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ĂM CÔNG TÁC\Năm 2026\NQ CHẾ ĐỘ DINH DƯỠNG HLV, VĐV\THAM MƯU QĐ UBND TP\NQ HNĐ TP 2026\4. Gửi Sở TP thẩm định\NGÂN SÁCH CẤP XÃ\"/>
    </mc:Choice>
  </mc:AlternateContent>
  <xr:revisionPtr revIDLastSave="0" documentId="13_ncr:1_{A46F9CA5-0383-41B0-BD0D-DAABFFA3DB8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L 5" sheetId="2" r:id="rId1"/>
    <sheet name="PL 5.3" sheetId="1" r:id="rId2"/>
    <sheet name="PL 5.2" sheetId="3" r:id="rId3"/>
    <sheet name="PL 5.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2" l="1"/>
  <c r="C21" i="2"/>
  <c r="C18" i="2"/>
  <c r="C10" i="2"/>
  <c r="Q14" i="3"/>
  <c r="Q11" i="3"/>
  <c r="Q7" i="3"/>
  <c r="C7" i="2"/>
  <c r="C12" i="2" s="1"/>
  <c r="N8" i="3"/>
  <c r="G12" i="4"/>
  <c r="H12" i="4" s="1"/>
  <c r="F12" i="4"/>
  <c r="F11" i="4"/>
  <c r="H11" i="4" s="1"/>
  <c r="H10" i="4" s="1"/>
  <c r="H9" i="4"/>
  <c r="F9" i="4"/>
  <c r="F8" i="4"/>
  <c r="C8" i="4"/>
  <c r="H8" i="4" s="1"/>
  <c r="H7" i="4" s="1"/>
  <c r="H13" i="4" s="1"/>
  <c r="M13" i="3"/>
  <c r="P13" i="3" s="1"/>
  <c r="L13" i="3"/>
  <c r="O13" i="3" s="1"/>
  <c r="K13" i="3"/>
  <c r="N13" i="3" s="1"/>
  <c r="J13" i="3"/>
  <c r="I13" i="3"/>
  <c r="H13" i="3"/>
  <c r="M12" i="3"/>
  <c r="P12" i="3" s="1"/>
  <c r="P11" i="3" s="1"/>
  <c r="L12" i="3"/>
  <c r="O12" i="3" s="1"/>
  <c r="O11" i="3" s="1"/>
  <c r="K12" i="3"/>
  <c r="N12" i="3" s="1"/>
  <c r="N11" i="3" s="1"/>
  <c r="J12" i="3"/>
  <c r="I12" i="3"/>
  <c r="M9" i="3"/>
  <c r="P9" i="3" s="1"/>
  <c r="P7" i="3" s="1"/>
  <c r="P14" i="3" s="1"/>
  <c r="L9" i="3"/>
  <c r="O9" i="3" s="1"/>
  <c r="O7" i="3" s="1"/>
  <c r="O14" i="3" s="1"/>
  <c r="K9" i="3"/>
  <c r="N9" i="3" s="1"/>
  <c r="J9" i="3"/>
  <c r="I9" i="3"/>
  <c r="H9" i="3"/>
  <c r="P8" i="3"/>
  <c r="O8" i="3"/>
  <c r="I8" i="3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C129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C125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C81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C57" i="1"/>
  <c r="D31" i="1"/>
  <c r="E31" i="1"/>
  <c r="F31" i="1"/>
  <c r="G31" i="1"/>
  <c r="H31" i="1"/>
  <c r="I31" i="1"/>
  <c r="J31" i="1"/>
  <c r="J130" i="1" s="1"/>
  <c r="K31" i="1"/>
  <c r="L31" i="1"/>
  <c r="M31" i="1"/>
  <c r="N31" i="1"/>
  <c r="N130" i="1" s="1"/>
  <c r="O31" i="1"/>
  <c r="O130" i="1" s="1"/>
  <c r="P31" i="1"/>
  <c r="C31" i="1"/>
  <c r="M130" i="1" l="1"/>
  <c r="I130" i="1"/>
  <c r="E130" i="1"/>
  <c r="H130" i="1"/>
  <c r="D130" i="1"/>
  <c r="N7" i="3"/>
  <c r="N14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C8" authorId="0" shapeId="0" xr:uid="{0F395329-0FC0-428A-9339-EBF3E1036655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15 quận huyện x 25 vđv
</t>
        </r>
      </text>
    </comment>
    <comment ref="C9" authorId="0" shapeId="0" xr:uid="{9CF8EAEB-B367-420B-9707-CBC065F2804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15 quận huyện x 5 huấn luyện viên</t>
        </r>
      </text>
    </comment>
  </commentList>
</comments>
</file>

<file path=xl/sharedStrings.xml><?xml version="1.0" encoding="utf-8"?>
<sst xmlns="http://schemas.openxmlformats.org/spreadsheetml/2006/main" count="281" uniqueCount="208">
  <si>
    <t>TT</t>
  </si>
  <si>
    <t>Đơn vị</t>
  </si>
  <si>
    <t>Tổng hợp Phụ lục 2
Số Lượng : Môn thi, Huy chương tại ĐH TDTT cấp xã</t>
  </si>
  <si>
    <t>Tổng hợp Phụ lục 1
Số lượng: Đội tuyển, HLV, VĐV cấp xã</t>
  </si>
  <si>
    <t>Tổng hợp Phụ lục 3
Số lượng: Giải thi đấu, huy chương hàng năm</t>
  </si>
  <si>
    <t>HLV</t>
  </si>
  <si>
    <t>VĐV</t>
  </si>
  <si>
    <t>Tổng 
HLV + VĐV</t>
  </si>
  <si>
    <t>Môn thi</t>
  </si>
  <si>
    <t>HCV</t>
  </si>
  <si>
    <t>HCB</t>
  </si>
  <si>
    <t>HCĐ</t>
  </si>
  <si>
    <t>Giải đấu</t>
  </si>
  <si>
    <t>An Dương</t>
  </si>
  <si>
    <t>An Hải</t>
  </si>
  <si>
    <t>An Phong</t>
  </si>
  <si>
    <t>Dương Kinh</t>
  </si>
  <si>
    <t>Hưng Đạo</t>
  </si>
  <si>
    <t>Đồ Sơn</t>
  </si>
  <si>
    <t>Nam Đồ Sơn</t>
  </si>
  <si>
    <t>Hải An</t>
  </si>
  <si>
    <t>Đông Hải</t>
  </si>
  <si>
    <t>Hồng Bàng</t>
  </si>
  <si>
    <t>Hồng An</t>
  </si>
  <si>
    <t>Kiến An</t>
  </si>
  <si>
    <t>Phù Liễn</t>
  </si>
  <si>
    <t>Lê Chân</t>
  </si>
  <si>
    <t>An Biên</t>
  </si>
  <si>
    <t>Ngô Quyền</t>
  </si>
  <si>
    <t>Gia Viên</t>
  </si>
  <si>
    <t>Thuỷ Nguyên</t>
  </si>
  <si>
    <t>Thiên Hương</t>
  </si>
  <si>
    <t>Hoà Bình</t>
  </si>
  <si>
    <t>Nam Triệu</t>
  </si>
  <si>
    <t>Bạch Đằng</t>
  </si>
  <si>
    <t>Lưu Kiếm</t>
  </si>
  <si>
    <t>Lê Ích Mộc</t>
  </si>
  <si>
    <t>An Lão</t>
  </si>
  <si>
    <t>An Hưng</t>
  </si>
  <si>
    <t>An Khánh</t>
  </si>
  <si>
    <t>An Quang</t>
  </si>
  <si>
    <t>An Trường</t>
  </si>
  <si>
    <t>Kiến Thuỵ</t>
  </si>
  <si>
    <t>Kiến Minh</t>
  </si>
  <si>
    <t>Kiến Hải</t>
  </si>
  <si>
    <t>Kiến Hưng</t>
  </si>
  <si>
    <t>Nghi Dương</t>
  </si>
  <si>
    <t>Tiên Lãng</t>
  </si>
  <si>
    <t>Quyết Thắng</t>
  </si>
  <si>
    <t>Tân Minh</t>
  </si>
  <si>
    <t>Tiên Minh</t>
  </si>
  <si>
    <t>Chấn Hưng</t>
  </si>
  <si>
    <t>Hùng Thắng</t>
  </si>
  <si>
    <t>Việt Khê</t>
  </si>
  <si>
    <t>Vĩnh Bảo</t>
  </si>
  <si>
    <t>Vĩnh Am</t>
  </si>
  <si>
    <t>Vĩnh Hải</t>
  </si>
  <si>
    <t>Vĩnh Hoà</t>
  </si>
  <si>
    <t>Vĩnh Thuận</t>
  </si>
  <si>
    <t>Vĩnh Thịnh</t>
  </si>
  <si>
    <t>Hải Dương</t>
  </si>
  <si>
    <t>Lê Thanh Nghị</t>
  </si>
  <si>
    <t>Việt Hoà</t>
  </si>
  <si>
    <t>Thành Đông</t>
  </si>
  <si>
    <t>Nam Đồng</t>
  </si>
  <si>
    <t>Tân Hưng</t>
  </si>
  <si>
    <t>Thạch Khôi</t>
  </si>
  <si>
    <t>Tứ Minh</t>
  </si>
  <si>
    <t>Ái Quốc</t>
  </si>
  <si>
    <t>Chí Linh</t>
  </si>
  <si>
    <t>Chu Văn An</t>
  </si>
  <si>
    <t>Trần Hưng Đạo</t>
  </si>
  <si>
    <t>Nguyễn Trãi</t>
  </si>
  <si>
    <t>Trần Nhân Tông</t>
  </si>
  <si>
    <t>Lê Đại Hành</t>
  </si>
  <si>
    <t>Kinh Môn</t>
  </si>
  <si>
    <t>Nguyễn Đại Năng</t>
  </si>
  <si>
    <t>Trần Liễn</t>
  </si>
  <si>
    <t>Bắc An Phụ</t>
  </si>
  <si>
    <t>Nam An Phụ</t>
  </si>
  <si>
    <t>Nhị Chiểu</t>
  </si>
  <si>
    <t>Phạm Sư Mạnh</t>
  </si>
  <si>
    <t>Thanh Hà</t>
  </si>
  <si>
    <t>Hà Tây</t>
  </si>
  <si>
    <t>Hà Bắc</t>
  </si>
  <si>
    <t>Hà Nam</t>
  </si>
  <si>
    <t>Hà Đông</t>
  </si>
  <si>
    <t>Thanh Miện</t>
  </si>
  <si>
    <t>Bắc Thanh Miện</t>
  </si>
  <si>
    <t>Nam Thanh Miện</t>
  </si>
  <si>
    <t>Hải Hưng</t>
  </si>
  <si>
    <t>Nguyễn Lương Bằng</t>
  </si>
  <si>
    <t>Nam Sách</t>
  </si>
  <si>
    <t>Thái Tân</t>
  </si>
  <si>
    <t>Hợp Tiến</t>
  </si>
  <si>
    <t>Trần Phú</t>
  </si>
  <si>
    <t>An Phú</t>
  </si>
  <si>
    <t>Phú Thái</t>
  </si>
  <si>
    <t>Lai Khê</t>
  </si>
  <si>
    <t>An Thành</t>
  </si>
  <si>
    <t>Kim Thành</t>
  </si>
  <si>
    <t>Tứ Kỳ</t>
  </si>
  <si>
    <t>Tân Kỳ</t>
  </si>
  <si>
    <t>Đại Sơn</t>
  </si>
  <si>
    <t>Chí Minh</t>
  </si>
  <si>
    <t>Lạc Phượng</t>
  </si>
  <si>
    <t>Nguyên Giáp</t>
  </si>
  <si>
    <t>Gia Lộc</t>
  </si>
  <si>
    <t>Yết Kiêu</t>
  </si>
  <si>
    <t>Gia Phúc</t>
  </si>
  <si>
    <t>Trường Tân</t>
  </si>
  <si>
    <t>Mao Điền</t>
  </si>
  <si>
    <t>Cẩm Giang</t>
  </si>
  <si>
    <t>Cẩm Giàng</t>
  </si>
  <si>
    <t>Tuệ Tĩnh</t>
  </si>
  <si>
    <t>Kẻ Sặt</t>
  </si>
  <si>
    <t>Bình Giang</t>
  </si>
  <si>
    <t>Đường An</t>
  </si>
  <si>
    <t>Thượng Hồng</t>
  </si>
  <si>
    <t>Ninh Giang</t>
  </si>
  <si>
    <t>Vĩnh Lại</t>
  </si>
  <si>
    <t>Khúc Thừa Dụ</t>
  </si>
  <si>
    <t>Tân An</t>
  </si>
  <si>
    <t>Hồng Châu</t>
  </si>
  <si>
    <t>Cát Hải</t>
  </si>
  <si>
    <t>Bạch Long Vỹ</t>
  </si>
  <si>
    <t>Tổng HC</t>
  </si>
  <si>
    <t xml:space="preserve">Số môn 
thể thao </t>
  </si>
  <si>
    <t>109 (6bộ)</t>
  </si>
  <si>
    <t>109 (6bộ)109 (6bộ)</t>
  </si>
  <si>
    <t>83 (3bộ)</t>
  </si>
  <si>
    <t>249 (9bộ)</t>
  </si>
  <si>
    <t>18 (5bộ)</t>
  </si>
  <si>
    <t>54 (15 bộ)</t>
  </si>
  <si>
    <t>18(5bộ)</t>
  </si>
  <si>
    <t>18 (4bộ)</t>
  </si>
  <si>
    <t>18(4bộ)</t>
  </si>
  <si>
    <t>54 (12 bộ)</t>
  </si>
  <si>
    <t>20 (6 bộ)</t>
  </si>
  <si>
    <t>60 (18 bộ)</t>
  </si>
  <si>
    <t>19 (6 bộ)</t>
  </si>
  <si>
    <t>57 (18 bộ)</t>
  </si>
  <si>
    <t>78 (5bộ)</t>
  </si>
  <si>
    <t>91 (6bộ)</t>
  </si>
  <si>
    <t>234 (15bộ)</t>
  </si>
  <si>
    <t>273 (18bộ)</t>
  </si>
  <si>
    <t>Cộng</t>
  </si>
  <si>
    <t>Nguyễn B .Khiêm</t>
  </si>
  <si>
    <t>I. Khối phường phía Đông thành phố (24 phường)</t>
  </si>
  <si>
    <t>II. Khối xã phía Đông thành phố (24 xã)</t>
  </si>
  <si>
    <t>III. Khối phường phía Tây thành phố (22 phường)</t>
  </si>
  <si>
    <t>IV. Khối xã Phía Tây thành phố (42 xã)</t>
  </si>
  <si>
    <t>V. Khối Đặc khu (02)</t>
  </si>
  <si>
    <t>Cộng I+II+III+IV+V</t>
  </si>
  <si>
    <t>(Có các phụ lục chi tiết kèm theo)</t>
  </si>
  <si>
    <t>Nội dung chi</t>
  </si>
  <si>
    <t>Dự kiến kinh phí
(Đvt: triệu đồng)</t>
  </si>
  <si>
    <t>Ghi chú</t>
  </si>
  <si>
    <t>I</t>
  </si>
  <si>
    <t>II</t>
  </si>
  <si>
    <t xml:space="preserve">Tổng kinh phí I + II </t>
  </si>
  <si>
    <t>A. Năm không có Đại hội Thể dục thể thao thành phố:</t>
  </si>
  <si>
    <t>Kinh phí đội tuyển thể thao cấp xã</t>
  </si>
  <si>
    <t>Chế độ dinh dưỡng</t>
  </si>
  <si>
    <t>Đội tuyển trong thời gian tập huấn</t>
  </si>
  <si>
    <t>Đội tuyển trong thời gian thi đấu</t>
  </si>
  <si>
    <t>Kinh phí khen thưởng</t>
  </si>
  <si>
    <t>Khen thưởng tại giải thi đấu thể thao cấp xã</t>
  </si>
  <si>
    <t>B. Năm có Đại hội Thể dục thể thao thành phố:</t>
  </si>
  <si>
    <t>Khen thưởng Đại hội Thể dục thể thao cấp xã</t>
  </si>
  <si>
    <t xml:space="preserve">Dự kiến kinh phí để thực hiện mức thưởng lập thành tích tại Đại hội thể dục thể thao, các giải thi đấu thể thao cấp xã </t>
  </si>
  <si>
    <t xml:space="preserve">                                                                                                                                                                             Đơn vị tính: Nghìn đồng</t>
  </si>
  <si>
    <t>MÔN THI,                   GIẢI THI ĐẤU</t>
  </si>
  <si>
    <t xml:space="preserve">Tổng số huy chương/giải </t>
  </si>
  <si>
    <t>Chế độ khen thưởng đang thực hiện theo quy định</t>
  </si>
  <si>
    <t>Định mức dự thảo Nghị quyết       đang xây dựng ở cấp thành phố</t>
  </si>
  <si>
    <t xml:space="preserve">Kinh phí đề nghị áp dụng theo tỷ lệ 70% định mức theo dự thảo Nghị quyết đang xây dựng         </t>
  </si>
  <si>
    <t>Kinh phí  thực hiện (nghìn đồng/ người/ngày)</t>
  </si>
  <si>
    <t>Tổng cộng</t>
  </si>
  <si>
    <t>Đại hội TDTT cấp xã</t>
  </si>
  <si>
    <t>Vận động viên</t>
  </si>
  <si>
    <t>Không quy định</t>
  </si>
  <si>
    <t>Toàn đoàn</t>
  </si>
  <si>
    <t>Giải thi đấu thể thao cấp xã</t>
  </si>
  <si>
    <t>Giải thi đấu thể thao từng môn, Giải thể thao người khuyết tậi, Hội thi thể thao quần chúng cấp xã</t>
  </si>
  <si>
    <t>Tổng cộng I + II</t>
  </si>
  <si>
    <t xml:space="preserve">Dự kiến kinh phí để thực hiện mức chi cho đội tuyển thể thao cấp xã trong thời gian tập trung tập huấn, thi đấu 
</t>
  </si>
  <si>
    <t>Đội tuyển thể thao cấp xã</t>
  </si>
  <si>
    <t>Số người</t>
  </si>
  <si>
    <t>Chế độ hiện tại đang thực hiện theo quy định</t>
  </si>
  <si>
    <t>Số ngày đề nghị thực hiện</t>
  </si>
  <si>
    <t>Định mức theo Nghị định số 349/2025/NĐ-CP ngày 30/12/2025 của Chính phủ</t>
  </si>
  <si>
    <t>Kinh phí đề nghị áp dụng theo tỷ lệ % định mức tại Nghị định số 349/2025/NĐ-CP ngày 30/12/2025 của Chính phủ (tỷ lệ 50%)</t>
  </si>
  <si>
    <t>Chế độ dinh dưỡng trong thời gian tập trung tập huấn</t>
  </si>
  <si>
    <t>1.1</t>
  </si>
  <si>
    <t>1.2</t>
  </si>
  <si>
    <t>Huấn luyện viên</t>
  </si>
  <si>
    <t>Chế độ dinh dưỡng trong thời gian thi đấu</t>
  </si>
  <si>
    <t>Tổng cộng I+II</t>
  </si>
  <si>
    <t>PHỤ LỤC 5</t>
  </si>
  <si>
    <t>Bằng chữ: Năm mươi hai tỷ, một trăm sáu mươi lăm triệu đồng./.</t>
  </si>
  <si>
    <t>Bằng chữ: Ba mươi chín tỷ, bẩy trăm hai mươi bẩy triệu đồng./.</t>
  </si>
  <si>
    <t>Trung bình 348 triệu/đơn vị/năm</t>
  </si>
  <si>
    <t>Trung bình 457 triệu/đơn vị/năm</t>
  </si>
  <si>
    <t>DỰ KIẾN  KINH PHÍ CẤP XÃ CHI CHẾ ĐỘ CHÍNH SÁCH VÀ KHEN THƯỞNG  TRONG 01 NĂM</t>
  </si>
  <si>
    <t>PHỤ LỤC 5.2</t>
  </si>
  <si>
    <t xml:space="preserve">PHỤ LỤC 5.1 </t>
  </si>
  <si>
    <t xml:space="preserve">PHỤ LỤC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</si>
</sst>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rgb="FFC00000"/>
      <name val="Times New Roman"/>
      <family val="1"/>
    </font>
    <font>
      <b/>
      <i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color theme="1"/>
      <name val="Times New Roman"/>
      <family val="1"/>
    </font>
    <font>
      <sz val="11"/>
      <color indexed="10"/>
      <name val="Times New Roman"/>
      <family val="1"/>
    </font>
    <font>
      <sz val="11"/>
      <color indexed="8"/>
      <name val="Calibri"/>
      <family val="2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i/>
      <sz val="10"/>
      <color theme="1"/>
      <name val="Times New Roman"/>
      <family val="1"/>
    </font>
    <font>
      <b/>
      <i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i/>
      <sz val="10"/>
      <color indexed="8"/>
      <name val="Times New Roman"/>
      <family val="1"/>
    </font>
    <font>
      <sz val="9"/>
      <color rgb="FFFF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b/>
      <i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rgb="FFFF0000"/>
      <name val="Times New Roman"/>
      <family val="1"/>
    </font>
    <font>
      <sz val="8"/>
      <color theme="1"/>
      <name val="Times New Roman"/>
      <family val="1"/>
    </font>
    <font>
      <sz val="11"/>
      <color indexed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8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0" xfId="0" applyFont="1"/>
    <xf numFmtId="0" fontId="3" fillId="0" borderId="1" xfId="0" applyFont="1" applyBorder="1"/>
    <xf numFmtId="0" fontId="6" fillId="0" borderId="1" xfId="0" applyFont="1" applyBorder="1"/>
    <xf numFmtId="0" fontId="8" fillId="0" borderId="0" xfId="1" applyFont="1"/>
    <xf numFmtId="0" fontId="7" fillId="0" borderId="0" xfId="1" applyFont="1" applyAlignment="1">
      <alignment horizontal="centerContinuous" vertical="center" wrapText="1"/>
    </xf>
    <xf numFmtId="0" fontId="7" fillId="0" borderId="5" xfId="1" applyFont="1" applyBorder="1" applyAlignment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left" vertical="center" wrapText="1"/>
    </xf>
    <xf numFmtId="3" fontId="10" fillId="0" borderId="1" xfId="1" applyNumberFormat="1" applyFont="1" applyBorder="1" applyAlignment="1">
      <alignment horizontal="right" vertical="center" wrapText="1"/>
    </xf>
    <xf numFmtId="0" fontId="11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3" fontId="8" fillId="0" borderId="1" xfId="1" applyNumberFormat="1" applyFont="1" applyBorder="1" applyAlignment="1">
      <alignment horizontal="right" vertical="center" wrapText="1"/>
    </xf>
    <xf numFmtId="0" fontId="12" fillId="0" borderId="1" xfId="1" applyFont="1" applyBorder="1" applyAlignment="1">
      <alignment horizontal="center" vertical="center"/>
    </xf>
    <xf numFmtId="3" fontId="8" fillId="0" borderId="1" xfId="1" applyNumberFormat="1" applyFont="1" applyBorder="1" applyAlignment="1">
      <alignment horizontal="right" vertical="center"/>
    </xf>
    <xf numFmtId="0" fontId="11" fillId="0" borderId="1" xfId="1" applyFont="1" applyBorder="1" applyAlignment="1">
      <alignment horizontal="left" vertical="center" wrapText="1"/>
    </xf>
    <xf numFmtId="3" fontId="7" fillId="0" borderId="1" xfId="1" applyNumberFormat="1" applyFont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8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3" fontId="10" fillId="0" borderId="1" xfId="1" applyNumberFormat="1" applyFont="1" applyBorder="1" applyAlignment="1">
      <alignment horizontal="right" vertical="center"/>
    </xf>
    <xf numFmtId="0" fontId="14" fillId="0" borderId="0" xfId="0" applyFont="1"/>
    <xf numFmtId="0" fontId="17" fillId="0" borderId="0" xfId="0" applyFont="1"/>
    <xf numFmtId="0" fontId="14" fillId="0" borderId="0" xfId="0" applyFont="1" applyAlignment="1">
      <alignment horizontal="center"/>
    </xf>
    <xf numFmtId="164" fontId="14" fillId="0" borderId="0" xfId="2" applyNumberFormat="1" applyFont="1"/>
    <xf numFmtId="0" fontId="20" fillId="0" borderId="0" xfId="0" applyFont="1"/>
    <xf numFmtId="0" fontId="21" fillId="0" borderId="10" xfId="0" applyFont="1" applyBorder="1" applyAlignment="1">
      <alignment horizontal="center" vertical="center" shrinkToFit="1"/>
    </xf>
    <xf numFmtId="164" fontId="21" fillId="0" borderId="10" xfId="2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164" fontId="22" fillId="0" borderId="10" xfId="2" applyNumberFormat="1" applyFont="1" applyBorder="1" applyAlignment="1">
      <alignment horizontal="center" vertical="center"/>
    </xf>
    <xf numFmtId="164" fontId="22" fillId="0" borderId="1" xfId="2" applyNumberFormat="1" applyFont="1" applyBorder="1" applyAlignment="1">
      <alignment horizontal="center" vertical="center"/>
    </xf>
    <xf numFmtId="164" fontId="14" fillId="0" borderId="0" xfId="0" applyNumberFormat="1" applyFont="1"/>
    <xf numFmtId="0" fontId="15" fillId="0" borderId="0" xfId="0" applyFont="1"/>
    <xf numFmtId="0" fontId="23" fillId="0" borderId="1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left" vertical="center" wrapText="1"/>
    </xf>
    <xf numFmtId="0" fontId="25" fillId="0" borderId="13" xfId="0" applyFont="1" applyBorder="1" applyAlignment="1">
      <alignment vertical="center" wrapText="1"/>
    </xf>
    <xf numFmtId="164" fontId="25" fillId="0" borderId="13" xfId="2" applyNumberFormat="1" applyFont="1" applyBorder="1" applyAlignment="1">
      <alignment vertical="center" shrinkToFit="1"/>
    </xf>
    <xf numFmtId="0" fontId="25" fillId="0" borderId="13" xfId="0" applyFont="1" applyBorder="1" applyAlignment="1">
      <alignment vertical="center"/>
    </xf>
    <xf numFmtId="164" fontId="26" fillId="0" borderId="13" xfId="2" applyNumberFormat="1" applyFont="1" applyBorder="1" applyAlignment="1">
      <alignment vertical="center" shrinkToFit="1"/>
    </xf>
    <xf numFmtId="164" fontId="27" fillId="0" borderId="13" xfId="2" applyNumberFormat="1" applyFont="1" applyBorder="1" applyAlignment="1">
      <alignment vertical="center" shrinkToFit="1"/>
    </xf>
    <xf numFmtId="164" fontId="22" fillId="0" borderId="13" xfId="2" applyNumberFormat="1" applyFont="1" applyBorder="1" applyAlignment="1">
      <alignment vertical="center" shrinkToFit="1"/>
    </xf>
    <xf numFmtId="0" fontId="24" fillId="0" borderId="14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 wrapText="1"/>
    </xf>
    <xf numFmtId="164" fontId="28" fillId="0" borderId="14" xfId="2" applyNumberFormat="1" applyFont="1" applyBorder="1" applyAlignment="1">
      <alignment vertical="center" shrinkToFit="1"/>
    </xf>
    <xf numFmtId="164" fontId="26" fillId="0" borderId="14" xfId="2" applyNumberFormat="1" applyFont="1" applyBorder="1" applyAlignment="1">
      <alignment vertical="center" shrinkToFit="1"/>
    </xf>
    <xf numFmtId="164" fontId="25" fillId="0" borderId="14" xfId="2" applyNumberFormat="1" applyFont="1" applyBorder="1" applyAlignment="1">
      <alignment vertical="center" shrinkToFit="1"/>
    </xf>
    <xf numFmtId="164" fontId="25" fillId="0" borderId="14" xfId="2" applyNumberFormat="1" applyFont="1" applyBorder="1" applyAlignment="1">
      <alignment vertical="center"/>
    </xf>
    <xf numFmtId="164" fontId="22" fillId="0" borderId="14" xfId="2" applyNumberFormat="1" applyFont="1" applyBorder="1" applyAlignment="1">
      <alignment vertical="center" shrinkToFit="1"/>
    </xf>
    <xf numFmtId="0" fontId="29" fillId="0" borderId="14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30" fillId="0" borderId="4" xfId="0" applyFont="1" applyBorder="1" applyAlignment="1">
      <alignment horizontal="center" vertical="center"/>
    </xf>
    <xf numFmtId="164" fontId="19" fillId="0" borderId="1" xfId="0" applyNumberFormat="1" applyFont="1" applyBorder="1" applyAlignment="1">
      <alignment vertical="top" shrinkToFit="1"/>
    </xf>
    <xf numFmtId="0" fontId="1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 wrapText="1"/>
    </xf>
    <xf numFmtId="164" fontId="26" fillId="0" borderId="16" xfId="2" applyNumberFormat="1" applyFont="1" applyBorder="1" applyAlignment="1">
      <alignment vertical="center" wrapText="1"/>
    </xf>
    <xf numFmtId="164" fontId="26" fillId="0" borderId="16" xfId="2" applyNumberFormat="1" applyFont="1" applyBorder="1" applyAlignment="1">
      <alignment vertical="center" shrinkToFit="1"/>
    </xf>
    <xf numFmtId="164" fontId="26" fillId="0" borderId="16" xfId="2" applyNumberFormat="1" applyFont="1" applyBorder="1" applyAlignment="1">
      <alignment vertical="center"/>
    </xf>
    <xf numFmtId="164" fontId="25" fillId="0" borderId="16" xfId="2" applyNumberFormat="1" applyFont="1" applyBorder="1" applyAlignment="1">
      <alignment vertical="center"/>
    </xf>
    <xf numFmtId="164" fontId="25" fillId="0" borderId="18" xfId="2" applyNumberFormat="1" applyFont="1" applyBorder="1" applyAlignment="1">
      <alignment vertical="center" shrinkToFit="1"/>
    </xf>
    <xf numFmtId="164" fontId="22" fillId="0" borderId="16" xfId="2" applyNumberFormat="1" applyFont="1" applyBorder="1" applyAlignment="1">
      <alignment vertical="center" shrinkToFit="1"/>
    </xf>
    <xf numFmtId="0" fontId="29" fillId="0" borderId="15" xfId="0" applyFont="1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left" vertical="center" wrapText="1"/>
    </xf>
    <xf numFmtId="0" fontId="25" fillId="0" borderId="14" xfId="0" applyFont="1" applyBorder="1" applyAlignment="1">
      <alignment vertical="center" wrapText="1"/>
    </xf>
    <xf numFmtId="0" fontId="25" fillId="0" borderId="14" xfId="0" applyFont="1" applyBorder="1" applyAlignment="1">
      <alignment vertical="center"/>
    </xf>
    <xf numFmtId="164" fontId="25" fillId="0" borderId="20" xfId="2" applyNumberFormat="1" applyFont="1" applyBorder="1" applyAlignment="1">
      <alignment vertical="center"/>
    </xf>
    <xf numFmtId="164" fontId="25" fillId="0" borderId="21" xfId="2" applyNumberFormat="1" applyFont="1" applyBorder="1" applyAlignment="1">
      <alignment vertical="center" shrinkToFit="1"/>
    </xf>
    <xf numFmtId="0" fontId="29" fillId="0" borderId="19" xfId="0" applyFont="1" applyBorder="1" applyAlignment="1">
      <alignment vertical="center"/>
    </xf>
    <xf numFmtId="0" fontId="31" fillId="0" borderId="1" xfId="0" applyFont="1" applyBorder="1" applyAlignment="1">
      <alignment horizontal="center"/>
    </xf>
    <xf numFmtId="164" fontId="19" fillId="0" borderId="1" xfId="2" applyNumberFormat="1" applyFont="1" applyBorder="1" applyAlignment="1">
      <alignment vertical="center" shrinkToFit="1"/>
    </xf>
    <xf numFmtId="164" fontId="29" fillId="0" borderId="1" xfId="0" applyNumberFormat="1" applyFont="1" applyBorder="1" applyAlignment="1">
      <alignment shrinkToFit="1"/>
    </xf>
    <xf numFmtId="0" fontId="31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64" fontId="19" fillId="0" borderId="0" xfId="2" applyNumberFormat="1" applyFont="1" applyBorder="1" applyAlignment="1"/>
    <xf numFmtId="164" fontId="19" fillId="0" borderId="0" xfId="2" applyNumberFormat="1" applyFont="1" applyBorder="1" applyAlignment="1">
      <alignment vertical="center"/>
    </xf>
    <xf numFmtId="0" fontId="29" fillId="0" borderId="0" xfId="0" applyFont="1"/>
    <xf numFmtId="0" fontId="2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4" fontId="29" fillId="0" borderId="1" xfId="2" applyNumberFormat="1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left" vertical="center" wrapText="1"/>
    </xf>
    <xf numFmtId="164" fontId="23" fillId="0" borderId="16" xfId="2" applyNumberFormat="1" applyFont="1" applyBorder="1" applyAlignment="1">
      <alignment vertical="center"/>
    </xf>
    <xf numFmtId="0" fontId="24" fillId="0" borderId="16" xfId="0" applyFont="1" applyBorder="1" applyAlignment="1">
      <alignment vertical="center"/>
    </xf>
    <xf numFmtId="164" fontId="24" fillId="0" borderId="16" xfId="2" applyNumberFormat="1" applyFont="1" applyBorder="1" applyAlignment="1"/>
    <xf numFmtId="164" fontId="16" fillId="0" borderId="16" xfId="2" applyNumberFormat="1" applyFont="1" applyBorder="1" applyAlignment="1">
      <alignment vertical="center"/>
    </xf>
    <xf numFmtId="164" fontId="24" fillId="0" borderId="22" xfId="2" applyNumberFormat="1" applyFont="1" applyBorder="1" applyAlignment="1">
      <alignment horizontal="right" vertical="center"/>
    </xf>
    <xf numFmtId="164" fontId="23" fillId="0" borderId="22" xfId="2" applyNumberFormat="1" applyFont="1" applyBorder="1" applyAlignment="1">
      <alignment vertical="center"/>
    </xf>
    <xf numFmtId="0" fontId="21" fillId="0" borderId="16" xfId="0" applyFont="1" applyBorder="1" applyAlignment="1">
      <alignment horizontal="left" vertical="center" wrapText="1"/>
    </xf>
    <xf numFmtId="164" fontId="21" fillId="0" borderId="16" xfId="2" applyNumberFormat="1" applyFont="1" applyBorder="1" applyAlignment="1">
      <alignment vertical="center"/>
    </xf>
    <xf numFmtId="164" fontId="23" fillId="0" borderId="22" xfId="2" applyNumberFormat="1" applyFont="1" applyBorder="1" applyAlignment="1">
      <alignment horizontal="right" vertical="center"/>
    </xf>
    <xf numFmtId="164" fontId="21" fillId="0" borderId="22" xfId="2" applyNumberFormat="1" applyFont="1" applyBorder="1" applyAlignment="1">
      <alignment vertical="center"/>
    </xf>
    <xf numFmtId="0" fontId="24" fillId="0" borderId="22" xfId="0" quotePrefix="1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164" fontId="24" fillId="0" borderId="22" xfId="2" applyNumberFormat="1" applyFont="1" applyBorder="1" applyAlignment="1">
      <alignment vertical="center"/>
    </xf>
    <xf numFmtId="164" fontId="24" fillId="0" borderId="20" xfId="2" applyNumberFormat="1" applyFont="1" applyBorder="1" applyAlignment="1">
      <alignment vertical="center" wrapText="1"/>
    </xf>
    <xf numFmtId="164" fontId="24" fillId="0" borderId="22" xfId="2" applyNumberFormat="1" applyFont="1" applyBorder="1" applyAlignment="1"/>
    <xf numFmtId="164" fontId="16" fillId="0" borderId="20" xfId="2" applyNumberFormat="1" applyFont="1" applyBorder="1" applyAlignment="1">
      <alignment vertical="center"/>
    </xf>
    <xf numFmtId="164" fontId="24" fillId="0" borderId="20" xfId="2" applyNumberFormat="1" applyFont="1" applyBorder="1" applyAlignment="1">
      <alignment horizontal="right" vertical="center" wrapText="1"/>
    </xf>
    <xf numFmtId="164" fontId="34" fillId="0" borderId="0" xfId="0" applyNumberFormat="1" applyFont="1"/>
    <xf numFmtId="0" fontId="34" fillId="0" borderId="0" xfId="0" applyFont="1"/>
    <xf numFmtId="0" fontId="23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justify" vertical="center"/>
    </xf>
    <xf numFmtId="164" fontId="23" fillId="0" borderId="22" xfId="2" applyNumberFormat="1" applyFont="1" applyBorder="1" applyAlignment="1"/>
    <xf numFmtId="164" fontId="24" fillId="0" borderId="22" xfId="2" applyNumberFormat="1" applyFont="1" applyBorder="1" applyAlignment="1">
      <alignment horizontal="center" vertical="center"/>
    </xf>
    <xf numFmtId="0" fontId="24" fillId="0" borderId="20" xfId="0" quotePrefix="1" applyFont="1" applyBorder="1" applyAlignment="1">
      <alignment horizontal="center" wrapText="1"/>
    </xf>
    <xf numFmtId="164" fontId="24" fillId="0" borderId="20" xfId="2" applyNumberFormat="1" applyFont="1" applyBorder="1" applyAlignment="1">
      <alignment horizontal="center" vertical="center"/>
    </xf>
    <xf numFmtId="164" fontId="24" fillId="0" borderId="20" xfId="2" applyNumberFormat="1" applyFont="1" applyBorder="1" applyAlignment="1">
      <alignment horizontal="right" vertical="center"/>
    </xf>
    <xf numFmtId="164" fontId="24" fillId="0" borderId="20" xfId="2" applyNumberFormat="1" applyFont="1" applyBorder="1" applyAlignment="1">
      <alignment vertical="center"/>
    </xf>
    <xf numFmtId="164" fontId="32" fillId="0" borderId="1" xfId="2" applyNumberFormat="1" applyFont="1" applyBorder="1" applyAlignment="1">
      <alignment vertical="center"/>
    </xf>
    <xf numFmtId="0" fontId="29" fillId="0" borderId="1" xfId="0" applyFont="1" applyBorder="1"/>
    <xf numFmtId="0" fontId="25" fillId="0" borderId="13" xfId="0" applyFont="1" applyBorder="1" applyAlignment="1">
      <alignment horizontal="right" vertical="center" wrapText="1"/>
    </xf>
    <xf numFmtId="164" fontId="25" fillId="0" borderId="13" xfId="2" applyNumberFormat="1" applyFont="1" applyBorder="1" applyAlignment="1">
      <alignment horizontal="right" vertical="center" shrinkToFit="1"/>
    </xf>
    <xf numFmtId="0" fontId="25" fillId="0" borderId="13" xfId="0" applyFont="1" applyBorder="1" applyAlignment="1">
      <alignment horizontal="right" vertical="center"/>
    </xf>
    <xf numFmtId="0" fontId="25" fillId="0" borderId="14" xfId="0" applyFont="1" applyBorder="1" applyAlignment="1">
      <alignment horizontal="right" vertical="center" wrapText="1"/>
    </xf>
    <xf numFmtId="164" fontId="25" fillId="0" borderId="14" xfId="2" applyNumberFormat="1" applyFont="1" applyBorder="1" applyAlignment="1">
      <alignment horizontal="right" vertical="center" shrinkToFit="1"/>
    </xf>
    <xf numFmtId="0" fontId="25" fillId="0" borderId="14" xfId="0" applyFont="1" applyBorder="1" applyAlignment="1">
      <alignment horizontal="right" vertical="center"/>
    </xf>
    <xf numFmtId="0" fontId="19" fillId="0" borderId="13" xfId="0" applyFont="1" applyBorder="1" applyAlignment="1">
      <alignment horizontal="center" vertical="center" shrinkToFit="1"/>
    </xf>
    <xf numFmtId="164" fontId="23" fillId="0" borderId="4" xfId="0" applyNumberFormat="1" applyFont="1" applyBorder="1" applyAlignment="1">
      <alignment vertical="center" shrinkToFit="1"/>
    </xf>
    <xf numFmtId="164" fontId="22" fillId="0" borderId="4" xfId="0" applyNumberFormat="1" applyFont="1" applyBorder="1" applyAlignment="1">
      <alignment vertical="top" shrinkToFit="1"/>
    </xf>
    <xf numFmtId="0" fontId="9" fillId="0" borderId="1" xfId="1" applyFont="1" applyBorder="1" applyAlignment="1">
      <alignment vertical="center" wrapText="1"/>
    </xf>
    <xf numFmtId="164" fontId="26" fillId="0" borderId="17" xfId="2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164" fontId="26" fillId="0" borderId="13" xfId="2" applyNumberFormat="1" applyFont="1" applyBorder="1" applyAlignment="1">
      <alignment horizontal="center" vertical="center" wrapText="1"/>
    </xf>
    <xf numFmtId="164" fontId="26" fillId="0" borderId="14" xfId="2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164" fontId="19" fillId="0" borderId="2" xfId="2" applyNumberFormat="1" applyFont="1" applyBorder="1" applyAlignment="1">
      <alignment horizontal="center" vertical="center" wrapText="1"/>
    </xf>
    <xf numFmtId="164" fontId="19" fillId="0" borderId="3" xfId="2" applyNumberFormat="1" applyFont="1" applyBorder="1" applyAlignment="1">
      <alignment horizontal="center" vertical="center" wrapText="1"/>
    </xf>
    <xf numFmtId="164" fontId="19" fillId="0" borderId="4" xfId="2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/>
    </xf>
    <xf numFmtId="0" fontId="11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164" fontId="33" fillId="0" borderId="1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3">
    <cellStyle name="Bình thường 2" xfId="1" xr:uid="{D6851ED6-93F4-4278-8159-04EB6D693824}"/>
    <cellStyle name="Dấu phẩy 2" xfId="2" xr:uid="{6FB261D7-0E20-4E8C-B497-BDD9037FCD9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497509</xdr:colOff>
      <xdr:row>1</xdr:row>
      <xdr:rowOff>246544</xdr:rowOff>
    </xdr:from>
    <xdr:to>
      <xdr:col>11</xdr:col>
      <xdr:colOff>489226</xdr:colOff>
      <xdr:row>1</xdr:row>
      <xdr:rowOff>246544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B33734A6-78CB-4375-9886-2BD8D1050E62}"/>
            </a:ext>
          </a:extLst>
        </xdr:cNvPr>
        <xdr:cNvCxnSpPr/>
      </xdr:nvCxnSpPr>
      <xdr:spPr>
        <a:xfrm>
          <a:off x="4009059" y="519594"/>
          <a:ext cx="188401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1030080</xdr:colOff>
      <xdr:row>1</xdr:row>
      <xdr:rowOff>173928</xdr:rowOff>
    </xdr:from>
    <xdr:to>
      <xdr:col>5</xdr:col>
      <xdr:colOff>858103</xdr:colOff>
      <xdr:row>1</xdr:row>
      <xdr:rowOff>173928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3FB9E73A-5675-4502-9AE1-D072534E1AE2}"/>
            </a:ext>
          </a:extLst>
        </xdr:cNvPr>
        <xdr:cNvCxnSpPr/>
      </xdr:nvCxnSpPr>
      <xdr:spPr>
        <a:xfrm>
          <a:off x="3874880" y="408878"/>
          <a:ext cx="159967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C307B-7329-4C61-AE47-F9FB79734F99}">
  <sheetPr>
    <pageSetUpPr fitToPage="1"/>
  </sheetPr>
  <dimension ref="A1:D25"/>
  <sheetViews>
    <sheetView zoomScale="85" zoomScaleNormal="85" workbookViewId="0">
      <selection activeCell="B4" sqref="B4"/>
    </sheetView>
  </sheetViews>
  <sheetFormatPr defaultColWidth="9.140625" defaultRowHeight="18.75" x14ac:dyDescent="0.3"/>
  <cols>
    <col min="1" max="1" width="7.42578125" style="15" customWidth="1"/>
    <col min="2" max="2" width="50.85546875" style="15" customWidth="1"/>
    <col min="3" max="3" width="24.85546875" style="15" customWidth="1"/>
    <col min="4" max="4" width="39.7109375" style="15" customWidth="1"/>
    <col min="5" max="16384" width="9.140625" style="15"/>
  </cols>
  <sheetData>
    <row r="1" spans="1:4" ht="19.5" customHeight="1" x14ac:dyDescent="0.3">
      <c r="A1" s="164" t="s">
        <v>199</v>
      </c>
      <c r="B1" s="164"/>
      <c r="C1" s="164"/>
      <c r="D1" s="164"/>
    </row>
    <row r="2" spans="1:4" ht="28.5" customHeight="1" x14ac:dyDescent="0.3">
      <c r="A2" s="170" t="s">
        <v>204</v>
      </c>
      <c r="B2" s="170"/>
      <c r="C2" s="170"/>
      <c r="D2" s="170"/>
    </row>
    <row r="3" spans="1:4" ht="18" customHeight="1" x14ac:dyDescent="0.3">
      <c r="A3" s="16"/>
      <c r="B3" s="165" t="s">
        <v>154</v>
      </c>
      <c r="C3" s="165"/>
      <c r="D3" s="165"/>
    </row>
    <row r="4" spans="1:4" ht="25.5" customHeight="1" x14ac:dyDescent="0.3">
      <c r="A4" s="17" t="s">
        <v>161</v>
      </c>
      <c r="B4" s="17"/>
    </row>
    <row r="5" spans="1:4" ht="33.75" customHeight="1" x14ac:dyDescent="0.3">
      <c r="A5" s="18" t="s">
        <v>0</v>
      </c>
      <c r="B5" s="18" t="s">
        <v>155</v>
      </c>
      <c r="C5" s="19" t="s">
        <v>156</v>
      </c>
      <c r="D5" s="18" t="s">
        <v>157</v>
      </c>
    </row>
    <row r="6" spans="1:4" ht="25.5" customHeight="1" x14ac:dyDescent="0.3">
      <c r="A6" s="18" t="s">
        <v>158</v>
      </c>
      <c r="B6" s="20" t="s">
        <v>162</v>
      </c>
      <c r="C6" s="21"/>
      <c r="D6" s="18"/>
    </row>
    <row r="7" spans="1:4" ht="22.5" customHeight="1" x14ac:dyDescent="0.3">
      <c r="A7" s="22">
        <v>1</v>
      </c>
      <c r="B7" s="28" t="s">
        <v>163</v>
      </c>
      <c r="C7" s="29">
        <f>SUM(C8:C9)</f>
        <v>34265</v>
      </c>
      <c r="D7" s="26"/>
    </row>
    <row r="8" spans="1:4" ht="22.5" customHeight="1" x14ac:dyDescent="0.3">
      <c r="A8" s="23">
        <v>1.1000000000000001</v>
      </c>
      <c r="B8" s="24" t="s">
        <v>164</v>
      </c>
      <c r="C8" s="27">
        <v>12024</v>
      </c>
      <c r="D8" s="18"/>
    </row>
    <row r="9" spans="1:4" ht="22.5" customHeight="1" x14ac:dyDescent="0.3">
      <c r="A9" s="23">
        <v>1.1000000000000001</v>
      </c>
      <c r="B9" s="24" t="s">
        <v>165</v>
      </c>
      <c r="C9" s="27">
        <v>22241</v>
      </c>
      <c r="D9" s="18"/>
    </row>
    <row r="10" spans="1:4" ht="25.5" customHeight="1" x14ac:dyDescent="0.3">
      <c r="A10" s="18" t="s">
        <v>159</v>
      </c>
      <c r="B10" s="32" t="s">
        <v>166</v>
      </c>
      <c r="C10" s="30">
        <f>C11</f>
        <v>5462</v>
      </c>
      <c r="D10" s="26"/>
    </row>
    <row r="11" spans="1:4" ht="22.5" customHeight="1" x14ac:dyDescent="0.3">
      <c r="A11" s="23">
        <v>1</v>
      </c>
      <c r="B11" s="31" t="s">
        <v>167</v>
      </c>
      <c r="C11" s="25">
        <v>5462</v>
      </c>
      <c r="D11" s="18"/>
    </row>
    <row r="12" spans="1:4" ht="29.25" customHeight="1" x14ac:dyDescent="0.3">
      <c r="A12" s="166" t="s">
        <v>160</v>
      </c>
      <c r="B12" s="167"/>
      <c r="C12" s="33">
        <f>SUM(C7+C10)</f>
        <v>39727</v>
      </c>
      <c r="D12" s="137" t="s">
        <v>202</v>
      </c>
    </row>
    <row r="13" spans="1:4" ht="27.6" customHeight="1" x14ac:dyDescent="0.3">
      <c r="A13" s="169" t="s">
        <v>201</v>
      </c>
      <c r="B13" s="169"/>
      <c r="C13" s="169"/>
      <c r="D13" s="169"/>
    </row>
    <row r="14" spans="1:4" ht="4.5" customHeight="1" x14ac:dyDescent="0.3"/>
    <row r="15" spans="1:4" ht="25.5" customHeight="1" x14ac:dyDescent="0.3">
      <c r="A15" s="17" t="s">
        <v>168</v>
      </c>
      <c r="B15" s="17"/>
    </row>
    <row r="16" spans="1:4" ht="39" customHeight="1" x14ac:dyDescent="0.3">
      <c r="A16" s="18" t="s">
        <v>0</v>
      </c>
      <c r="B16" s="18" t="s">
        <v>155</v>
      </c>
      <c r="C16" s="19" t="s">
        <v>156</v>
      </c>
      <c r="D16" s="18" t="s">
        <v>157</v>
      </c>
    </row>
    <row r="17" spans="1:4" ht="25.5" customHeight="1" x14ac:dyDescent="0.3">
      <c r="A17" s="18" t="s">
        <v>158</v>
      </c>
      <c r="B17" s="20" t="s">
        <v>162</v>
      </c>
      <c r="C17" s="21"/>
      <c r="D17" s="18"/>
    </row>
    <row r="18" spans="1:4" ht="22.5" customHeight="1" x14ac:dyDescent="0.3">
      <c r="A18" s="22">
        <v>1</v>
      </c>
      <c r="B18" s="28" t="s">
        <v>163</v>
      </c>
      <c r="C18" s="29">
        <f>SUM(C19:C20)</f>
        <v>34265</v>
      </c>
      <c r="D18" s="26"/>
    </row>
    <row r="19" spans="1:4" ht="22.5" customHeight="1" x14ac:dyDescent="0.3">
      <c r="A19" s="23">
        <v>1.1000000000000001</v>
      </c>
      <c r="B19" s="24" t="s">
        <v>164</v>
      </c>
      <c r="C19" s="27">
        <v>12024</v>
      </c>
      <c r="D19" s="18"/>
    </row>
    <row r="20" spans="1:4" ht="22.5" customHeight="1" x14ac:dyDescent="0.3">
      <c r="A20" s="23">
        <v>1.2</v>
      </c>
      <c r="B20" s="24" t="s">
        <v>165</v>
      </c>
      <c r="C20" s="27">
        <v>22241</v>
      </c>
      <c r="D20" s="18"/>
    </row>
    <row r="21" spans="1:4" ht="25.5" customHeight="1" x14ac:dyDescent="0.3">
      <c r="A21" s="18" t="s">
        <v>159</v>
      </c>
      <c r="B21" s="32" t="s">
        <v>166</v>
      </c>
      <c r="C21" s="30">
        <f>SUM(C22:C23)</f>
        <v>17900</v>
      </c>
      <c r="D21" s="26"/>
    </row>
    <row r="22" spans="1:4" ht="22.5" customHeight="1" x14ac:dyDescent="0.3">
      <c r="A22" s="23">
        <v>1</v>
      </c>
      <c r="B22" s="31" t="s">
        <v>169</v>
      </c>
      <c r="C22" s="25">
        <v>12438</v>
      </c>
      <c r="D22" s="18"/>
    </row>
    <row r="23" spans="1:4" ht="22.5" customHeight="1" x14ac:dyDescent="0.3">
      <c r="A23" s="23">
        <v>1</v>
      </c>
      <c r="B23" s="31" t="s">
        <v>167</v>
      </c>
      <c r="C23" s="25">
        <v>5462</v>
      </c>
      <c r="D23" s="18"/>
    </row>
    <row r="24" spans="1:4" ht="29.25" customHeight="1" x14ac:dyDescent="0.3">
      <c r="A24" s="166" t="s">
        <v>160</v>
      </c>
      <c r="B24" s="167"/>
      <c r="C24" s="33">
        <f>SUM(C18+C21)</f>
        <v>52165</v>
      </c>
      <c r="D24" s="137" t="s">
        <v>203</v>
      </c>
    </row>
    <row r="25" spans="1:4" ht="24.95" customHeight="1" x14ac:dyDescent="0.35">
      <c r="A25" s="168" t="s">
        <v>200</v>
      </c>
      <c r="B25" s="168"/>
      <c r="C25" s="168"/>
      <c r="D25" s="168"/>
    </row>
  </sheetData>
  <mergeCells count="7">
    <mergeCell ref="A1:D1"/>
    <mergeCell ref="B3:D3"/>
    <mergeCell ref="A12:B12"/>
    <mergeCell ref="A24:B24"/>
    <mergeCell ref="A25:D25"/>
    <mergeCell ref="A13:D13"/>
    <mergeCell ref="A2:D2"/>
  </mergeCells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2"/>
  <sheetViews>
    <sheetView tabSelected="1" topLeftCell="A88" zoomScale="85" zoomScaleNormal="85" workbookViewId="0">
      <selection activeCell="B2" sqref="B2:P2"/>
    </sheetView>
  </sheetViews>
  <sheetFormatPr defaultColWidth="9.140625" defaultRowHeight="15.75" x14ac:dyDescent="0.25"/>
  <cols>
    <col min="1" max="1" width="5.5703125" style="1" customWidth="1"/>
    <col min="2" max="2" width="19.28515625" style="1" bestFit="1" customWidth="1"/>
    <col min="3" max="3" width="6.85546875" style="1" customWidth="1"/>
    <col min="4" max="4" width="5.7109375" style="1" customWidth="1"/>
    <col min="5" max="5" width="7" style="1" bestFit="1" customWidth="1"/>
    <col min="6" max="6" width="7.42578125" style="1" bestFit="1" customWidth="1"/>
    <col min="7" max="7" width="6.28515625" style="1" customWidth="1"/>
    <col min="8" max="8" width="8.5703125" style="1" customWidth="1"/>
    <col min="9" max="9" width="8.42578125" style="1" customWidth="1"/>
    <col min="10" max="10" width="9.85546875" style="1" bestFit="1" customWidth="1"/>
    <col min="11" max="11" width="7.85546875" style="1" customWidth="1"/>
    <col min="12" max="12" width="8" style="1" customWidth="1"/>
    <col min="13" max="13" width="6.28515625" style="1" customWidth="1"/>
    <col min="14" max="14" width="7.7109375" style="1" customWidth="1"/>
    <col min="15" max="15" width="6.5703125" style="1" customWidth="1"/>
    <col min="16" max="16" width="9.7109375" style="1" customWidth="1"/>
    <col min="17" max="16384" width="9.140625" style="1"/>
  </cols>
  <sheetData>
    <row r="1" spans="1:16" ht="7.5" customHeight="1" x14ac:dyDescent="0.25"/>
    <row r="2" spans="1:16" ht="29.25" customHeight="1" x14ac:dyDescent="0.3">
      <c r="B2" s="186" t="s">
        <v>207</v>
      </c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</row>
    <row r="3" spans="1:16" ht="15.75" customHeight="1" x14ac:dyDescent="0.25"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</row>
    <row r="4" spans="1:16" ht="48.75" customHeight="1" x14ac:dyDescent="0.25">
      <c r="A4" s="176" t="s">
        <v>0</v>
      </c>
      <c r="B4" s="176" t="s">
        <v>1</v>
      </c>
      <c r="C4" s="175" t="s">
        <v>3</v>
      </c>
      <c r="D4" s="176"/>
      <c r="E4" s="176"/>
      <c r="F4" s="176"/>
      <c r="G4" s="175" t="s">
        <v>2</v>
      </c>
      <c r="H4" s="176"/>
      <c r="I4" s="176"/>
      <c r="J4" s="176"/>
      <c r="K4" s="176"/>
      <c r="L4" s="175" t="s">
        <v>4</v>
      </c>
      <c r="M4" s="176"/>
      <c r="N4" s="176"/>
      <c r="O4" s="176"/>
      <c r="P4" s="176"/>
    </row>
    <row r="5" spans="1:16" ht="66" customHeight="1" x14ac:dyDescent="0.25">
      <c r="A5" s="176"/>
      <c r="B5" s="176"/>
      <c r="C5" s="6" t="s">
        <v>127</v>
      </c>
      <c r="D5" s="7" t="s">
        <v>5</v>
      </c>
      <c r="E5" s="7" t="s">
        <v>6</v>
      </c>
      <c r="F5" s="8" t="s">
        <v>7</v>
      </c>
      <c r="G5" s="6" t="s">
        <v>8</v>
      </c>
      <c r="H5" s="7" t="s">
        <v>9</v>
      </c>
      <c r="I5" s="7" t="s">
        <v>10</v>
      </c>
      <c r="J5" s="7" t="s">
        <v>11</v>
      </c>
      <c r="K5" s="6" t="s">
        <v>126</v>
      </c>
      <c r="L5" s="6" t="s">
        <v>12</v>
      </c>
      <c r="M5" s="7" t="s">
        <v>9</v>
      </c>
      <c r="N5" s="7" t="s">
        <v>10</v>
      </c>
      <c r="O5" s="7" t="s">
        <v>11</v>
      </c>
      <c r="P5" s="7" t="s">
        <v>126</v>
      </c>
    </row>
    <row r="6" spans="1:16" x14ac:dyDescent="0.25">
      <c r="A6" s="171" t="s">
        <v>148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</row>
    <row r="7" spans="1:16" x14ac:dyDescent="0.25">
      <c r="A7" s="2">
        <v>1</v>
      </c>
      <c r="B7" s="4" t="s">
        <v>13</v>
      </c>
      <c r="C7" s="3">
        <v>7</v>
      </c>
      <c r="D7" s="3">
        <v>7</v>
      </c>
      <c r="E7" s="3">
        <v>36</v>
      </c>
      <c r="F7" s="3">
        <v>43</v>
      </c>
      <c r="G7" s="3">
        <v>8</v>
      </c>
      <c r="H7" s="3">
        <v>54</v>
      </c>
      <c r="I7" s="3">
        <v>56</v>
      </c>
      <c r="J7" s="3">
        <v>100</v>
      </c>
      <c r="K7" s="3">
        <v>210</v>
      </c>
      <c r="L7" s="3">
        <v>7</v>
      </c>
      <c r="M7" s="3">
        <v>52</v>
      </c>
      <c r="N7" s="3">
        <v>52</v>
      </c>
      <c r="O7" s="3">
        <v>96</v>
      </c>
      <c r="P7" s="3">
        <v>200</v>
      </c>
    </row>
    <row r="8" spans="1:16" x14ac:dyDescent="0.25">
      <c r="A8" s="2">
        <v>2</v>
      </c>
      <c r="B8" s="4" t="s">
        <v>14</v>
      </c>
      <c r="C8" s="3">
        <v>7</v>
      </c>
      <c r="D8" s="3">
        <v>7</v>
      </c>
      <c r="E8" s="3">
        <v>33</v>
      </c>
      <c r="F8" s="3">
        <v>40</v>
      </c>
      <c r="G8" s="3">
        <v>7</v>
      </c>
      <c r="H8" s="3">
        <v>52</v>
      </c>
      <c r="I8" s="3">
        <v>52</v>
      </c>
      <c r="J8" s="3">
        <v>96</v>
      </c>
      <c r="K8" s="3">
        <v>200</v>
      </c>
      <c r="L8" s="3">
        <v>7</v>
      </c>
      <c r="M8" s="3">
        <v>52</v>
      </c>
      <c r="N8" s="3">
        <v>52</v>
      </c>
      <c r="O8" s="3">
        <v>96</v>
      </c>
      <c r="P8" s="3">
        <v>200</v>
      </c>
    </row>
    <row r="9" spans="1:16" x14ac:dyDescent="0.25">
      <c r="A9" s="2">
        <v>3</v>
      </c>
      <c r="B9" s="4" t="s">
        <v>15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5">
      <c r="A10" s="2">
        <v>4</v>
      </c>
      <c r="B10" s="4" t="s">
        <v>16</v>
      </c>
      <c r="C10" s="3">
        <v>8</v>
      </c>
      <c r="D10" s="3">
        <v>8</v>
      </c>
      <c r="E10" s="5">
        <v>129</v>
      </c>
      <c r="F10" s="3">
        <v>137</v>
      </c>
      <c r="G10" s="3">
        <v>8</v>
      </c>
      <c r="H10" s="3">
        <v>29</v>
      </c>
      <c r="I10" s="3">
        <v>29</v>
      </c>
      <c r="J10" s="3">
        <v>62</v>
      </c>
      <c r="K10" s="3">
        <v>120</v>
      </c>
      <c r="L10" s="3">
        <v>7</v>
      </c>
      <c r="M10" s="3">
        <v>14</v>
      </c>
      <c r="N10" s="3">
        <v>18</v>
      </c>
      <c r="O10" s="3">
        <v>28</v>
      </c>
      <c r="P10" s="3">
        <v>60</v>
      </c>
    </row>
    <row r="11" spans="1:16" x14ac:dyDescent="0.25">
      <c r="A11" s="2">
        <v>5</v>
      </c>
      <c r="B11" s="4" t="s">
        <v>17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5">
      <c r="A12" s="2">
        <v>6</v>
      </c>
      <c r="B12" s="4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2">
        <v>7</v>
      </c>
      <c r="B13" s="4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2">
        <v>8</v>
      </c>
      <c r="B14" s="4" t="s">
        <v>20</v>
      </c>
      <c r="C14" s="3">
        <v>8</v>
      </c>
      <c r="D14" s="3">
        <v>8</v>
      </c>
      <c r="E14" s="3">
        <v>121</v>
      </c>
      <c r="F14" s="3">
        <v>129</v>
      </c>
      <c r="G14" s="3">
        <v>6</v>
      </c>
      <c r="H14" s="3">
        <v>28</v>
      </c>
      <c r="I14" s="3">
        <v>28</v>
      </c>
      <c r="J14" s="3">
        <v>56</v>
      </c>
      <c r="K14" s="3">
        <v>112</v>
      </c>
      <c r="L14" s="3">
        <v>6</v>
      </c>
      <c r="M14" s="3">
        <v>34</v>
      </c>
      <c r="N14" s="3">
        <v>34</v>
      </c>
      <c r="O14" s="3">
        <v>68</v>
      </c>
      <c r="P14" s="3">
        <v>136</v>
      </c>
    </row>
    <row r="15" spans="1:16" s="12" customFormat="1" x14ac:dyDescent="0.25">
      <c r="A15" s="9">
        <v>9</v>
      </c>
      <c r="B15" s="10" t="s">
        <v>21</v>
      </c>
      <c r="C15" s="11">
        <v>2</v>
      </c>
      <c r="D15" s="11">
        <v>2</v>
      </c>
      <c r="E15" s="11">
        <v>8</v>
      </c>
      <c r="F15" s="11">
        <v>10</v>
      </c>
      <c r="G15" s="11">
        <v>2</v>
      </c>
      <c r="H15" s="11">
        <v>1</v>
      </c>
      <c r="I15" s="11">
        <v>1</v>
      </c>
      <c r="J15" s="11">
        <v>2</v>
      </c>
      <c r="K15" s="11">
        <v>4</v>
      </c>
      <c r="L15" s="11">
        <v>2</v>
      </c>
      <c r="M15" s="11">
        <v>1</v>
      </c>
      <c r="N15" s="11">
        <v>1</v>
      </c>
      <c r="O15" s="11">
        <v>2</v>
      </c>
      <c r="P15" s="11">
        <v>4</v>
      </c>
    </row>
    <row r="16" spans="1:16" x14ac:dyDescent="0.25">
      <c r="A16" s="2">
        <v>10</v>
      </c>
      <c r="B16" s="4" t="s">
        <v>22</v>
      </c>
      <c r="C16" s="3">
        <v>8</v>
      </c>
      <c r="D16" s="3">
        <v>8</v>
      </c>
      <c r="E16" s="3">
        <v>174</v>
      </c>
      <c r="F16" s="3">
        <v>182</v>
      </c>
      <c r="G16" s="3">
        <v>8</v>
      </c>
      <c r="H16" s="3">
        <v>25</v>
      </c>
      <c r="I16" s="3">
        <v>15</v>
      </c>
      <c r="J16" s="3">
        <v>19</v>
      </c>
      <c r="K16" s="3">
        <v>59</v>
      </c>
      <c r="L16" s="3">
        <v>6</v>
      </c>
      <c r="M16" s="3">
        <v>55</v>
      </c>
      <c r="N16" s="3">
        <v>55</v>
      </c>
      <c r="O16" s="3">
        <v>55</v>
      </c>
      <c r="P16" s="3">
        <v>165</v>
      </c>
    </row>
    <row r="17" spans="1:16" x14ac:dyDescent="0.25">
      <c r="A17" s="2">
        <v>11</v>
      </c>
      <c r="B17" s="4" t="s">
        <v>23</v>
      </c>
      <c r="C17" s="3">
        <v>8</v>
      </c>
      <c r="D17" s="3">
        <v>8</v>
      </c>
      <c r="E17" s="3">
        <v>198</v>
      </c>
      <c r="F17" s="3">
        <v>206</v>
      </c>
      <c r="G17" s="3">
        <v>8</v>
      </c>
      <c r="H17" s="3"/>
      <c r="I17" s="3"/>
      <c r="J17" s="3"/>
      <c r="K17" s="3"/>
      <c r="L17" s="3">
        <v>6</v>
      </c>
      <c r="M17" s="3"/>
      <c r="N17" s="3"/>
      <c r="O17" s="3"/>
      <c r="P17" s="3"/>
    </row>
    <row r="18" spans="1:16" x14ac:dyDescent="0.25">
      <c r="A18" s="2">
        <v>12</v>
      </c>
      <c r="B18" s="4" t="s">
        <v>24</v>
      </c>
      <c r="C18" s="3">
        <v>7</v>
      </c>
      <c r="D18" s="3">
        <v>8</v>
      </c>
      <c r="E18" s="3">
        <v>40</v>
      </c>
      <c r="F18" s="3">
        <v>47</v>
      </c>
      <c r="G18" s="3">
        <v>8</v>
      </c>
      <c r="H18" s="3">
        <v>48</v>
      </c>
      <c r="I18" s="3">
        <v>78</v>
      </c>
      <c r="J18" s="3">
        <v>77</v>
      </c>
      <c r="K18" s="3">
        <v>203</v>
      </c>
      <c r="L18" s="3">
        <v>6</v>
      </c>
      <c r="M18" s="3">
        <v>29</v>
      </c>
      <c r="N18" s="3">
        <v>29</v>
      </c>
      <c r="O18" s="3">
        <v>48</v>
      </c>
      <c r="P18" s="3">
        <v>106</v>
      </c>
    </row>
    <row r="19" spans="1:16" x14ac:dyDescent="0.25">
      <c r="A19" s="2">
        <v>13</v>
      </c>
      <c r="B19" s="4" t="s">
        <v>25</v>
      </c>
      <c r="C19" s="3">
        <v>11</v>
      </c>
      <c r="D19" s="3">
        <v>11</v>
      </c>
      <c r="E19" s="3">
        <v>270</v>
      </c>
      <c r="F19" s="3">
        <v>281</v>
      </c>
      <c r="G19" s="3">
        <v>10</v>
      </c>
      <c r="H19" s="3">
        <v>37</v>
      </c>
      <c r="I19" s="3">
        <v>37</v>
      </c>
      <c r="J19" s="3">
        <v>42</v>
      </c>
      <c r="K19" s="3">
        <v>116</v>
      </c>
      <c r="L19" s="3">
        <v>9</v>
      </c>
      <c r="M19" s="3">
        <v>32</v>
      </c>
      <c r="N19" s="3">
        <v>32</v>
      </c>
      <c r="O19" s="3">
        <v>64</v>
      </c>
      <c r="P19" s="3">
        <v>128</v>
      </c>
    </row>
    <row r="20" spans="1:16" x14ac:dyDescent="0.25">
      <c r="A20" s="2">
        <v>14</v>
      </c>
      <c r="B20" s="4" t="s">
        <v>26</v>
      </c>
      <c r="C20" s="3">
        <v>14</v>
      </c>
      <c r="D20" s="3">
        <v>14</v>
      </c>
      <c r="E20" s="3">
        <v>153</v>
      </c>
      <c r="F20" s="3">
        <v>167</v>
      </c>
      <c r="G20" s="3">
        <v>8</v>
      </c>
      <c r="H20" s="3">
        <v>174</v>
      </c>
      <c r="I20" s="3">
        <v>174</v>
      </c>
      <c r="J20" s="3">
        <v>348</v>
      </c>
      <c r="K20" s="3">
        <v>696</v>
      </c>
      <c r="L20" s="3">
        <v>8</v>
      </c>
      <c r="M20" s="3">
        <v>132</v>
      </c>
      <c r="N20" s="3">
        <v>132</v>
      </c>
      <c r="O20" s="3">
        <v>264</v>
      </c>
      <c r="P20" s="3">
        <v>528</v>
      </c>
    </row>
    <row r="21" spans="1:16" x14ac:dyDescent="0.25">
      <c r="A21" s="2">
        <v>15</v>
      </c>
      <c r="B21" s="4" t="s">
        <v>27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2">
        <v>16</v>
      </c>
      <c r="B22" s="4" t="s">
        <v>28</v>
      </c>
      <c r="C22" s="3">
        <v>9</v>
      </c>
      <c r="D22" s="3">
        <v>9</v>
      </c>
      <c r="E22" s="3">
        <v>145</v>
      </c>
      <c r="F22" s="3">
        <v>154</v>
      </c>
      <c r="G22" s="3">
        <v>10</v>
      </c>
      <c r="H22" s="3">
        <v>44</v>
      </c>
      <c r="I22" s="3">
        <v>44</v>
      </c>
      <c r="J22" s="3">
        <v>88</v>
      </c>
      <c r="K22" s="3">
        <v>176</v>
      </c>
      <c r="L22" s="3">
        <v>7</v>
      </c>
      <c r="M22" s="3">
        <v>16</v>
      </c>
      <c r="N22" s="3">
        <v>20</v>
      </c>
      <c r="O22" s="3">
        <v>34</v>
      </c>
      <c r="P22" s="3">
        <v>70</v>
      </c>
    </row>
    <row r="23" spans="1:16" x14ac:dyDescent="0.25">
      <c r="A23" s="2">
        <v>17</v>
      </c>
      <c r="B23" s="4" t="s">
        <v>29</v>
      </c>
      <c r="C23" s="3">
        <v>7</v>
      </c>
      <c r="D23" s="3">
        <v>14</v>
      </c>
      <c r="E23" s="3">
        <v>208</v>
      </c>
      <c r="F23" s="3">
        <v>222</v>
      </c>
      <c r="G23" s="3">
        <v>10</v>
      </c>
      <c r="H23" s="3">
        <v>134</v>
      </c>
      <c r="I23" s="3">
        <v>134</v>
      </c>
      <c r="J23" s="3">
        <v>268</v>
      </c>
      <c r="K23" s="3">
        <v>536</v>
      </c>
      <c r="L23" s="3">
        <v>6</v>
      </c>
      <c r="M23" s="3">
        <v>82</v>
      </c>
      <c r="N23" s="3">
        <v>82</v>
      </c>
      <c r="O23" s="3">
        <v>164</v>
      </c>
      <c r="P23" s="3">
        <v>328</v>
      </c>
    </row>
    <row r="24" spans="1:16" x14ac:dyDescent="0.25">
      <c r="A24" s="2">
        <v>18</v>
      </c>
      <c r="B24" s="4" t="s">
        <v>30</v>
      </c>
      <c r="C24" s="3">
        <v>8</v>
      </c>
      <c r="D24" s="3">
        <v>8</v>
      </c>
      <c r="E24" s="3">
        <v>290</v>
      </c>
      <c r="F24" s="3">
        <v>298</v>
      </c>
      <c r="G24" s="3">
        <v>9</v>
      </c>
      <c r="H24" s="3">
        <v>52</v>
      </c>
      <c r="I24" s="3">
        <v>52</v>
      </c>
      <c r="J24" s="3">
        <v>52</v>
      </c>
      <c r="K24" s="3">
        <v>156</v>
      </c>
      <c r="L24" s="3">
        <v>10</v>
      </c>
      <c r="M24" s="3">
        <v>76</v>
      </c>
      <c r="N24" s="3">
        <v>76</v>
      </c>
      <c r="O24" s="3">
        <v>154</v>
      </c>
      <c r="P24" s="3">
        <v>308</v>
      </c>
    </row>
    <row r="25" spans="1:16" x14ac:dyDescent="0.25">
      <c r="A25" s="2">
        <v>19</v>
      </c>
      <c r="B25" s="4" t="s">
        <v>31</v>
      </c>
      <c r="C25" s="3">
        <v>4</v>
      </c>
      <c r="D25" s="3">
        <v>4</v>
      </c>
      <c r="E25" s="3">
        <v>61</v>
      </c>
      <c r="F25" s="3">
        <v>65</v>
      </c>
      <c r="G25" s="3">
        <v>8</v>
      </c>
      <c r="H25" s="3">
        <v>28</v>
      </c>
      <c r="I25" s="3">
        <v>28</v>
      </c>
      <c r="J25" s="3">
        <v>28</v>
      </c>
      <c r="K25" s="3">
        <v>88</v>
      </c>
      <c r="L25" s="3">
        <v>8</v>
      </c>
      <c r="M25" s="3">
        <v>28</v>
      </c>
      <c r="N25" s="3">
        <v>28</v>
      </c>
      <c r="O25" s="3">
        <v>28</v>
      </c>
      <c r="P25" s="3">
        <v>88</v>
      </c>
    </row>
    <row r="26" spans="1:16" x14ac:dyDescent="0.25">
      <c r="A26" s="2">
        <v>20</v>
      </c>
      <c r="B26" s="4" t="s">
        <v>32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2">
        <v>21</v>
      </c>
      <c r="B27" s="4" t="s">
        <v>33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2">
        <v>22</v>
      </c>
      <c r="B28" s="4" t="s">
        <v>34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2">
        <v>23</v>
      </c>
      <c r="B29" s="4" t="s">
        <v>35</v>
      </c>
      <c r="C29" s="3">
        <v>10</v>
      </c>
      <c r="D29" s="3">
        <v>10</v>
      </c>
      <c r="E29" s="3">
        <v>106</v>
      </c>
      <c r="F29" s="3">
        <v>116</v>
      </c>
      <c r="G29" s="3">
        <v>9</v>
      </c>
      <c r="H29" s="3">
        <v>21</v>
      </c>
      <c r="I29" s="3">
        <v>21</v>
      </c>
      <c r="J29" s="3">
        <v>21</v>
      </c>
      <c r="K29" s="3">
        <v>63</v>
      </c>
      <c r="L29" s="3">
        <v>5</v>
      </c>
      <c r="M29" s="3">
        <v>10</v>
      </c>
      <c r="N29" s="3">
        <v>10</v>
      </c>
      <c r="O29" s="3">
        <v>10</v>
      </c>
      <c r="P29" s="3">
        <v>30</v>
      </c>
    </row>
    <row r="30" spans="1:16" x14ac:dyDescent="0.25">
      <c r="A30" s="2">
        <v>24</v>
      </c>
      <c r="B30" s="4" t="s">
        <v>36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173" t="s">
        <v>146</v>
      </c>
      <c r="B31" s="174"/>
      <c r="C31" s="13">
        <f>SUM(C7:C30)</f>
        <v>118</v>
      </c>
      <c r="D31" s="14">
        <f t="shared" ref="D31:P31" si="0">SUM(D7:D30)</f>
        <v>126</v>
      </c>
      <c r="E31" s="14">
        <f t="shared" si="0"/>
        <v>1972</v>
      </c>
      <c r="F31" s="13">
        <f t="shared" si="0"/>
        <v>2097</v>
      </c>
      <c r="G31" s="13">
        <f t="shared" si="0"/>
        <v>119</v>
      </c>
      <c r="H31" s="14">
        <f t="shared" si="0"/>
        <v>727</v>
      </c>
      <c r="I31" s="14">
        <f t="shared" si="0"/>
        <v>749</v>
      </c>
      <c r="J31" s="14">
        <f t="shared" si="0"/>
        <v>1259</v>
      </c>
      <c r="K31" s="13">
        <f t="shared" si="0"/>
        <v>2739</v>
      </c>
      <c r="L31" s="13">
        <f t="shared" si="0"/>
        <v>100</v>
      </c>
      <c r="M31" s="14">
        <f t="shared" si="0"/>
        <v>613</v>
      </c>
      <c r="N31" s="14">
        <f t="shared" si="0"/>
        <v>621</v>
      </c>
      <c r="O31" s="14">
        <f t="shared" si="0"/>
        <v>1111</v>
      </c>
      <c r="P31" s="13">
        <f t="shared" si="0"/>
        <v>2351</v>
      </c>
    </row>
    <row r="32" spans="1:16" x14ac:dyDescent="0.25">
      <c r="A32" s="171" t="s">
        <v>149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</row>
    <row r="33" spans="1:16" x14ac:dyDescent="0.25">
      <c r="A33" s="2">
        <v>1</v>
      </c>
      <c r="B33" s="4" t="s">
        <v>37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2">
        <v>2</v>
      </c>
      <c r="B34" s="4" t="s">
        <v>38</v>
      </c>
      <c r="C34" s="3">
        <v>7</v>
      </c>
      <c r="D34" s="3">
        <v>15</v>
      </c>
      <c r="E34" s="3">
        <v>200</v>
      </c>
      <c r="F34" s="3">
        <v>215</v>
      </c>
      <c r="G34" s="3">
        <v>7</v>
      </c>
      <c r="H34" s="3">
        <v>13</v>
      </c>
      <c r="I34" s="3">
        <v>13</v>
      </c>
      <c r="J34" s="3">
        <v>14</v>
      </c>
      <c r="K34" s="3">
        <v>40</v>
      </c>
      <c r="L34" s="3">
        <v>7</v>
      </c>
      <c r="M34" s="3">
        <v>13</v>
      </c>
      <c r="N34" s="3">
        <v>13</v>
      </c>
      <c r="O34" s="3">
        <v>14</v>
      </c>
      <c r="P34" s="3">
        <v>40</v>
      </c>
    </row>
    <row r="35" spans="1:16" x14ac:dyDescent="0.25">
      <c r="A35" s="2">
        <v>3</v>
      </c>
      <c r="B35" s="4" t="s">
        <v>39</v>
      </c>
      <c r="C35" s="3">
        <v>4</v>
      </c>
      <c r="D35" s="3">
        <v>5</v>
      </c>
      <c r="E35" s="3">
        <v>32</v>
      </c>
      <c r="F35" s="3">
        <v>37</v>
      </c>
      <c r="G35" s="3">
        <v>8</v>
      </c>
      <c r="H35" s="3">
        <v>26</v>
      </c>
      <c r="I35" s="3">
        <v>26</v>
      </c>
      <c r="J35" s="3">
        <v>26</v>
      </c>
      <c r="K35" s="3">
        <v>78</v>
      </c>
      <c r="L35" s="3">
        <v>6</v>
      </c>
      <c r="M35" s="3">
        <v>12</v>
      </c>
      <c r="N35" s="3">
        <v>12</v>
      </c>
      <c r="O35" s="3">
        <v>12</v>
      </c>
      <c r="P35" s="3">
        <v>36</v>
      </c>
    </row>
    <row r="36" spans="1:16" x14ac:dyDescent="0.25">
      <c r="A36" s="2">
        <v>4</v>
      </c>
      <c r="B36" s="4" t="s">
        <v>40</v>
      </c>
      <c r="C36" s="3">
        <v>5</v>
      </c>
      <c r="D36" s="3">
        <v>5</v>
      </c>
      <c r="E36" s="3">
        <v>54</v>
      </c>
      <c r="F36" s="3">
        <v>59</v>
      </c>
      <c r="G36" s="3">
        <v>11</v>
      </c>
      <c r="H36" s="3" t="s">
        <v>132</v>
      </c>
      <c r="I36" s="3" t="s">
        <v>134</v>
      </c>
      <c r="J36" s="3" t="s">
        <v>132</v>
      </c>
      <c r="K36" s="3" t="s">
        <v>133</v>
      </c>
      <c r="L36" s="3">
        <v>9</v>
      </c>
      <c r="M36" s="3" t="s">
        <v>135</v>
      </c>
      <c r="N36" s="3" t="s">
        <v>136</v>
      </c>
      <c r="O36" s="3" t="s">
        <v>135</v>
      </c>
      <c r="P36" s="3" t="s">
        <v>137</v>
      </c>
    </row>
    <row r="37" spans="1:16" x14ac:dyDescent="0.25">
      <c r="A37" s="2">
        <v>5</v>
      </c>
      <c r="B37" s="4" t="s">
        <v>41</v>
      </c>
      <c r="C37" s="3">
        <v>8</v>
      </c>
      <c r="D37" s="3">
        <v>8</v>
      </c>
      <c r="E37" s="3">
        <v>62</v>
      </c>
      <c r="F37" s="3">
        <v>68</v>
      </c>
      <c r="G37" s="3">
        <v>8</v>
      </c>
      <c r="H37" s="3" t="s">
        <v>138</v>
      </c>
      <c r="I37" s="3" t="s">
        <v>138</v>
      </c>
      <c r="J37" s="3" t="s">
        <v>138</v>
      </c>
      <c r="K37" s="3" t="s">
        <v>139</v>
      </c>
      <c r="L37" s="3">
        <v>7</v>
      </c>
      <c r="M37" s="3" t="s">
        <v>140</v>
      </c>
      <c r="N37" s="3" t="s">
        <v>140</v>
      </c>
      <c r="O37" s="3" t="s">
        <v>140</v>
      </c>
      <c r="P37" s="3" t="s">
        <v>141</v>
      </c>
    </row>
    <row r="38" spans="1:16" x14ac:dyDescent="0.25">
      <c r="A38" s="2">
        <v>6</v>
      </c>
      <c r="B38" s="4" t="s">
        <v>42</v>
      </c>
      <c r="C38" s="3">
        <v>9</v>
      </c>
      <c r="D38" s="3">
        <v>9</v>
      </c>
      <c r="E38" s="3">
        <v>270</v>
      </c>
      <c r="F38" s="3">
        <v>279</v>
      </c>
      <c r="G38" s="3">
        <v>9</v>
      </c>
      <c r="H38" s="3">
        <v>43</v>
      </c>
      <c r="I38" s="3">
        <v>41</v>
      </c>
      <c r="J38" s="3">
        <v>79</v>
      </c>
      <c r="K38" s="3">
        <v>163</v>
      </c>
      <c r="L38" s="3">
        <v>9</v>
      </c>
      <c r="M38" s="3">
        <v>51</v>
      </c>
      <c r="N38" s="3">
        <v>82</v>
      </c>
      <c r="O38" s="3">
        <v>96</v>
      </c>
      <c r="P38" s="3">
        <v>229</v>
      </c>
    </row>
    <row r="39" spans="1:16" x14ac:dyDescent="0.25">
      <c r="A39" s="2">
        <v>7</v>
      </c>
      <c r="B39" s="4" t="s">
        <v>43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2">
        <v>8</v>
      </c>
      <c r="B40" s="4" t="s">
        <v>44</v>
      </c>
      <c r="C40" s="3">
        <v>9</v>
      </c>
      <c r="D40" s="3">
        <v>10</v>
      </c>
      <c r="E40" s="3">
        <v>96</v>
      </c>
      <c r="F40" s="3">
        <v>106</v>
      </c>
      <c r="G40" s="3">
        <v>8</v>
      </c>
      <c r="H40" s="3">
        <v>90</v>
      </c>
      <c r="I40" s="3">
        <v>90</v>
      </c>
      <c r="J40" s="3">
        <v>90</v>
      </c>
      <c r="K40" s="3">
        <v>270</v>
      </c>
      <c r="L40" s="3">
        <v>6</v>
      </c>
      <c r="M40" s="3">
        <v>85</v>
      </c>
      <c r="N40" s="3">
        <v>85</v>
      </c>
      <c r="O40" s="3">
        <v>85</v>
      </c>
      <c r="P40" s="3">
        <v>255</v>
      </c>
    </row>
    <row r="41" spans="1:16" x14ac:dyDescent="0.25">
      <c r="A41" s="2">
        <v>9</v>
      </c>
      <c r="B41" s="4" t="s">
        <v>45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2">
        <v>10</v>
      </c>
      <c r="B42" s="4" t="s">
        <v>46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2">
        <v>11</v>
      </c>
      <c r="B43" s="4" t="s">
        <v>47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2">
        <v>12</v>
      </c>
      <c r="B44" s="4" t="s">
        <v>48</v>
      </c>
      <c r="C44" s="3">
        <v>8</v>
      </c>
      <c r="D44" s="3">
        <v>8</v>
      </c>
      <c r="E44" s="3">
        <v>87</v>
      </c>
      <c r="F44" s="3">
        <v>95</v>
      </c>
      <c r="G44" s="3">
        <v>8</v>
      </c>
      <c r="H44" s="3">
        <v>52</v>
      </c>
      <c r="I44" s="3">
        <v>52</v>
      </c>
      <c r="J44" s="3">
        <v>104</v>
      </c>
      <c r="K44" s="3">
        <v>208</v>
      </c>
      <c r="L44" s="3">
        <v>8</v>
      </c>
      <c r="M44" s="3">
        <v>52</v>
      </c>
      <c r="N44" s="3">
        <v>52</v>
      </c>
      <c r="O44" s="3">
        <v>104</v>
      </c>
      <c r="P44" s="3">
        <v>208</v>
      </c>
    </row>
    <row r="45" spans="1:16" x14ac:dyDescent="0.25">
      <c r="A45" s="2">
        <v>13</v>
      </c>
      <c r="B45" s="4" t="s">
        <v>49</v>
      </c>
      <c r="C45" s="3">
        <v>5</v>
      </c>
      <c r="D45" s="3">
        <v>9</v>
      </c>
      <c r="E45" s="3">
        <v>130</v>
      </c>
      <c r="F45" s="3">
        <v>139</v>
      </c>
      <c r="G45" s="3">
        <v>8</v>
      </c>
      <c r="H45" s="3">
        <v>10</v>
      </c>
      <c r="I45" s="3">
        <v>10</v>
      </c>
      <c r="J45" s="3">
        <v>10</v>
      </c>
      <c r="K45" s="3">
        <v>30</v>
      </c>
      <c r="L45" s="3">
        <v>6</v>
      </c>
      <c r="M45" s="3">
        <v>6</v>
      </c>
      <c r="N45" s="3">
        <v>6</v>
      </c>
      <c r="O45" s="3">
        <v>6</v>
      </c>
      <c r="P45" s="3">
        <v>18</v>
      </c>
    </row>
    <row r="46" spans="1:16" x14ac:dyDescent="0.25">
      <c r="A46" s="2">
        <v>14</v>
      </c>
      <c r="B46" s="4" t="s">
        <v>50</v>
      </c>
      <c r="C46" s="3">
        <v>8</v>
      </c>
      <c r="D46" s="3">
        <v>8</v>
      </c>
      <c r="E46" s="3">
        <v>112</v>
      </c>
      <c r="F46" s="3">
        <v>120</v>
      </c>
      <c r="G46" s="3">
        <v>8</v>
      </c>
      <c r="H46" s="3">
        <v>25</v>
      </c>
      <c r="I46" s="3">
        <v>25</v>
      </c>
      <c r="J46" s="3">
        <v>50</v>
      </c>
      <c r="K46" s="3">
        <v>100</v>
      </c>
      <c r="L46" s="3">
        <v>6</v>
      </c>
      <c r="M46" s="3">
        <v>17</v>
      </c>
      <c r="N46" s="3">
        <v>17</v>
      </c>
      <c r="O46" s="3">
        <v>34</v>
      </c>
      <c r="P46" s="3">
        <v>68</v>
      </c>
    </row>
    <row r="47" spans="1:16" x14ac:dyDescent="0.25">
      <c r="A47" s="2">
        <v>15</v>
      </c>
      <c r="B47" s="4" t="s">
        <v>51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2">
        <v>16</v>
      </c>
      <c r="B48" s="4" t="s">
        <v>52</v>
      </c>
      <c r="C48" s="3">
        <v>9</v>
      </c>
      <c r="D48" s="3">
        <v>9</v>
      </c>
      <c r="E48" s="3">
        <v>100</v>
      </c>
      <c r="F48" s="3">
        <v>109</v>
      </c>
      <c r="G48" s="3">
        <v>11</v>
      </c>
      <c r="H48" s="3">
        <v>39</v>
      </c>
      <c r="I48" s="3">
        <v>39</v>
      </c>
      <c r="J48" s="3">
        <v>44</v>
      </c>
      <c r="K48" s="3">
        <v>122</v>
      </c>
      <c r="L48" s="3">
        <v>9</v>
      </c>
      <c r="M48" s="3">
        <v>28</v>
      </c>
      <c r="N48" s="3">
        <v>28</v>
      </c>
      <c r="O48" s="3">
        <v>33</v>
      </c>
      <c r="P48" s="3">
        <v>89</v>
      </c>
    </row>
    <row r="49" spans="1:16" x14ac:dyDescent="0.25">
      <c r="A49" s="2">
        <v>17</v>
      </c>
      <c r="B49" s="4" t="s">
        <v>53</v>
      </c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2">
        <v>18</v>
      </c>
      <c r="B50" s="4" t="s">
        <v>54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2">
        <v>19</v>
      </c>
      <c r="B51" s="4" t="s">
        <v>55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2">
        <v>20</v>
      </c>
      <c r="B52" s="4" t="s">
        <v>56</v>
      </c>
      <c r="C52" s="3">
        <v>7</v>
      </c>
      <c r="D52" s="3">
        <v>7</v>
      </c>
      <c r="E52" s="3">
        <v>70</v>
      </c>
      <c r="F52" s="3">
        <v>77</v>
      </c>
      <c r="G52" s="3">
        <v>8</v>
      </c>
      <c r="H52" s="3">
        <v>16</v>
      </c>
      <c r="I52" s="3">
        <v>16</v>
      </c>
      <c r="J52" s="3">
        <v>32</v>
      </c>
      <c r="K52" s="3">
        <v>64</v>
      </c>
      <c r="L52" s="3">
        <v>6</v>
      </c>
      <c r="M52" s="3">
        <v>13</v>
      </c>
      <c r="N52" s="3">
        <v>13</v>
      </c>
      <c r="O52" s="3">
        <v>26</v>
      </c>
      <c r="P52" s="3">
        <v>52</v>
      </c>
    </row>
    <row r="53" spans="1:16" x14ac:dyDescent="0.25">
      <c r="A53" s="2">
        <v>21</v>
      </c>
      <c r="B53" s="4" t="s">
        <v>57</v>
      </c>
      <c r="C53" s="3">
        <v>9</v>
      </c>
      <c r="D53" s="3">
        <v>7</v>
      </c>
      <c r="E53" s="3">
        <v>82</v>
      </c>
      <c r="F53" s="3">
        <v>89</v>
      </c>
      <c r="G53" s="3">
        <v>7</v>
      </c>
      <c r="H53" s="3">
        <v>10</v>
      </c>
      <c r="I53" s="3">
        <v>16</v>
      </c>
      <c r="J53" s="3">
        <v>20</v>
      </c>
      <c r="K53" s="3">
        <v>46</v>
      </c>
      <c r="L53" s="3">
        <v>4</v>
      </c>
      <c r="M53" s="3">
        <v>5</v>
      </c>
      <c r="N53" s="3">
        <v>10</v>
      </c>
      <c r="O53" s="3">
        <v>10</v>
      </c>
      <c r="P53" s="3">
        <v>25</v>
      </c>
    </row>
    <row r="54" spans="1:16" x14ac:dyDescent="0.25">
      <c r="A54" s="2">
        <v>22</v>
      </c>
      <c r="B54" s="4" t="s">
        <v>58</v>
      </c>
      <c r="C54" s="3">
        <v>5</v>
      </c>
      <c r="D54" s="3">
        <v>5</v>
      </c>
      <c r="E54" s="3">
        <v>88</v>
      </c>
      <c r="F54" s="3">
        <v>93</v>
      </c>
      <c r="G54" s="3">
        <v>8</v>
      </c>
      <c r="H54" s="3">
        <v>18</v>
      </c>
      <c r="I54" s="3">
        <v>18</v>
      </c>
      <c r="J54" s="3">
        <v>31</v>
      </c>
      <c r="K54" s="3">
        <v>66</v>
      </c>
      <c r="L54" s="3">
        <v>7</v>
      </c>
      <c r="M54" s="3">
        <v>18</v>
      </c>
      <c r="N54" s="3">
        <v>18</v>
      </c>
      <c r="O54" s="3">
        <v>35</v>
      </c>
      <c r="P54" s="3">
        <v>71</v>
      </c>
    </row>
    <row r="55" spans="1:16" x14ac:dyDescent="0.25">
      <c r="A55" s="2">
        <v>23</v>
      </c>
      <c r="B55" s="4" t="s">
        <v>59</v>
      </c>
      <c r="C55" s="3">
        <v>7</v>
      </c>
      <c r="D55" s="3">
        <v>7</v>
      </c>
      <c r="E55" s="3">
        <v>143</v>
      </c>
      <c r="F55" s="3">
        <v>150</v>
      </c>
      <c r="G55" s="3">
        <v>5</v>
      </c>
      <c r="H55" s="3">
        <v>78</v>
      </c>
      <c r="I55" s="3">
        <v>78</v>
      </c>
      <c r="J55" s="3">
        <v>66</v>
      </c>
      <c r="K55" s="3">
        <v>222</v>
      </c>
      <c r="L55" s="3">
        <v>4</v>
      </c>
      <c r="M55" s="3">
        <v>58</v>
      </c>
      <c r="N55" s="3">
        <v>58</v>
      </c>
      <c r="O55" s="3">
        <v>66</v>
      </c>
      <c r="P55" s="3">
        <v>182</v>
      </c>
    </row>
    <row r="56" spans="1:16" x14ac:dyDescent="0.25">
      <c r="A56" s="2">
        <v>24</v>
      </c>
      <c r="B56" s="4" t="s">
        <v>147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173" t="s">
        <v>146</v>
      </c>
      <c r="B57" s="174"/>
      <c r="C57" s="13">
        <f>SUM(C33:C56)</f>
        <v>100</v>
      </c>
      <c r="D57" s="14">
        <f t="shared" ref="D57:P57" si="1">SUM(D33:D56)</f>
        <v>112</v>
      </c>
      <c r="E57" s="14">
        <f t="shared" si="1"/>
        <v>1526</v>
      </c>
      <c r="F57" s="13">
        <f t="shared" si="1"/>
        <v>1636</v>
      </c>
      <c r="G57" s="13">
        <f t="shared" si="1"/>
        <v>114</v>
      </c>
      <c r="H57" s="14">
        <f t="shared" si="1"/>
        <v>420</v>
      </c>
      <c r="I57" s="14">
        <f t="shared" si="1"/>
        <v>424</v>
      </c>
      <c r="J57" s="14">
        <f t="shared" si="1"/>
        <v>566</v>
      </c>
      <c r="K57" s="13">
        <f t="shared" si="1"/>
        <v>1409</v>
      </c>
      <c r="L57" s="13">
        <f t="shared" si="1"/>
        <v>94</v>
      </c>
      <c r="M57" s="14">
        <f t="shared" si="1"/>
        <v>358</v>
      </c>
      <c r="N57" s="14">
        <f t="shared" si="1"/>
        <v>394</v>
      </c>
      <c r="O57" s="14">
        <f t="shared" si="1"/>
        <v>521</v>
      </c>
      <c r="P57" s="13">
        <f t="shared" si="1"/>
        <v>1273</v>
      </c>
    </row>
    <row r="58" spans="1:16" x14ac:dyDescent="0.25">
      <c r="A58" s="179" t="s">
        <v>150</v>
      </c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81"/>
    </row>
    <row r="59" spans="1:16" x14ac:dyDescent="0.25">
      <c r="A59" s="2">
        <v>1</v>
      </c>
      <c r="B59" s="4" t="s">
        <v>60</v>
      </c>
      <c r="C59" s="3">
        <v>6</v>
      </c>
      <c r="D59" s="3">
        <v>7</v>
      </c>
      <c r="E59" s="3">
        <v>230</v>
      </c>
      <c r="F59" s="3">
        <v>237</v>
      </c>
      <c r="G59" s="3">
        <v>8</v>
      </c>
      <c r="H59" s="3">
        <v>37</v>
      </c>
      <c r="I59" s="3">
        <v>38</v>
      </c>
      <c r="J59" s="3">
        <v>75</v>
      </c>
      <c r="K59" s="3">
        <v>150</v>
      </c>
      <c r="L59" s="3">
        <v>6</v>
      </c>
      <c r="M59" s="3">
        <v>15</v>
      </c>
      <c r="N59" s="3">
        <v>16</v>
      </c>
      <c r="O59" s="3">
        <v>31</v>
      </c>
      <c r="P59" s="3">
        <v>62</v>
      </c>
    </row>
    <row r="60" spans="1:16" x14ac:dyDescent="0.25">
      <c r="A60" s="2">
        <v>2</v>
      </c>
      <c r="B60" s="4" t="s">
        <v>61</v>
      </c>
      <c r="C60" s="3">
        <v>7</v>
      </c>
      <c r="D60" s="3">
        <v>8</v>
      </c>
      <c r="E60" s="3">
        <v>270</v>
      </c>
      <c r="F60" s="3">
        <v>278</v>
      </c>
      <c r="G60" s="3">
        <v>9</v>
      </c>
      <c r="H60" s="3">
        <v>74</v>
      </c>
      <c r="I60" s="3">
        <v>74</v>
      </c>
      <c r="J60" s="3">
        <v>148</v>
      </c>
      <c r="K60" s="3">
        <v>296</v>
      </c>
      <c r="L60" s="3">
        <v>6</v>
      </c>
      <c r="M60" s="3">
        <v>82</v>
      </c>
      <c r="N60" s="3">
        <v>82</v>
      </c>
      <c r="O60" s="3">
        <v>164</v>
      </c>
      <c r="P60" s="3">
        <v>328</v>
      </c>
    </row>
    <row r="61" spans="1:16" x14ac:dyDescent="0.25">
      <c r="A61" s="2">
        <v>3</v>
      </c>
      <c r="B61" s="4" t="s">
        <v>62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2">
        <v>4</v>
      </c>
      <c r="B62" s="4" t="s">
        <v>63</v>
      </c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2">
        <v>5</v>
      </c>
      <c r="B63" s="4" t="s">
        <v>64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2">
        <v>6</v>
      </c>
      <c r="B64" s="4" t="s">
        <v>65</v>
      </c>
      <c r="C64" s="3">
        <v>8</v>
      </c>
      <c r="D64" s="3">
        <v>8</v>
      </c>
      <c r="E64" s="3">
        <v>122</v>
      </c>
      <c r="F64" s="3">
        <v>130</v>
      </c>
      <c r="G64" s="3">
        <v>7</v>
      </c>
      <c r="H64" s="3">
        <v>13</v>
      </c>
      <c r="I64" s="3">
        <v>14</v>
      </c>
      <c r="J64" s="3">
        <v>32</v>
      </c>
      <c r="K64" s="3">
        <v>59</v>
      </c>
      <c r="L64" s="3">
        <v>7</v>
      </c>
      <c r="M64" s="3">
        <v>13</v>
      </c>
      <c r="N64" s="3">
        <v>14</v>
      </c>
      <c r="O64" s="3">
        <v>31</v>
      </c>
      <c r="P64" s="3">
        <v>58</v>
      </c>
    </row>
    <row r="65" spans="1:16" x14ac:dyDescent="0.25">
      <c r="A65" s="2">
        <v>7</v>
      </c>
      <c r="B65" s="4" t="s">
        <v>66</v>
      </c>
      <c r="C65" s="3">
        <v>9</v>
      </c>
      <c r="D65" s="3">
        <v>16</v>
      </c>
      <c r="E65" s="3">
        <v>132</v>
      </c>
      <c r="F65" s="3">
        <v>148</v>
      </c>
      <c r="G65" s="3">
        <v>9</v>
      </c>
      <c r="H65" s="3">
        <v>19</v>
      </c>
      <c r="I65" s="3">
        <v>20</v>
      </c>
      <c r="J65" s="3">
        <v>36</v>
      </c>
      <c r="K65" s="3">
        <v>75</v>
      </c>
      <c r="L65" s="3">
        <v>8</v>
      </c>
      <c r="M65" s="3">
        <v>19</v>
      </c>
      <c r="N65" s="3">
        <v>19</v>
      </c>
      <c r="O65" s="3">
        <v>40</v>
      </c>
      <c r="P65" s="3">
        <v>78</v>
      </c>
    </row>
    <row r="66" spans="1:16" x14ac:dyDescent="0.25">
      <c r="A66" s="2">
        <v>8</v>
      </c>
      <c r="B66" s="4" t="s">
        <v>67</v>
      </c>
      <c r="C66" s="3">
        <v>9</v>
      </c>
      <c r="D66" s="3">
        <v>9</v>
      </c>
      <c r="E66" s="3">
        <v>345</v>
      </c>
      <c r="F66" s="3">
        <v>354</v>
      </c>
      <c r="G66" s="3">
        <v>9</v>
      </c>
      <c r="H66" s="3">
        <v>52</v>
      </c>
      <c r="I66" s="3">
        <v>52</v>
      </c>
      <c r="J66" s="3">
        <v>104</v>
      </c>
      <c r="K66" s="3">
        <v>208</v>
      </c>
      <c r="L66" s="3">
        <v>9</v>
      </c>
      <c r="M66" s="3">
        <v>52</v>
      </c>
      <c r="N66" s="3">
        <v>52</v>
      </c>
      <c r="O66" s="3">
        <v>104</v>
      </c>
      <c r="P66" s="3">
        <v>208</v>
      </c>
    </row>
    <row r="67" spans="1:16" s="12" customFormat="1" x14ac:dyDescent="0.25">
      <c r="A67" s="9">
        <v>9</v>
      </c>
      <c r="B67" s="10" t="s">
        <v>68</v>
      </c>
      <c r="C67" s="11">
        <v>7</v>
      </c>
      <c r="D67" s="11">
        <v>2</v>
      </c>
      <c r="E67" s="11">
        <v>30</v>
      </c>
      <c r="F67" s="11">
        <v>32</v>
      </c>
      <c r="G67" s="11">
        <v>8</v>
      </c>
      <c r="H67" s="11">
        <v>8</v>
      </c>
      <c r="I67" s="11">
        <v>8</v>
      </c>
      <c r="J67" s="11">
        <v>16</v>
      </c>
      <c r="K67" s="11">
        <v>32</v>
      </c>
      <c r="L67" s="11">
        <v>15</v>
      </c>
      <c r="M67" s="11">
        <v>15</v>
      </c>
      <c r="N67" s="11">
        <v>15</v>
      </c>
      <c r="O67" s="11">
        <v>21</v>
      </c>
      <c r="P67" s="11">
        <v>51</v>
      </c>
    </row>
    <row r="68" spans="1:16" x14ac:dyDescent="0.25">
      <c r="A68" s="2">
        <v>10</v>
      </c>
      <c r="B68" s="4" t="s">
        <v>69</v>
      </c>
      <c r="C68" s="3">
        <v>6</v>
      </c>
      <c r="D68" s="3">
        <v>6</v>
      </c>
      <c r="E68" s="3">
        <v>34</v>
      </c>
      <c r="F68" s="3">
        <v>40</v>
      </c>
      <c r="G68" s="3">
        <v>8</v>
      </c>
      <c r="H68" s="3">
        <v>70</v>
      </c>
      <c r="I68" s="3">
        <v>70</v>
      </c>
      <c r="J68" s="3">
        <v>184</v>
      </c>
      <c r="K68" s="3">
        <v>324</v>
      </c>
      <c r="L68" s="3">
        <v>6</v>
      </c>
      <c r="M68" s="3">
        <v>36</v>
      </c>
      <c r="N68" s="3">
        <v>36</v>
      </c>
      <c r="O68" s="3">
        <v>116</v>
      </c>
      <c r="P68" s="3">
        <v>188</v>
      </c>
    </row>
    <row r="69" spans="1:16" x14ac:dyDescent="0.25">
      <c r="A69" s="2">
        <v>11</v>
      </c>
      <c r="B69" s="4" t="s">
        <v>70</v>
      </c>
      <c r="C69" s="3">
        <v>6</v>
      </c>
      <c r="D69" s="3">
        <v>6</v>
      </c>
      <c r="E69" s="3">
        <v>36</v>
      </c>
      <c r="F69" s="3">
        <v>42</v>
      </c>
      <c r="G69" s="3">
        <v>8</v>
      </c>
      <c r="H69" s="3">
        <v>57</v>
      </c>
      <c r="I69" s="3">
        <v>58</v>
      </c>
      <c r="J69" s="3">
        <v>111</v>
      </c>
      <c r="K69" s="3">
        <v>226</v>
      </c>
      <c r="L69" s="3">
        <v>7</v>
      </c>
      <c r="M69" s="3">
        <v>52</v>
      </c>
      <c r="N69" s="3">
        <v>52</v>
      </c>
      <c r="O69" s="3">
        <v>92</v>
      </c>
      <c r="P69" s="3">
        <v>196</v>
      </c>
    </row>
    <row r="70" spans="1:16" x14ac:dyDescent="0.25">
      <c r="A70" s="2">
        <v>12</v>
      </c>
      <c r="B70" s="4" t="s">
        <v>71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x14ac:dyDescent="0.25">
      <c r="A71" s="2">
        <v>13</v>
      </c>
      <c r="B71" s="4" t="s">
        <v>72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x14ac:dyDescent="0.25">
      <c r="A72" s="2">
        <v>14</v>
      </c>
      <c r="B72" s="4" t="s">
        <v>73</v>
      </c>
      <c r="C72" s="3">
        <v>5</v>
      </c>
      <c r="D72" s="3">
        <v>5</v>
      </c>
      <c r="E72" s="3">
        <v>93</v>
      </c>
      <c r="F72" s="3">
        <v>98</v>
      </c>
      <c r="G72" s="3">
        <v>8</v>
      </c>
      <c r="H72" s="3">
        <v>78</v>
      </c>
      <c r="I72" s="3">
        <v>78</v>
      </c>
      <c r="J72" s="3">
        <v>78</v>
      </c>
      <c r="K72" s="3">
        <v>234</v>
      </c>
      <c r="L72" s="3">
        <v>6</v>
      </c>
      <c r="M72" s="3">
        <v>70</v>
      </c>
      <c r="N72" s="3">
        <v>70</v>
      </c>
      <c r="O72" s="3">
        <v>70</v>
      </c>
      <c r="P72" s="3">
        <v>210</v>
      </c>
    </row>
    <row r="73" spans="1:16" x14ac:dyDescent="0.25">
      <c r="A73" s="2">
        <v>15</v>
      </c>
      <c r="B73" s="4" t="s">
        <v>74</v>
      </c>
      <c r="C73" s="3">
        <v>10</v>
      </c>
      <c r="D73" s="3">
        <v>22</v>
      </c>
      <c r="E73" s="3">
        <v>907</v>
      </c>
      <c r="F73" s="3">
        <v>929</v>
      </c>
      <c r="G73" s="3">
        <v>10</v>
      </c>
      <c r="H73" s="3">
        <v>41</v>
      </c>
      <c r="I73" s="3">
        <v>41</v>
      </c>
      <c r="J73" s="3">
        <v>41</v>
      </c>
      <c r="K73" s="3">
        <v>123</v>
      </c>
      <c r="L73" s="3">
        <v>10</v>
      </c>
      <c r="M73" s="3">
        <v>41</v>
      </c>
      <c r="N73" s="3">
        <v>41</v>
      </c>
      <c r="O73" s="3">
        <v>41</v>
      </c>
      <c r="P73" s="3">
        <v>123</v>
      </c>
    </row>
    <row r="74" spans="1:16" x14ac:dyDescent="0.25">
      <c r="A74" s="2">
        <v>16</v>
      </c>
      <c r="B74" s="4" t="s">
        <v>75</v>
      </c>
      <c r="C74" s="3">
        <v>11</v>
      </c>
      <c r="D74" s="3">
        <v>14</v>
      </c>
      <c r="E74" s="3">
        <v>145</v>
      </c>
      <c r="F74" s="3">
        <v>159</v>
      </c>
      <c r="G74" s="3">
        <v>10</v>
      </c>
      <c r="H74" s="3">
        <v>156</v>
      </c>
      <c r="I74" s="3">
        <v>156</v>
      </c>
      <c r="J74" s="3">
        <v>322</v>
      </c>
      <c r="K74" s="1">
        <v>644</v>
      </c>
      <c r="L74" s="3">
        <v>10</v>
      </c>
      <c r="M74" s="3">
        <v>187</v>
      </c>
      <c r="N74" s="3">
        <v>187</v>
      </c>
      <c r="O74" s="3">
        <v>374</v>
      </c>
      <c r="P74" s="3">
        <v>748</v>
      </c>
    </row>
    <row r="75" spans="1:16" x14ac:dyDescent="0.25">
      <c r="A75" s="2">
        <v>17</v>
      </c>
      <c r="B75" s="4" t="s">
        <v>76</v>
      </c>
      <c r="C75" s="3">
        <v>9</v>
      </c>
      <c r="D75" s="3">
        <v>8</v>
      </c>
      <c r="E75" s="3">
        <v>84</v>
      </c>
      <c r="F75" s="3">
        <v>92</v>
      </c>
      <c r="G75" s="3">
        <v>9</v>
      </c>
      <c r="H75" s="3">
        <v>58</v>
      </c>
      <c r="I75" s="3">
        <v>58</v>
      </c>
      <c r="J75" s="3">
        <v>58</v>
      </c>
      <c r="K75" s="3">
        <v>174</v>
      </c>
      <c r="L75" s="3">
        <v>6</v>
      </c>
      <c r="M75" s="3">
        <v>55</v>
      </c>
      <c r="N75" s="3">
        <v>55</v>
      </c>
      <c r="O75" s="3">
        <v>55</v>
      </c>
      <c r="P75" s="3">
        <v>165</v>
      </c>
    </row>
    <row r="76" spans="1:16" x14ac:dyDescent="0.25">
      <c r="A76" s="2">
        <v>18</v>
      </c>
      <c r="B76" s="4" t="s">
        <v>77</v>
      </c>
      <c r="C76" s="3">
        <v>9</v>
      </c>
      <c r="D76" s="3">
        <v>9</v>
      </c>
      <c r="E76" s="3">
        <v>88</v>
      </c>
      <c r="F76" s="3">
        <v>97</v>
      </c>
      <c r="G76" s="3">
        <v>8</v>
      </c>
      <c r="H76" s="3">
        <v>83</v>
      </c>
      <c r="I76" s="3">
        <v>83</v>
      </c>
      <c r="J76" s="3">
        <v>83</v>
      </c>
      <c r="K76" s="3">
        <v>249</v>
      </c>
      <c r="L76" s="3">
        <v>8</v>
      </c>
      <c r="M76" s="3">
        <v>85</v>
      </c>
      <c r="N76" s="3">
        <v>85</v>
      </c>
      <c r="O76" s="3">
        <v>85</v>
      </c>
      <c r="P76" s="3">
        <v>255</v>
      </c>
    </row>
    <row r="77" spans="1:16" x14ac:dyDescent="0.25">
      <c r="A77" s="2">
        <v>19</v>
      </c>
      <c r="B77" s="4" t="s">
        <v>78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x14ac:dyDescent="0.25">
      <c r="A78" s="2">
        <v>20</v>
      </c>
      <c r="B78" s="4" t="s">
        <v>79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x14ac:dyDescent="0.25">
      <c r="A79" s="2">
        <v>21</v>
      </c>
      <c r="B79" s="4" t="s">
        <v>80</v>
      </c>
      <c r="C79" s="3">
        <v>9</v>
      </c>
      <c r="D79" s="3">
        <v>9</v>
      </c>
      <c r="E79" s="3">
        <v>90</v>
      </c>
      <c r="F79" s="3">
        <v>99</v>
      </c>
      <c r="G79" s="3">
        <v>9</v>
      </c>
      <c r="H79" s="3">
        <v>46</v>
      </c>
      <c r="I79" s="3">
        <v>46</v>
      </c>
      <c r="J79" s="3">
        <v>46</v>
      </c>
      <c r="K79" s="3">
        <v>138</v>
      </c>
      <c r="L79" s="3">
        <v>9</v>
      </c>
      <c r="M79" s="3">
        <v>68</v>
      </c>
      <c r="N79" s="3">
        <v>68</v>
      </c>
      <c r="O79" s="3">
        <v>68</v>
      </c>
      <c r="P79" s="3">
        <v>216</v>
      </c>
    </row>
    <row r="80" spans="1:16" x14ac:dyDescent="0.25">
      <c r="A80" s="2">
        <v>22</v>
      </c>
      <c r="B80" s="4" t="s">
        <v>81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x14ac:dyDescent="0.25">
      <c r="A81" s="173" t="s">
        <v>146</v>
      </c>
      <c r="B81" s="174"/>
      <c r="C81" s="13">
        <f>SUM(C59:C80)</f>
        <v>111</v>
      </c>
      <c r="D81" s="14">
        <f t="shared" ref="D81:P81" si="2">SUM(D59:D80)</f>
        <v>129</v>
      </c>
      <c r="E81" s="14">
        <f t="shared" si="2"/>
        <v>2606</v>
      </c>
      <c r="F81" s="13">
        <f t="shared" si="2"/>
        <v>2735</v>
      </c>
      <c r="G81" s="13">
        <f t="shared" si="2"/>
        <v>120</v>
      </c>
      <c r="H81" s="14">
        <f t="shared" si="2"/>
        <v>792</v>
      </c>
      <c r="I81" s="14">
        <f t="shared" si="2"/>
        <v>796</v>
      </c>
      <c r="J81" s="14">
        <f t="shared" si="2"/>
        <v>1334</v>
      </c>
      <c r="K81" s="13">
        <f t="shared" si="2"/>
        <v>2932</v>
      </c>
      <c r="L81" s="13">
        <f t="shared" si="2"/>
        <v>113</v>
      </c>
      <c r="M81" s="14">
        <f t="shared" si="2"/>
        <v>790</v>
      </c>
      <c r="N81" s="14">
        <f t="shared" si="2"/>
        <v>792</v>
      </c>
      <c r="O81" s="14">
        <f t="shared" si="2"/>
        <v>1292</v>
      </c>
      <c r="P81" s="13">
        <f t="shared" si="2"/>
        <v>2886</v>
      </c>
    </row>
    <row r="82" spans="1:16" x14ac:dyDescent="0.25">
      <c r="A82" s="179" t="s">
        <v>151</v>
      </c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  <c r="M82" s="180"/>
      <c r="N82" s="180"/>
      <c r="O82" s="180"/>
      <c r="P82" s="181"/>
    </row>
    <row r="83" spans="1:16" x14ac:dyDescent="0.25">
      <c r="A83" s="2">
        <v>1</v>
      </c>
      <c r="B83" s="4" t="s">
        <v>82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x14ac:dyDescent="0.25">
      <c r="A84" s="2">
        <v>2</v>
      </c>
      <c r="B84" s="4" t="s">
        <v>83</v>
      </c>
      <c r="C84" s="3">
        <v>8</v>
      </c>
      <c r="D84" s="3">
        <v>8</v>
      </c>
      <c r="E84" s="3">
        <v>76</v>
      </c>
      <c r="F84" s="3">
        <v>84</v>
      </c>
      <c r="G84" s="3">
        <v>9</v>
      </c>
      <c r="H84" s="3">
        <v>87</v>
      </c>
      <c r="I84" s="3">
        <v>87</v>
      </c>
      <c r="J84" s="3">
        <v>174</v>
      </c>
      <c r="K84" s="3">
        <v>348</v>
      </c>
      <c r="L84" s="3">
        <v>9</v>
      </c>
      <c r="M84" s="3">
        <v>85</v>
      </c>
      <c r="N84" s="3">
        <v>105</v>
      </c>
      <c r="O84" s="3">
        <v>138</v>
      </c>
      <c r="P84" s="3">
        <v>328</v>
      </c>
    </row>
    <row r="85" spans="1:16" x14ac:dyDescent="0.25">
      <c r="A85" s="2">
        <v>3</v>
      </c>
      <c r="B85" s="4" t="s">
        <v>84</v>
      </c>
      <c r="C85" s="3">
        <v>16</v>
      </c>
      <c r="D85" s="3">
        <v>17</v>
      </c>
      <c r="E85" s="3">
        <v>251</v>
      </c>
      <c r="F85" s="3">
        <v>268</v>
      </c>
      <c r="G85" s="3">
        <v>12</v>
      </c>
      <c r="H85" s="3">
        <v>34</v>
      </c>
      <c r="I85" s="3">
        <v>34</v>
      </c>
      <c r="J85" s="3">
        <v>68</v>
      </c>
      <c r="K85" s="3">
        <v>136</v>
      </c>
      <c r="L85" s="3">
        <v>10</v>
      </c>
      <c r="M85" s="3">
        <v>30</v>
      </c>
      <c r="N85" s="3">
        <v>30</v>
      </c>
      <c r="O85" s="3">
        <v>60</v>
      </c>
      <c r="P85" s="3">
        <v>120</v>
      </c>
    </row>
    <row r="86" spans="1:16" x14ac:dyDescent="0.25">
      <c r="A86" s="2">
        <v>4</v>
      </c>
      <c r="B86" s="4" t="s">
        <v>85</v>
      </c>
      <c r="C86" s="3">
        <v>9</v>
      </c>
      <c r="D86" s="3">
        <v>9</v>
      </c>
      <c r="E86" s="3">
        <v>85</v>
      </c>
      <c r="F86" s="3">
        <v>94</v>
      </c>
      <c r="G86" s="3">
        <v>9</v>
      </c>
      <c r="H86" s="3">
        <v>80</v>
      </c>
      <c r="I86" s="3">
        <v>80</v>
      </c>
      <c r="J86" s="3">
        <v>160</v>
      </c>
      <c r="K86" s="3">
        <v>320</v>
      </c>
      <c r="L86" s="3">
        <v>8</v>
      </c>
      <c r="M86" s="3">
        <v>95</v>
      </c>
      <c r="N86" s="3">
        <v>95</v>
      </c>
      <c r="O86" s="3">
        <v>190</v>
      </c>
      <c r="P86" s="3">
        <v>380</v>
      </c>
    </row>
    <row r="87" spans="1:16" s="12" customFormat="1" x14ac:dyDescent="0.25">
      <c r="A87" s="9">
        <v>5</v>
      </c>
      <c r="B87" s="10" t="s">
        <v>86</v>
      </c>
      <c r="C87" s="11">
        <v>9</v>
      </c>
      <c r="D87" s="11">
        <v>28</v>
      </c>
      <c r="E87" s="11">
        <v>256</v>
      </c>
      <c r="F87" s="11">
        <v>284</v>
      </c>
      <c r="G87" s="11">
        <v>8</v>
      </c>
      <c r="H87" s="11"/>
      <c r="I87" s="11"/>
      <c r="J87" s="11"/>
      <c r="K87" s="11"/>
      <c r="L87" s="11">
        <v>8</v>
      </c>
      <c r="M87" s="11"/>
      <c r="N87" s="11"/>
      <c r="O87" s="11"/>
      <c r="P87" s="11"/>
    </row>
    <row r="88" spans="1:16" x14ac:dyDescent="0.25">
      <c r="A88" s="2">
        <v>6</v>
      </c>
      <c r="B88" s="4" t="s">
        <v>87</v>
      </c>
      <c r="C88" s="3">
        <v>8</v>
      </c>
      <c r="D88" s="3">
        <v>8</v>
      </c>
      <c r="E88" s="3">
        <v>80</v>
      </c>
      <c r="F88" s="3">
        <v>88</v>
      </c>
      <c r="G88" s="3">
        <v>8</v>
      </c>
      <c r="H88" s="3">
        <v>39</v>
      </c>
      <c r="I88" s="3">
        <v>39</v>
      </c>
      <c r="J88" s="3">
        <v>39</v>
      </c>
      <c r="K88" s="3">
        <v>117</v>
      </c>
      <c r="L88" s="3">
        <v>7</v>
      </c>
      <c r="M88" s="3">
        <v>29</v>
      </c>
      <c r="N88" s="3">
        <v>29</v>
      </c>
      <c r="O88" s="3">
        <v>29</v>
      </c>
      <c r="P88" s="3">
        <v>87</v>
      </c>
    </row>
    <row r="89" spans="1:16" x14ac:dyDescent="0.25">
      <c r="A89" s="2">
        <v>7</v>
      </c>
      <c r="B89" s="4" t="s">
        <v>88</v>
      </c>
      <c r="C89" s="3">
        <v>3</v>
      </c>
      <c r="D89" s="3">
        <v>3</v>
      </c>
      <c r="E89" s="3">
        <v>46</v>
      </c>
      <c r="F89" s="3">
        <v>49</v>
      </c>
      <c r="G89" s="3">
        <v>8</v>
      </c>
      <c r="H89" s="3" t="s">
        <v>142</v>
      </c>
      <c r="I89" s="3" t="s">
        <v>142</v>
      </c>
      <c r="J89" s="3" t="s">
        <v>142</v>
      </c>
      <c r="K89" s="1" t="s">
        <v>144</v>
      </c>
      <c r="L89" s="3">
        <v>7</v>
      </c>
      <c r="M89" s="3" t="s">
        <v>143</v>
      </c>
      <c r="N89" s="3" t="s">
        <v>143</v>
      </c>
      <c r="O89" s="3" t="s">
        <v>143</v>
      </c>
      <c r="P89" s="3" t="s">
        <v>145</v>
      </c>
    </row>
    <row r="90" spans="1:16" x14ac:dyDescent="0.25">
      <c r="A90" s="2">
        <v>8</v>
      </c>
      <c r="B90" s="4" t="s">
        <v>89</v>
      </c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x14ac:dyDescent="0.25">
      <c r="A91" s="2">
        <v>9</v>
      </c>
      <c r="B91" s="4" t="s">
        <v>90</v>
      </c>
      <c r="C91" s="3">
        <v>12</v>
      </c>
      <c r="D91" s="3">
        <v>12</v>
      </c>
      <c r="E91" s="3">
        <v>254</v>
      </c>
      <c r="F91" s="3">
        <v>266</v>
      </c>
      <c r="G91" s="3">
        <v>12</v>
      </c>
      <c r="H91" s="3">
        <v>40</v>
      </c>
      <c r="I91" s="3">
        <v>40</v>
      </c>
      <c r="J91" s="3">
        <v>80</v>
      </c>
      <c r="K91" s="3">
        <v>160</v>
      </c>
      <c r="L91" s="3">
        <v>12</v>
      </c>
      <c r="M91" s="3">
        <v>40</v>
      </c>
      <c r="N91" s="3">
        <v>40</v>
      </c>
      <c r="O91" s="3">
        <v>80</v>
      </c>
      <c r="P91" s="3">
        <v>160</v>
      </c>
    </row>
    <row r="92" spans="1:16" ht="31.5" x14ac:dyDescent="0.25">
      <c r="A92" s="2">
        <v>10</v>
      </c>
      <c r="B92" s="4" t="s">
        <v>91</v>
      </c>
      <c r="C92" s="3">
        <v>7</v>
      </c>
      <c r="D92" s="3">
        <v>16</v>
      </c>
      <c r="E92" s="3">
        <v>455</v>
      </c>
      <c r="F92" s="3">
        <v>471</v>
      </c>
      <c r="G92" s="3">
        <v>7</v>
      </c>
      <c r="H92" s="3">
        <v>40</v>
      </c>
      <c r="I92" s="3">
        <v>40</v>
      </c>
      <c r="J92" s="3">
        <v>80</v>
      </c>
      <c r="K92" s="3">
        <v>160</v>
      </c>
      <c r="L92" s="3">
        <v>5</v>
      </c>
      <c r="M92" s="3">
        <v>55</v>
      </c>
      <c r="N92" s="3">
        <v>55</v>
      </c>
      <c r="O92" s="3">
        <v>110</v>
      </c>
      <c r="P92" s="3">
        <v>220</v>
      </c>
    </row>
    <row r="93" spans="1:16" x14ac:dyDescent="0.25">
      <c r="A93" s="2">
        <v>11</v>
      </c>
      <c r="B93" s="4" t="s">
        <v>92</v>
      </c>
      <c r="C93" s="3">
        <v>8</v>
      </c>
      <c r="D93" s="3">
        <v>8</v>
      </c>
      <c r="E93" s="3">
        <v>180</v>
      </c>
      <c r="F93" s="3">
        <v>188</v>
      </c>
      <c r="G93" s="3">
        <v>9</v>
      </c>
      <c r="H93" s="3" t="s">
        <v>129</v>
      </c>
      <c r="I93" s="3"/>
      <c r="J93" s="3" t="s">
        <v>128</v>
      </c>
      <c r="K93" s="3">
        <v>327</v>
      </c>
      <c r="L93" s="3">
        <v>10</v>
      </c>
      <c r="M93" s="3" t="s">
        <v>130</v>
      </c>
      <c r="N93" s="3" t="s">
        <v>130</v>
      </c>
      <c r="O93" s="3" t="s">
        <v>130</v>
      </c>
      <c r="P93" s="3" t="s">
        <v>131</v>
      </c>
    </row>
    <row r="94" spans="1:16" x14ac:dyDescent="0.25">
      <c r="A94" s="2">
        <v>12</v>
      </c>
      <c r="B94" s="4" t="s">
        <v>93</v>
      </c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x14ac:dyDescent="0.25">
      <c r="A95" s="2">
        <v>13</v>
      </c>
      <c r="B95" s="4" t="s">
        <v>94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x14ac:dyDescent="0.25">
      <c r="A96" s="2">
        <v>14</v>
      </c>
      <c r="B96" s="4" t="s">
        <v>95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x14ac:dyDescent="0.25">
      <c r="A97" s="2">
        <v>15</v>
      </c>
      <c r="B97" s="4" t="s">
        <v>96</v>
      </c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x14ac:dyDescent="0.25">
      <c r="A98" s="2">
        <v>16</v>
      </c>
      <c r="B98" s="4" t="s">
        <v>97</v>
      </c>
      <c r="C98" s="3">
        <v>8</v>
      </c>
      <c r="D98" s="3">
        <v>8</v>
      </c>
      <c r="E98" s="3">
        <v>160</v>
      </c>
      <c r="F98" s="3">
        <v>168</v>
      </c>
      <c r="G98" s="3">
        <v>8</v>
      </c>
      <c r="H98" s="3">
        <v>24</v>
      </c>
      <c r="I98" s="3">
        <v>26</v>
      </c>
      <c r="J98" s="3">
        <v>26</v>
      </c>
      <c r="K98" s="3">
        <v>76</v>
      </c>
      <c r="L98" s="3">
        <v>8</v>
      </c>
      <c r="M98" s="3">
        <v>24</v>
      </c>
      <c r="N98" s="3">
        <v>24</v>
      </c>
      <c r="O98" s="3">
        <v>26</v>
      </c>
      <c r="P98" s="3">
        <v>74</v>
      </c>
    </row>
    <row r="99" spans="1:16" s="12" customFormat="1" x14ac:dyDescent="0.25">
      <c r="A99" s="9">
        <v>17</v>
      </c>
      <c r="B99" s="10" t="s">
        <v>98</v>
      </c>
      <c r="C99" s="11">
        <v>8</v>
      </c>
      <c r="D99" s="11">
        <v>64</v>
      </c>
      <c r="E99" s="11">
        <v>870</v>
      </c>
      <c r="F99" s="11">
        <v>934</v>
      </c>
      <c r="G99" s="11">
        <v>8</v>
      </c>
      <c r="H99" s="11">
        <v>43</v>
      </c>
      <c r="I99" s="11">
        <v>59</v>
      </c>
      <c r="J99" s="11">
        <v>102</v>
      </c>
      <c r="K99" s="11">
        <v>204</v>
      </c>
      <c r="L99" s="11">
        <v>10</v>
      </c>
      <c r="M99" s="11">
        <v>55</v>
      </c>
      <c r="N99" s="11">
        <v>71</v>
      </c>
      <c r="O99" s="11">
        <v>126</v>
      </c>
      <c r="P99" s="11">
        <v>252</v>
      </c>
    </row>
    <row r="100" spans="1:16" x14ac:dyDescent="0.25">
      <c r="A100" s="2">
        <v>18</v>
      </c>
      <c r="B100" s="4" t="s">
        <v>99</v>
      </c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x14ac:dyDescent="0.25">
      <c r="A101" s="2">
        <v>19</v>
      </c>
      <c r="B101" s="4" t="s">
        <v>100</v>
      </c>
      <c r="C101" s="3">
        <v>8</v>
      </c>
      <c r="D101" s="3">
        <v>8</v>
      </c>
      <c r="E101" s="3">
        <v>122</v>
      </c>
      <c r="F101" s="3">
        <v>130</v>
      </c>
      <c r="G101" s="3">
        <v>8</v>
      </c>
      <c r="H101" s="3">
        <v>24</v>
      </c>
      <c r="I101" s="3">
        <v>26</v>
      </c>
      <c r="J101" s="3">
        <v>26</v>
      </c>
      <c r="K101" s="3">
        <v>76</v>
      </c>
      <c r="L101" s="3">
        <v>8</v>
      </c>
      <c r="M101" s="3">
        <v>24</v>
      </c>
      <c r="N101" s="3">
        <v>24</v>
      </c>
      <c r="O101" s="3">
        <v>24</v>
      </c>
      <c r="P101" s="3">
        <v>72</v>
      </c>
    </row>
    <row r="102" spans="1:16" s="12" customFormat="1" x14ac:dyDescent="0.25">
      <c r="A102" s="9">
        <v>20</v>
      </c>
      <c r="B102" s="10" t="s">
        <v>101</v>
      </c>
      <c r="C102" s="11">
        <v>8</v>
      </c>
      <c r="D102" s="11">
        <v>8</v>
      </c>
      <c r="E102" s="11">
        <v>102</v>
      </c>
      <c r="F102" s="11">
        <v>110</v>
      </c>
      <c r="G102" s="11">
        <v>8</v>
      </c>
      <c r="H102" s="11">
        <v>37</v>
      </c>
      <c r="I102" s="11">
        <v>37</v>
      </c>
      <c r="J102" s="11">
        <v>74</v>
      </c>
      <c r="K102" s="11">
        <v>148</v>
      </c>
      <c r="L102" s="11">
        <v>8</v>
      </c>
      <c r="M102" s="11">
        <v>37</v>
      </c>
      <c r="N102" s="11">
        <v>37</v>
      </c>
      <c r="O102" s="11">
        <v>74</v>
      </c>
      <c r="P102" s="11">
        <v>148</v>
      </c>
    </row>
    <row r="103" spans="1:16" x14ac:dyDescent="0.25">
      <c r="A103" s="2">
        <v>21</v>
      </c>
      <c r="B103" s="4" t="s">
        <v>102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x14ac:dyDescent="0.25">
      <c r="A104" s="2">
        <v>22</v>
      </c>
      <c r="B104" s="4" t="s">
        <v>103</v>
      </c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x14ac:dyDescent="0.25">
      <c r="A105" s="2">
        <v>23</v>
      </c>
      <c r="B105" s="4" t="s">
        <v>104</v>
      </c>
      <c r="C105" s="3">
        <v>10</v>
      </c>
      <c r="D105" s="3">
        <v>10</v>
      </c>
      <c r="E105" s="3">
        <v>159</v>
      </c>
      <c r="F105" s="3">
        <v>169</v>
      </c>
      <c r="G105" s="3">
        <v>10</v>
      </c>
      <c r="H105" s="3">
        <v>49</v>
      </c>
      <c r="I105" s="3">
        <v>67</v>
      </c>
      <c r="J105" s="3">
        <v>239</v>
      </c>
      <c r="K105" s="3">
        <v>355</v>
      </c>
      <c r="L105" s="3">
        <v>11</v>
      </c>
      <c r="M105" s="3">
        <v>70</v>
      </c>
      <c r="N105" s="3">
        <v>73</v>
      </c>
      <c r="O105" s="3">
        <v>176</v>
      </c>
      <c r="P105" s="3">
        <v>319</v>
      </c>
    </row>
    <row r="106" spans="1:16" x14ac:dyDescent="0.25">
      <c r="A106" s="2">
        <v>24</v>
      </c>
      <c r="B106" s="4" t="s">
        <v>105</v>
      </c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x14ac:dyDescent="0.25">
      <c r="A107" s="2">
        <v>25</v>
      </c>
      <c r="B107" s="4" t="s">
        <v>106</v>
      </c>
      <c r="C107" s="3">
        <v>7</v>
      </c>
      <c r="D107" s="3">
        <v>7</v>
      </c>
      <c r="E107" s="3">
        <v>100</v>
      </c>
      <c r="F107" s="3">
        <v>107</v>
      </c>
      <c r="G107" s="3">
        <v>8</v>
      </c>
      <c r="H107" s="3">
        <v>14</v>
      </c>
      <c r="I107" s="3">
        <v>14</v>
      </c>
      <c r="J107" s="3">
        <v>28</v>
      </c>
      <c r="K107" s="3">
        <v>56</v>
      </c>
      <c r="L107" s="3">
        <v>8</v>
      </c>
      <c r="M107" s="3">
        <v>16</v>
      </c>
      <c r="N107" s="3">
        <v>22</v>
      </c>
      <c r="O107" s="3">
        <v>36</v>
      </c>
      <c r="P107" s="3">
        <v>74</v>
      </c>
    </row>
    <row r="108" spans="1:16" x14ac:dyDescent="0.25">
      <c r="A108" s="2">
        <v>26</v>
      </c>
      <c r="B108" s="4" t="s">
        <v>107</v>
      </c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x14ac:dyDescent="0.25">
      <c r="A109" s="2">
        <v>27</v>
      </c>
      <c r="B109" s="4" t="s">
        <v>108</v>
      </c>
      <c r="C109" s="3">
        <v>6</v>
      </c>
      <c r="D109" s="3">
        <v>6</v>
      </c>
      <c r="E109" s="3">
        <v>149</v>
      </c>
      <c r="F109" s="3">
        <v>154</v>
      </c>
      <c r="G109" s="3">
        <v>8</v>
      </c>
      <c r="H109" s="3">
        <v>14</v>
      </c>
      <c r="I109" s="3">
        <v>14</v>
      </c>
      <c r="J109" s="3">
        <v>28</v>
      </c>
      <c r="K109" s="3">
        <v>56</v>
      </c>
      <c r="L109" s="3">
        <v>9</v>
      </c>
      <c r="M109" s="3">
        <v>24</v>
      </c>
      <c r="N109" s="3">
        <v>24</v>
      </c>
      <c r="O109" s="3">
        <v>47</v>
      </c>
      <c r="P109" s="1">
        <v>95</v>
      </c>
    </row>
    <row r="110" spans="1:16" x14ac:dyDescent="0.25">
      <c r="A110" s="2">
        <v>28</v>
      </c>
      <c r="B110" s="4" t="s">
        <v>109</v>
      </c>
      <c r="C110" s="3">
        <v>5</v>
      </c>
      <c r="D110" s="3">
        <v>5</v>
      </c>
      <c r="E110" s="3">
        <v>57</v>
      </c>
      <c r="F110" s="3">
        <v>62</v>
      </c>
      <c r="G110" s="1">
        <v>8</v>
      </c>
      <c r="H110" s="3">
        <v>19</v>
      </c>
      <c r="I110" s="3">
        <v>19</v>
      </c>
      <c r="J110" s="3">
        <v>38</v>
      </c>
      <c r="K110" s="3">
        <v>76</v>
      </c>
      <c r="L110" s="3">
        <v>9</v>
      </c>
      <c r="M110" s="3">
        <v>16</v>
      </c>
      <c r="N110" s="3">
        <v>16</v>
      </c>
      <c r="O110" s="3">
        <v>32</v>
      </c>
      <c r="P110" s="3">
        <v>64</v>
      </c>
    </row>
    <row r="111" spans="1:16" x14ac:dyDescent="0.25">
      <c r="A111" s="2">
        <v>29</v>
      </c>
      <c r="B111" s="4" t="s">
        <v>110</v>
      </c>
      <c r="C111" s="3">
        <v>7</v>
      </c>
      <c r="D111" s="3">
        <v>7</v>
      </c>
      <c r="E111" s="3">
        <v>134</v>
      </c>
      <c r="F111" s="3">
        <v>141</v>
      </c>
      <c r="G111" s="3">
        <v>8</v>
      </c>
      <c r="H111" s="3">
        <v>45</v>
      </c>
      <c r="I111" s="3">
        <v>45</v>
      </c>
      <c r="J111" s="3">
        <v>74</v>
      </c>
      <c r="K111" s="3">
        <v>164</v>
      </c>
      <c r="L111" s="3">
        <v>6</v>
      </c>
      <c r="M111" s="3">
        <v>27</v>
      </c>
      <c r="N111" s="3">
        <v>27</v>
      </c>
      <c r="O111" s="3">
        <v>24</v>
      </c>
      <c r="P111" s="3">
        <v>78</v>
      </c>
    </row>
    <row r="112" spans="1:16" x14ac:dyDescent="0.25">
      <c r="A112" s="2">
        <v>30</v>
      </c>
      <c r="B112" s="4" t="s">
        <v>111</v>
      </c>
      <c r="C112" s="3">
        <v>10</v>
      </c>
      <c r="D112" s="3">
        <v>10</v>
      </c>
      <c r="E112" s="3">
        <v>212</v>
      </c>
      <c r="F112" s="3">
        <v>222</v>
      </c>
      <c r="G112" s="3">
        <v>10</v>
      </c>
      <c r="H112" s="3">
        <v>38</v>
      </c>
      <c r="I112" s="3">
        <v>38</v>
      </c>
      <c r="J112" s="3">
        <v>76</v>
      </c>
      <c r="K112" s="3">
        <v>152</v>
      </c>
      <c r="L112" s="3">
        <v>13</v>
      </c>
      <c r="M112" s="3">
        <v>47</v>
      </c>
      <c r="N112" s="3">
        <v>47</v>
      </c>
      <c r="O112" s="3">
        <v>84</v>
      </c>
      <c r="P112" s="3">
        <v>168</v>
      </c>
    </row>
    <row r="113" spans="1:16" x14ac:dyDescent="0.25">
      <c r="A113" s="2">
        <v>31</v>
      </c>
      <c r="B113" s="4" t="s">
        <v>112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25">
      <c r="A114" s="2">
        <v>32</v>
      </c>
      <c r="B114" s="4" t="s">
        <v>113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x14ac:dyDescent="0.25">
      <c r="A115" s="2">
        <v>33</v>
      </c>
      <c r="B115" s="4" t="s">
        <v>114</v>
      </c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x14ac:dyDescent="0.25">
      <c r="A116" s="2">
        <v>34</v>
      </c>
      <c r="B116" s="4" t="s">
        <v>115</v>
      </c>
      <c r="C116" s="3">
        <v>8</v>
      </c>
      <c r="D116" s="3">
        <v>8</v>
      </c>
      <c r="E116" s="3">
        <v>154</v>
      </c>
      <c r="F116" s="3">
        <v>162</v>
      </c>
      <c r="G116" s="3">
        <v>9</v>
      </c>
      <c r="H116" s="3">
        <v>75</v>
      </c>
      <c r="I116" s="3">
        <v>75</v>
      </c>
      <c r="J116" s="3">
        <v>91</v>
      </c>
      <c r="K116" s="3">
        <v>241</v>
      </c>
      <c r="L116" s="3">
        <v>9</v>
      </c>
      <c r="M116" s="3">
        <v>75</v>
      </c>
      <c r="N116" s="3">
        <v>75</v>
      </c>
      <c r="O116" s="3">
        <v>91</v>
      </c>
      <c r="P116" s="3">
        <v>241</v>
      </c>
    </row>
    <row r="117" spans="1:16" x14ac:dyDescent="0.25">
      <c r="A117" s="2">
        <v>35</v>
      </c>
      <c r="B117" s="4" t="s">
        <v>116</v>
      </c>
      <c r="C117" s="3">
        <v>10</v>
      </c>
      <c r="D117" s="3">
        <v>15</v>
      </c>
      <c r="E117" s="3">
        <v>224</v>
      </c>
      <c r="F117" s="3">
        <v>239</v>
      </c>
      <c r="G117" s="3">
        <v>10</v>
      </c>
      <c r="H117" s="3">
        <v>150</v>
      </c>
      <c r="I117" s="3">
        <v>150</v>
      </c>
      <c r="J117" s="3">
        <v>253</v>
      </c>
      <c r="K117" s="3">
        <v>573</v>
      </c>
      <c r="L117" s="3">
        <v>10</v>
      </c>
      <c r="M117" s="3">
        <v>150</v>
      </c>
      <c r="N117" s="3">
        <v>150</v>
      </c>
      <c r="O117" s="3">
        <v>253</v>
      </c>
      <c r="P117" s="3">
        <v>573</v>
      </c>
    </row>
    <row r="118" spans="1:16" x14ac:dyDescent="0.25">
      <c r="A118" s="2">
        <v>36</v>
      </c>
      <c r="B118" s="4" t="s">
        <v>117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x14ac:dyDescent="0.25">
      <c r="A119" s="2">
        <v>37</v>
      </c>
      <c r="B119" s="4" t="s">
        <v>118</v>
      </c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x14ac:dyDescent="0.25">
      <c r="A120" s="2">
        <v>38</v>
      </c>
      <c r="B120" s="4" t="s">
        <v>119</v>
      </c>
      <c r="C120" s="3">
        <v>9</v>
      </c>
      <c r="D120" s="3">
        <v>9</v>
      </c>
      <c r="E120" s="3">
        <v>285</v>
      </c>
      <c r="F120" s="3">
        <v>294</v>
      </c>
      <c r="G120" s="3">
        <v>9</v>
      </c>
      <c r="H120" s="3">
        <v>30</v>
      </c>
      <c r="I120" s="3">
        <v>38</v>
      </c>
      <c r="J120" s="3">
        <v>50</v>
      </c>
      <c r="K120" s="3">
        <v>118</v>
      </c>
      <c r="L120" s="3">
        <v>9</v>
      </c>
      <c r="M120" s="3">
        <v>34</v>
      </c>
      <c r="N120" s="3">
        <v>42</v>
      </c>
      <c r="O120" s="3">
        <v>58</v>
      </c>
      <c r="P120" s="3">
        <v>134</v>
      </c>
    </row>
    <row r="121" spans="1:16" x14ac:dyDescent="0.25">
      <c r="A121" s="2">
        <v>39</v>
      </c>
      <c r="B121" s="4" t="s">
        <v>120</v>
      </c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x14ac:dyDescent="0.25">
      <c r="A122" s="2">
        <v>40</v>
      </c>
      <c r="B122" s="4" t="s">
        <v>121</v>
      </c>
      <c r="C122" s="3">
        <v>7</v>
      </c>
      <c r="D122" s="3">
        <v>7</v>
      </c>
      <c r="E122" s="3">
        <v>97</v>
      </c>
      <c r="F122" s="3">
        <v>104</v>
      </c>
      <c r="G122" s="3">
        <v>8</v>
      </c>
      <c r="H122" s="3">
        <v>16</v>
      </c>
      <c r="I122" s="3">
        <v>16</v>
      </c>
      <c r="J122" s="3">
        <v>16</v>
      </c>
      <c r="K122" s="3">
        <v>48</v>
      </c>
      <c r="L122" s="3">
        <v>10</v>
      </c>
      <c r="M122" s="3">
        <v>22</v>
      </c>
      <c r="N122" s="3">
        <v>22</v>
      </c>
      <c r="O122" s="3">
        <v>22</v>
      </c>
      <c r="P122" s="3">
        <v>66</v>
      </c>
    </row>
    <row r="123" spans="1:16" x14ac:dyDescent="0.25">
      <c r="A123" s="2">
        <v>41</v>
      </c>
      <c r="B123" s="4" t="s">
        <v>122</v>
      </c>
      <c r="C123" s="3">
        <v>5</v>
      </c>
      <c r="D123" s="3">
        <v>5</v>
      </c>
      <c r="E123" s="3">
        <v>120</v>
      </c>
      <c r="F123" s="3">
        <v>125</v>
      </c>
      <c r="G123" s="3">
        <v>5</v>
      </c>
      <c r="H123" s="3">
        <v>13</v>
      </c>
      <c r="I123" s="3">
        <v>13</v>
      </c>
      <c r="J123" s="3">
        <v>13</v>
      </c>
      <c r="K123" s="3">
        <v>39</v>
      </c>
      <c r="L123" s="3">
        <v>3</v>
      </c>
      <c r="M123" s="3">
        <v>5</v>
      </c>
      <c r="N123" s="3">
        <v>5</v>
      </c>
      <c r="O123" s="3">
        <v>5</v>
      </c>
      <c r="P123" s="3">
        <v>15</v>
      </c>
    </row>
    <row r="124" spans="1:16" x14ac:dyDescent="0.25">
      <c r="A124" s="2">
        <v>42</v>
      </c>
      <c r="B124" s="4" t="s">
        <v>123</v>
      </c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x14ac:dyDescent="0.25">
      <c r="A125" s="173" t="s">
        <v>146</v>
      </c>
      <c r="B125" s="174"/>
      <c r="C125" s="13">
        <f>SUM(C83:C124)</f>
        <v>196</v>
      </c>
      <c r="D125" s="14">
        <f t="shared" ref="D125:P125" si="3">SUM(D83:D124)</f>
        <v>286</v>
      </c>
      <c r="E125" s="14">
        <f t="shared" si="3"/>
        <v>4628</v>
      </c>
      <c r="F125" s="13">
        <f t="shared" si="3"/>
        <v>4913</v>
      </c>
      <c r="G125" s="13">
        <f t="shared" si="3"/>
        <v>207</v>
      </c>
      <c r="H125" s="14">
        <f t="shared" si="3"/>
        <v>911</v>
      </c>
      <c r="I125" s="14">
        <f t="shared" si="3"/>
        <v>957</v>
      </c>
      <c r="J125" s="14">
        <f t="shared" si="3"/>
        <v>1735</v>
      </c>
      <c r="K125" s="13">
        <f t="shared" si="3"/>
        <v>3950</v>
      </c>
      <c r="L125" s="13">
        <f t="shared" si="3"/>
        <v>207</v>
      </c>
      <c r="M125" s="14">
        <f t="shared" si="3"/>
        <v>960</v>
      </c>
      <c r="N125" s="14">
        <f t="shared" si="3"/>
        <v>1013</v>
      </c>
      <c r="O125" s="14">
        <f t="shared" si="3"/>
        <v>1685</v>
      </c>
      <c r="P125" s="13">
        <f t="shared" si="3"/>
        <v>3668</v>
      </c>
    </row>
    <row r="126" spans="1:16" x14ac:dyDescent="0.25">
      <c r="A126" s="179" t="s">
        <v>152</v>
      </c>
      <c r="B126" s="180"/>
      <c r="C126" s="180"/>
      <c r="D126" s="180"/>
      <c r="E126" s="180"/>
      <c r="F126" s="180"/>
      <c r="G126" s="180"/>
      <c r="H126" s="180"/>
      <c r="I126" s="180"/>
      <c r="J126" s="180"/>
      <c r="K126" s="180"/>
      <c r="L126" s="180"/>
      <c r="M126" s="180"/>
      <c r="N126" s="180"/>
      <c r="O126" s="180"/>
      <c r="P126" s="181"/>
    </row>
    <row r="127" spans="1:16" x14ac:dyDescent="0.25">
      <c r="A127" s="2">
        <v>1</v>
      </c>
      <c r="B127" s="4" t="s">
        <v>124</v>
      </c>
      <c r="C127" s="3">
        <v>9</v>
      </c>
      <c r="D127" s="3">
        <v>10</v>
      </c>
      <c r="E127" s="3">
        <v>147</v>
      </c>
      <c r="F127" s="3">
        <v>157</v>
      </c>
      <c r="G127" s="3">
        <v>27</v>
      </c>
      <c r="H127" s="3">
        <v>35</v>
      </c>
      <c r="I127" s="3">
        <v>35</v>
      </c>
      <c r="J127" s="3">
        <v>41</v>
      </c>
      <c r="K127" s="3">
        <v>111</v>
      </c>
      <c r="L127" s="3">
        <v>15</v>
      </c>
      <c r="M127" s="3">
        <v>17</v>
      </c>
      <c r="N127" s="3">
        <v>17</v>
      </c>
      <c r="O127" s="3">
        <v>23</v>
      </c>
      <c r="P127" s="3">
        <v>57</v>
      </c>
    </row>
    <row r="128" spans="1:16" x14ac:dyDescent="0.25">
      <c r="A128" s="2">
        <v>2</v>
      </c>
      <c r="B128" s="4" t="s">
        <v>125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x14ac:dyDescent="0.25">
      <c r="A129" s="173" t="s">
        <v>146</v>
      </c>
      <c r="B129" s="174"/>
      <c r="C129" s="13">
        <f>SUM(C127:C128)</f>
        <v>9</v>
      </c>
      <c r="D129" s="13">
        <f t="shared" ref="D129:P129" si="4">SUM(D127:D128)</f>
        <v>10</v>
      </c>
      <c r="E129" s="13">
        <f t="shared" si="4"/>
        <v>147</v>
      </c>
      <c r="F129" s="13">
        <f t="shared" si="4"/>
        <v>157</v>
      </c>
      <c r="G129" s="13">
        <f t="shared" si="4"/>
        <v>27</v>
      </c>
      <c r="H129" s="14">
        <f t="shared" si="4"/>
        <v>35</v>
      </c>
      <c r="I129" s="14">
        <f t="shared" si="4"/>
        <v>35</v>
      </c>
      <c r="J129" s="14">
        <f t="shared" si="4"/>
        <v>41</v>
      </c>
      <c r="K129" s="13">
        <f t="shared" si="4"/>
        <v>111</v>
      </c>
      <c r="L129" s="13">
        <f t="shared" si="4"/>
        <v>15</v>
      </c>
      <c r="M129" s="14">
        <f t="shared" si="4"/>
        <v>17</v>
      </c>
      <c r="N129" s="14">
        <f t="shared" si="4"/>
        <v>17</v>
      </c>
      <c r="O129" s="14">
        <f t="shared" si="4"/>
        <v>23</v>
      </c>
      <c r="P129" s="13">
        <f t="shared" si="4"/>
        <v>57</v>
      </c>
    </row>
    <row r="130" spans="1:16" x14ac:dyDescent="0.25">
      <c r="A130" s="177" t="s">
        <v>153</v>
      </c>
      <c r="B130" s="178"/>
      <c r="C130" s="3"/>
      <c r="D130" s="13">
        <f>D31+D57+D81+D125+D129</f>
        <v>663</v>
      </c>
      <c r="E130" s="13">
        <f>SUM(E31+E57+E81+E125+E129)</f>
        <v>10879</v>
      </c>
      <c r="F130" s="3"/>
      <c r="G130" s="3"/>
      <c r="H130" s="13">
        <f>SUM(H31+H57+H81+H125+H129)</f>
        <v>2885</v>
      </c>
      <c r="I130" s="13">
        <f>SUM(I31+I57+I81+I125+I129)</f>
        <v>2961</v>
      </c>
      <c r="J130" s="13">
        <f>SUM(J31+J57+J81+J125+J129)</f>
        <v>4935</v>
      </c>
      <c r="K130" s="3"/>
      <c r="L130" s="3"/>
      <c r="M130" s="13">
        <f>SUM(M31+M57+M81+M125+M129)</f>
        <v>2738</v>
      </c>
      <c r="N130" s="13">
        <f>SUM(N31+N57+N81+N125+N129)</f>
        <v>2837</v>
      </c>
      <c r="O130" s="13">
        <f>SUM(O31+O57+O81+O125+O129)</f>
        <v>4632</v>
      </c>
      <c r="P130" s="3"/>
    </row>
    <row r="132" spans="1:16" x14ac:dyDescent="0.25">
      <c r="D132" s="1" t="s">
        <v>5</v>
      </c>
      <c r="E132" s="1" t="s">
        <v>6</v>
      </c>
      <c r="H132" s="1" t="s">
        <v>9</v>
      </c>
      <c r="I132" s="1" t="s">
        <v>10</v>
      </c>
      <c r="J132" s="1" t="s">
        <v>11</v>
      </c>
      <c r="M132" s="1" t="s">
        <v>9</v>
      </c>
      <c r="N132" s="1" t="s">
        <v>10</v>
      </c>
      <c r="O132" s="1" t="s">
        <v>11</v>
      </c>
    </row>
  </sheetData>
  <mergeCells count="18">
    <mergeCell ref="B3:P3"/>
    <mergeCell ref="B2:P2"/>
    <mergeCell ref="A129:B129"/>
    <mergeCell ref="A130:B130"/>
    <mergeCell ref="A32:P32"/>
    <mergeCell ref="A58:P58"/>
    <mergeCell ref="A82:P82"/>
    <mergeCell ref="A126:P126"/>
    <mergeCell ref="C4:F4"/>
    <mergeCell ref="G4:K4"/>
    <mergeCell ref="L4:P4"/>
    <mergeCell ref="B4:B5"/>
    <mergeCell ref="A4:A5"/>
    <mergeCell ref="A6:P6"/>
    <mergeCell ref="A31:B31"/>
    <mergeCell ref="A57:B57"/>
    <mergeCell ref="A81:B81"/>
    <mergeCell ref="A125:B12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0887B-E4D7-4EFC-8E19-147143034D9A}">
  <dimension ref="A1:R15"/>
  <sheetViews>
    <sheetView zoomScale="115" zoomScaleNormal="115" workbookViewId="0">
      <selection activeCell="K5" sqref="K5:M5"/>
    </sheetView>
  </sheetViews>
  <sheetFormatPr defaultColWidth="9.28515625" defaultRowHeight="21.75" customHeight="1" x14ac:dyDescent="0.25"/>
  <cols>
    <col min="1" max="1" width="4.42578125" style="36" customWidth="1"/>
    <col min="2" max="2" width="12.85546875" style="34" customWidth="1"/>
    <col min="3" max="3" width="2.85546875" style="34" hidden="1" customWidth="1"/>
    <col min="4" max="4" width="5" style="34" customWidth="1"/>
    <col min="5" max="5" width="5.5703125" style="37" customWidth="1"/>
    <col min="6" max="6" width="5.42578125" style="37" customWidth="1"/>
    <col min="7" max="7" width="7.85546875" style="34" customWidth="1"/>
    <col min="8" max="9" width="9.140625" style="34" customWidth="1"/>
    <col min="10" max="10" width="8.7109375" style="34" customWidth="1"/>
    <col min="11" max="11" width="9.140625" style="34" customWidth="1"/>
    <col min="12" max="12" width="9.28515625" style="34" customWidth="1"/>
    <col min="13" max="13" width="9" style="34" bestFit="1" customWidth="1"/>
    <col min="14" max="14" width="12" style="34" customWidth="1"/>
    <col min="15" max="15" width="10.7109375" style="34" customWidth="1"/>
    <col min="16" max="16" width="12" style="34" customWidth="1"/>
    <col min="17" max="17" width="11" style="34" customWidth="1"/>
    <col min="18" max="18" width="14.28515625" style="34" customWidth="1"/>
    <col min="19" max="256" width="9.28515625" style="34"/>
    <col min="257" max="257" width="4.42578125" style="34" customWidth="1"/>
    <col min="258" max="258" width="12.85546875" style="34" customWidth="1"/>
    <col min="259" max="259" width="0" style="34" hidden="1" customWidth="1"/>
    <col min="260" max="260" width="5" style="34" customWidth="1"/>
    <col min="261" max="261" width="5.5703125" style="34" customWidth="1"/>
    <col min="262" max="262" width="5.42578125" style="34" customWidth="1"/>
    <col min="263" max="263" width="7.85546875" style="34" customWidth="1"/>
    <col min="264" max="265" width="9.140625" style="34" customWidth="1"/>
    <col min="266" max="266" width="8.7109375" style="34" customWidth="1"/>
    <col min="267" max="267" width="9.140625" style="34" customWidth="1"/>
    <col min="268" max="268" width="9.28515625" style="34"/>
    <col min="269" max="269" width="9" style="34" bestFit="1" customWidth="1"/>
    <col min="270" max="270" width="12" style="34" customWidth="1"/>
    <col min="271" max="271" width="10.7109375" style="34" customWidth="1"/>
    <col min="272" max="272" width="12" style="34" customWidth="1"/>
    <col min="273" max="273" width="11" style="34" customWidth="1"/>
    <col min="274" max="274" width="14.28515625" style="34" customWidth="1"/>
    <col min="275" max="512" width="9.28515625" style="34"/>
    <col min="513" max="513" width="4.42578125" style="34" customWidth="1"/>
    <col min="514" max="514" width="12.85546875" style="34" customWidth="1"/>
    <col min="515" max="515" width="0" style="34" hidden="1" customWidth="1"/>
    <col min="516" max="516" width="5" style="34" customWidth="1"/>
    <col min="517" max="517" width="5.5703125" style="34" customWidth="1"/>
    <col min="518" max="518" width="5.42578125" style="34" customWidth="1"/>
    <col min="519" max="519" width="7.85546875" style="34" customWidth="1"/>
    <col min="520" max="521" width="9.140625" style="34" customWidth="1"/>
    <col min="522" max="522" width="8.7109375" style="34" customWidth="1"/>
    <col min="523" max="523" width="9.140625" style="34" customWidth="1"/>
    <col min="524" max="524" width="9.28515625" style="34"/>
    <col min="525" max="525" width="9" style="34" bestFit="1" customWidth="1"/>
    <col min="526" max="526" width="12" style="34" customWidth="1"/>
    <col min="527" max="527" width="10.7109375" style="34" customWidth="1"/>
    <col min="528" max="528" width="12" style="34" customWidth="1"/>
    <col min="529" max="529" width="11" style="34" customWidth="1"/>
    <col min="530" max="530" width="14.28515625" style="34" customWidth="1"/>
    <col min="531" max="768" width="9.28515625" style="34"/>
    <col min="769" max="769" width="4.42578125" style="34" customWidth="1"/>
    <col min="770" max="770" width="12.85546875" style="34" customWidth="1"/>
    <col min="771" max="771" width="0" style="34" hidden="1" customWidth="1"/>
    <col min="772" max="772" width="5" style="34" customWidth="1"/>
    <col min="773" max="773" width="5.5703125" style="34" customWidth="1"/>
    <col min="774" max="774" width="5.42578125" style="34" customWidth="1"/>
    <col min="775" max="775" width="7.85546875" style="34" customWidth="1"/>
    <col min="776" max="777" width="9.140625" style="34" customWidth="1"/>
    <col min="778" max="778" width="8.7109375" style="34" customWidth="1"/>
    <col min="779" max="779" width="9.140625" style="34" customWidth="1"/>
    <col min="780" max="780" width="9.28515625" style="34"/>
    <col min="781" max="781" width="9" style="34" bestFit="1" customWidth="1"/>
    <col min="782" max="782" width="12" style="34" customWidth="1"/>
    <col min="783" max="783" width="10.7109375" style="34" customWidth="1"/>
    <col min="784" max="784" width="12" style="34" customWidth="1"/>
    <col min="785" max="785" width="11" style="34" customWidth="1"/>
    <col min="786" max="786" width="14.28515625" style="34" customWidth="1"/>
    <col min="787" max="1024" width="9.28515625" style="34"/>
    <col min="1025" max="1025" width="4.42578125" style="34" customWidth="1"/>
    <col min="1026" max="1026" width="12.85546875" style="34" customWidth="1"/>
    <col min="1027" max="1027" width="0" style="34" hidden="1" customWidth="1"/>
    <col min="1028" max="1028" width="5" style="34" customWidth="1"/>
    <col min="1029" max="1029" width="5.5703125" style="34" customWidth="1"/>
    <col min="1030" max="1030" width="5.42578125" style="34" customWidth="1"/>
    <col min="1031" max="1031" width="7.85546875" style="34" customWidth="1"/>
    <col min="1032" max="1033" width="9.140625" style="34" customWidth="1"/>
    <col min="1034" max="1034" width="8.7109375" style="34" customWidth="1"/>
    <col min="1035" max="1035" width="9.140625" style="34" customWidth="1"/>
    <col min="1036" max="1036" width="9.28515625" style="34"/>
    <col min="1037" max="1037" width="9" style="34" bestFit="1" customWidth="1"/>
    <col min="1038" max="1038" width="12" style="34" customWidth="1"/>
    <col min="1039" max="1039" width="10.7109375" style="34" customWidth="1"/>
    <col min="1040" max="1040" width="12" style="34" customWidth="1"/>
    <col min="1041" max="1041" width="11" style="34" customWidth="1"/>
    <col min="1042" max="1042" width="14.28515625" style="34" customWidth="1"/>
    <col min="1043" max="1280" width="9.28515625" style="34"/>
    <col min="1281" max="1281" width="4.42578125" style="34" customWidth="1"/>
    <col min="1282" max="1282" width="12.85546875" style="34" customWidth="1"/>
    <col min="1283" max="1283" width="0" style="34" hidden="1" customWidth="1"/>
    <col min="1284" max="1284" width="5" style="34" customWidth="1"/>
    <col min="1285" max="1285" width="5.5703125" style="34" customWidth="1"/>
    <col min="1286" max="1286" width="5.42578125" style="34" customWidth="1"/>
    <col min="1287" max="1287" width="7.85546875" style="34" customWidth="1"/>
    <col min="1288" max="1289" width="9.140625" style="34" customWidth="1"/>
    <col min="1290" max="1290" width="8.7109375" style="34" customWidth="1"/>
    <col min="1291" max="1291" width="9.140625" style="34" customWidth="1"/>
    <col min="1292" max="1292" width="9.28515625" style="34"/>
    <col min="1293" max="1293" width="9" style="34" bestFit="1" customWidth="1"/>
    <col min="1294" max="1294" width="12" style="34" customWidth="1"/>
    <col min="1295" max="1295" width="10.7109375" style="34" customWidth="1"/>
    <col min="1296" max="1296" width="12" style="34" customWidth="1"/>
    <col min="1297" max="1297" width="11" style="34" customWidth="1"/>
    <col min="1298" max="1298" width="14.28515625" style="34" customWidth="1"/>
    <col min="1299" max="1536" width="9.28515625" style="34"/>
    <col min="1537" max="1537" width="4.42578125" style="34" customWidth="1"/>
    <col min="1538" max="1538" width="12.85546875" style="34" customWidth="1"/>
    <col min="1539" max="1539" width="0" style="34" hidden="1" customWidth="1"/>
    <col min="1540" max="1540" width="5" style="34" customWidth="1"/>
    <col min="1541" max="1541" width="5.5703125" style="34" customWidth="1"/>
    <col min="1542" max="1542" width="5.42578125" style="34" customWidth="1"/>
    <col min="1543" max="1543" width="7.85546875" style="34" customWidth="1"/>
    <col min="1544" max="1545" width="9.140625" style="34" customWidth="1"/>
    <col min="1546" max="1546" width="8.7109375" style="34" customWidth="1"/>
    <col min="1547" max="1547" width="9.140625" style="34" customWidth="1"/>
    <col min="1548" max="1548" width="9.28515625" style="34"/>
    <col min="1549" max="1549" width="9" style="34" bestFit="1" customWidth="1"/>
    <col min="1550" max="1550" width="12" style="34" customWidth="1"/>
    <col min="1551" max="1551" width="10.7109375" style="34" customWidth="1"/>
    <col min="1552" max="1552" width="12" style="34" customWidth="1"/>
    <col min="1553" max="1553" width="11" style="34" customWidth="1"/>
    <col min="1554" max="1554" width="14.28515625" style="34" customWidth="1"/>
    <col min="1555" max="1792" width="9.28515625" style="34"/>
    <col min="1793" max="1793" width="4.42578125" style="34" customWidth="1"/>
    <col min="1794" max="1794" width="12.85546875" style="34" customWidth="1"/>
    <col min="1795" max="1795" width="0" style="34" hidden="1" customWidth="1"/>
    <col min="1796" max="1796" width="5" style="34" customWidth="1"/>
    <col min="1797" max="1797" width="5.5703125" style="34" customWidth="1"/>
    <col min="1798" max="1798" width="5.42578125" style="34" customWidth="1"/>
    <col min="1799" max="1799" width="7.85546875" style="34" customWidth="1"/>
    <col min="1800" max="1801" width="9.140625" style="34" customWidth="1"/>
    <col min="1802" max="1802" width="8.7109375" style="34" customWidth="1"/>
    <col min="1803" max="1803" width="9.140625" style="34" customWidth="1"/>
    <col min="1804" max="1804" width="9.28515625" style="34"/>
    <col min="1805" max="1805" width="9" style="34" bestFit="1" customWidth="1"/>
    <col min="1806" max="1806" width="12" style="34" customWidth="1"/>
    <col min="1807" max="1807" width="10.7109375" style="34" customWidth="1"/>
    <col min="1808" max="1808" width="12" style="34" customWidth="1"/>
    <col min="1809" max="1809" width="11" style="34" customWidth="1"/>
    <col min="1810" max="1810" width="14.28515625" style="34" customWidth="1"/>
    <col min="1811" max="2048" width="9.28515625" style="34"/>
    <col min="2049" max="2049" width="4.42578125" style="34" customWidth="1"/>
    <col min="2050" max="2050" width="12.85546875" style="34" customWidth="1"/>
    <col min="2051" max="2051" width="0" style="34" hidden="1" customWidth="1"/>
    <col min="2052" max="2052" width="5" style="34" customWidth="1"/>
    <col min="2053" max="2053" width="5.5703125" style="34" customWidth="1"/>
    <col min="2054" max="2054" width="5.42578125" style="34" customWidth="1"/>
    <col min="2055" max="2055" width="7.85546875" style="34" customWidth="1"/>
    <col min="2056" max="2057" width="9.140625" style="34" customWidth="1"/>
    <col min="2058" max="2058" width="8.7109375" style="34" customWidth="1"/>
    <col min="2059" max="2059" width="9.140625" style="34" customWidth="1"/>
    <col min="2060" max="2060" width="9.28515625" style="34"/>
    <col min="2061" max="2061" width="9" style="34" bestFit="1" customWidth="1"/>
    <col min="2062" max="2062" width="12" style="34" customWidth="1"/>
    <col min="2063" max="2063" width="10.7109375" style="34" customWidth="1"/>
    <col min="2064" max="2064" width="12" style="34" customWidth="1"/>
    <col min="2065" max="2065" width="11" style="34" customWidth="1"/>
    <col min="2066" max="2066" width="14.28515625" style="34" customWidth="1"/>
    <col min="2067" max="2304" width="9.28515625" style="34"/>
    <col min="2305" max="2305" width="4.42578125" style="34" customWidth="1"/>
    <col min="2306" max="2306" width="12.85546875" style="34" customWidth="1"/>
    <col min="2307" max="2307" width="0" style="34" hidden="1" customWidth="1"/>
    <col min="2308" max="2308" width="5" style="34" customWidth="1"/>
    <col min="2309" max="2309" width="5.5703125" style="34" customWidth="1"/>
    <col min="2310" max="2310" width="5.42578125" style="34" customWidth="1"/>
    <col min="2311" max="2311" width="7.85546875" style="34" customWidth="1"/>
    <col min="2312" max="2313" width="9.140625" style="34" customWidth="1"/>
    <col min="2314" max="2314" width="8.7109375" style="34" customWidth="1"/>
    <col min="2315" max="2315" width="9.140625" style="34" customWidth="1"/>
    <col min="2316" max="2316" width="9.28515625" style="34"/>
    <col min="2317" max="2317" width="9" style="34" bestFit="1" customWidth="1"/>
    <col min="2318" max="2318" width="12" style="34" customWidth="1"/>
    <col min="2319" max="2319" width="10.7109375" style="34" customWidth="1"/>
    <col min="2320" max="2320" width="12" style="34" customWidth="1"/>
    <col min="2321" max="2321" width="11" style="34" customWidth="1"/>
    <col min="2322" max="2322" width="14.28515625" style="34" customWidth="1"/>
    <col min="2323" max="2560" width="9.28515625" style="34"/>
    <col min="2561" max="2561" width="4.42578125" style="34" customWidth="1"/>
    <col min="2562" max="2562" width="12.85546875" style="34" customWidth="1"/>
    <col min="2563" max="2563" width="0" style="34" hidden="1" customWidth="1"/>
    <col min="2564" max="2564" width="5" style="34" customWidth="1"/>
    <col min="2565" max="2565" width="5.5703125" style="34" customWidth="1"/>
    <col min="2566" max="2566" width="5.42578125" style="34" customWidth="1"/>
    <col min="2567" max="2567" width="7.85546875" style="34" customWidth="1"/>
    <col min="2568" max="2569" width="9.140625" style="34" customWidth="1"/>
    <col min="2570" max="2570" width="8.7109375" style="34" customWidth="1"/>
    <col min="2571" max="2571" width="9.140625" style="34" customWidth="1"/>
    <col min="2572" max="2572" width="9.28515625" style="34"/>
    <col min="2573" max="2573" width="9" style="34" bestFit="1" customWidth="1"/>
    <col min="2574" max="2574" width="12" style="34" customWidth="1"/>
    <col min="2575" max="2575" width="10.7109375" style="34" customWidth="1"/>
    <col min="2576" max="2576" width="12" style="34" customWidth="1"/>
    <col min="2577" max="2577" width="11" style="34" customWidth="1"/>
    <col min="2578" max="2578" width="14.28515625" style="34" customWidth="1"/>
    <col min="2579" max="2816" width="9.28515625" style="34"/>
    <col min="2817" max="2817" width="4.42578125" style="34" customWidth="1"/>
    <col min="2818" max="2818" width="12.85546875" style="34" customWidth="1"/>
    <col min="2819" max="2819" width="0" style="34" hidden="1" customWidth="1"/>
    <col min="2820" max="2820" width="5" style="34" customWidth="1"/>
    <col min="2821" max="2821" width="5.5703125" style="34" customWidth="1"/>
    <col min="2822" max="2822" width="5.42578125" style="34" customWidth="1"/>
    <col min="2823" max="2823" width="7.85546875" style="34" customWidth="1"/>
    <col min="2824" max="2825" width="9.140625" style="34" customWidth="1"/>
    <col min="2826" max="2826" width="8.7109375" style="34" customWidth="1"/>
    <col min="2827" max="2827" width="9.140625" style="34" customWidth="1"/>
    <col min="2828" max="2828" width="9.28515625" style="34"/>
    <col min="2829" max="2829" width="9" style="34" bestFit="1" customWidth="1"/>
    <col min="2830" max="2830" width="12" style="34" customWidth="1"/>
    <col min="2831" max="2831" width="10.7109375" style="34" customWidth="1"/>
    <col min="2832" max="2832" width="12" style="34" customWidth="1"/>
    <col min="2833" max="2833" width="11" style="34" customWidth="1"/>
    <col min="2834" max="2834" width="14.28515625" style="34" customWidth="1"/>
    <col min="2835" max="3072" width="9.28515625" style="34"/>
    <col min="3073" max="3073" width="4.42578125" style="34" customWidth="1"/>
    <col min="3074" max="3074" width="12.85546875" style="34" customWidth="1"/>
    <col min="3075" max="3075" width="0" style="34" hidden="1" customWidth="1"/>
    <col min="3076" max="3076" width="5" style="34" customWidth="1"/>
    <col min="3077" max="3077" width="5.5703125" style="34" customWidth="1"/>
    <col min="3078" max="3078" width="5.42578125" style="34" customWidth="1"/>
    <col min="3079" max="3079" width="7.85546875" style="34" customWidth="1"/>
    <col min="3080" max="3081" width="9.140625" style="34" customWidth="1"/>
    <col min="3082" max="3082" width="8.7109375" style="34" customWidth="1"/>
    <col min="3083" max="3083" width="9.140625" style="34" customWidth="1"/>
    <col min="3084" max="3084" width="9.28515625" style="34"/>
    <col min="3085" max="3085" width="9" style="34" bestFit="1" customWidth="1"/>
    <col min="3086" max="3086" width="12" style="34" customWidth="1"/>
    <col min="3087" max="3087" width="10.7109375" style="34" customWidth="1"/>
    <col min="3088" max="3088" width="12" style="34" customWidth="1"/>
    <col min="3089" max="3089" width="11" style="34" customWidth="1"/>
    <col min="3090" max="3090" width="14.28515625" style="34" customWidth="1"/>
    <col min="3091" max="3328" width="9.28515625" style="34"/>
    <col min="3329" max="3329" width="4.42578125" style="34" customWidth="1"/>
    <col min="3330" max="3330" width="12.85546875" style="34" customWidth="1"/>
    <col min="3331" max="3331" width="0" style="34" hidden="1" customWidth="1"/>
    <col min="3332" max="3332" width="5" style="34" customWidth="1"/>
    <col min="3333" max="3333" width="5.5703125" style="34" customWidth="1"/>
    <col min="3334" max="3334" width="5.42578125" style="34" customWidth="1"/>
    <col min="3335" max="3335" width="7.85546875" style="34" customWidth="1"/>
    <col min="3336" max="3337" width="9.140625" style="34" customWidth="1"/>
    <col min="3338" max="3338" width="8.7109375" style="34" customWidth="1"/>
    <col min="3339" max="3339" width="9.140625" style="34" customWidth="1"/>
    <col min="3340" max="3340" width="9.28515625" style="34"/>
    <col min="3341" max="3341" width="9" style="34" bestFit="1" customWidth="1"/>
    <col min="3342" max="3342" width="12" style="34" customWidth="1"/>
    <col min="3343" max="3343" width="10.7109375" style="34" customWidth="1"/>
    <col min="3344" max="3344" width="12" style="34" customWidth="1"/>
    <col min="3345" max="3345" width="11" style="34" customWidth="1"/>
    <col min="3346" max="3346" width="14.28515625" style="34" customWidth="1"/>
    <col min="3347" max="3584" width="9.28515625" style="34"/>
    <col min="3585" max="3585" width="4.42578125" style="34" customWidth="1"/>
    <col min="3586" max="3586" width="12.85546875" style="34" customWidth="1"/>
    <col min="3587" max="3587" width="0" style="34" hidden="1" customWidth="1"/>
    <col min="3588" max="3588" width="5" style="34" customWidth="1"/>
    <col min="3589" max="3589" width="5.5703125" style="34" customWidth="1"/>
    <col min="3590" max="3590" width="5.42578125" style="34" customWidth="1"/>
    <col min="3591" max="3591" width="7.85546875" style="34" customWidth="1"/>
    <col min="3592" max="3593" width="9.140625" style="34" customWidth="1"/>
    <col min="3594" max="3594" width="8.7109375" style="34" customWidth="1"/>
    <col min="3595" max="3595" width="9.140625" style="34" customWidth="1"/>
    <col min="3596" max="3596" width="9.28515625" style="34"/>
    <col min="3597" max="3597" width="9" style="34" bestFit="1" customWidth="1"/>
    <col min="3598" max="3598" width="12" style="34" customWidth="1"/>
    <col min="3599" max="3599" width="10.7109375" style="34" customWidth="1"/>
    <col min="3600" max="3600" width="12" style="34" customWidth="1"/>
    <col min="3601" max="3601" width="11" style="34" customWidth="1"/>
    <col min="3602" max="3602" width="14.28515625" style="34" customWidth="1"/>
    <col min="3603" max="3840" width="9.28515625" style="34"/>
    <col min="3841" max="3841" width="4.42578125" style="34" customWidth="1"/>
    <col min="3842" max="3842" width="12.85546875" style="34" customWidth="1"/>
    <col min="3843" max="3843" width="0" style="34" hidden="1" customWidth="1"/>
    <col min="3844" max="3844" width="5" style="34" customWidth="1"/>
    <col min="3845" max="3845" width="5.5703125" style="34" customWidth="1"/>
    <col min="3846" max="3846" width="5.42578125" style="34" customWidth="1"/>
    <col min="3847" max="3847" width="7.85546875" style="34" customWidth="1"/>
    <col min="3848" max="3849" width="9.140625" style="34" customWidth="1"/>
    <col min="3850" max="3850" width="8.7109375" style="34" customWidth="1"/>
    <col min="3851" max="3851" width="9.140625" style="34" customWidth="1"/>
    <col min="3852" max="3852" width="9.28515625" style="34"/>
    <col min="3853" max="3853" width="9" style="34" bestFit="1" customWidth="1"/>
    <col min="3854" max="3854" width="12" style="34" customWidth="1"/>
    <col min="3855" max="3855" width="10.7109375" style="34" customWidth="1"/>
    <col min="3856" max="3856" width="12" style="34" customWidth="1"/>
    <col min="3857" max="3857" width="11" style="34" customWidth="1"/>
    <col min="3858" max="3858" width="14.28515625" style="34" customWidth="1"/>
    <col min="3859" max="4096" width="9.28515625" style="34"/>
    <col min="4097" max="4097" width="4.42578125" style="34" customWidth="1"/>
    <col min="4098" max="4098" width="12.85546875" style="34" customWidth="1"/>
    <col min="4099" max="4099" width="0" style="34" hidden="1" customWidth="1"/>
    <col min="4100" max="4100" width="5" style="34" customWidth="1"/>
    <col min="4101" max="4101" width="5.5703125" style="34" customWidth="1"/>
    <col min="4102" max="4102" width="5.42578125" style="34" customWidth="1"/>
    <col min="4103" max="4103" width="7.85546875" style="34" customWidth="1"/>
    <col min="4104" max="4105" width="9.140625" style="34" customWidth="1"/>
    <col min="4106" max="4106" width="8.7109375" style="34" customWidth="1"/>
    <col min="4107" max="4107" width="9.140625" style="34" customWidth="1"/>
    <col min="4108" max="4108" width="9.28515625" style="34"/>
    <col min="4109" max="4109" width="9" style="34" bestFit="1" customWidth="1"/>
    <col min="4110" max="4110" width="12" style="34" customWidth="1"/>
    <col min="4111" max="4111" width="10.7109375" style="34" customWidth="1"/>
    <col min="4112" max="4112" width="12" style="34" customWidth="1"/>
    <col min="4113" max="4113" width="11" style="34" customWidth="1"/>
    <col min="4114" max="4114" width="14.28515625" style="34" customWidth="1"/>
    <col min="4115" max="4352" width="9.28515625" style="34"/>
    <col min="4353" max="4353" width="4.42578125" style="34" customWidth="1"/>
    <col min="4354" max="4354" width="12.85546875" style="34" customWidth="1"/>
    <col min="4355" max="4355" width="0" style="34" hidden="1" customWidth="1"/>
    <col min="4356" max="4356" width="5" style="34" customWidth="1"/>
    <col min="4357" max="4357" width="5.5703125" style="34" customWidth="1"/>
    <col min="4358" max="4358" width="5.42578125" style="34" customWidth="1"/>
    <col min="4359" max="4359" width="7.85546875" style="34" customWidth="1"/>
    <col min="4360" max="4361" width="9.140625" style="34" customWidth="1"/>
    <col min="4362" max="4362" width="8.7109375" style="34" customWidth="1"/>
    <col min="4363" max="4363" width="9.140625" style="34" customWidth="1"/>
    <col min="4364" max="4364" width="9.28515625" style="34"/>
    <col min="4365" max="4365" width="9" style="34" bestFit="1" customWidth="1"/>
    <col min="4366" max="4366" width="12" style="34" customWidth="1"/>
    <col min="4367" max="4367" width="10.7109375" style="34" customWidth="1"/>
    <col min="4368" max="4368" width="12" style="34" customWidth="1"/>
    <col min="4369" max="4369" width="11" style="34" customWidth="1"/>
    <col min="4370" max="4370" width="14.28515625" style="34" customWidth="1"/>
    <col min="4371" max="4608" width="9.28515625" style="34"/>
    <col min="4609" max="4609" width="4.42578125" style="34" customWidth="1"/>
    <col min="4610" max="4610" width="12.85546875" style="34" customWidth="1"/>
    <col min="4611" max="4611" width="0" style="34" hidden="1" customWidth="1"/>
    <col min="4612" max="4612" width="5" style="34" customWidth="1"/>
    <col min="4613" max="4613" width="5.5703125" style="34" customWidth="1"/>
    <col min="4614" max="4614" width="5.42578125" style="34" customWidth="1"/>
    <col min="4615" max="4615" width="7.85546875" style="34" customWidth="1"/>
    <col min="4616" max="4617" width="9.140625" style="34" customWidth="1"/>
    <col min="4618" max="4618" width="8.7109375" style="34" customWidth="1"/>
    <col min="4619" max="4619" width="9.140625" style="34" customWidth="1"/>
    <col min="4620" max="4620" width="9.28515625" style="34"/>
    <col min="4621" max="4621" width="9" style="34" bestFit="1" customWidth="1"/>
    <col min="4622" max="4622" width="12" style="34" customWidth="1"/>
    <col min="4623" max="4623" width="10.7109375" style="34" customWidth="1"/>
    <col min="4624" max="4624" width="12" style="34" customWidth="1"/>
    <col min="4625" max="4625" width="11" style="34" customWidth="1"/>
    <col min="4626" max="4626" width="14.28515625" style="34" customWidth="1"/>
    <col min="4627" max="4864" width="9.28515625" style="34"/>
    <col min="4865" max="4865" width="4.42578125" style="34" customWidth="1"/>
    <col min="4866" max="4866" width="12.85546875" style="34" customWidth="1"/>
    <col min="4867" max="4867" width="0" style="34" hidden="1" customWidth="1"/>
    <col min="4868" max="4868" width="5" style="34" customWidth="1"/>
    <col min="4869" max="4869" width="5.5703125" style="34" customWidth="1"/>
    <col min="4870" max="4870" width="5.42578125" style="34" customWidth="1"/>
    <col min="4871" max="4871" width="7.85546875" style="34" customWidth="1"/>
    <col min="4872" max="4873" width="9.140625" style="34" customWidth="1"/>
    <col min="4874" max="4874" width="8.7109375" style="34" customWidth="1"/>
    <col min="4875" max="4875" width="9.140625" style="34" customWidth="1"/>
    <col min="4876" max="4876" width="9.28515625" style="34"/>
    <col min="4877" max="4877" width="9" style="34" bestFit="1" customWidth="1"/>
    <col min="4878" max="4878" width="12" style="34" customWidth="1"/>
    <col min="4879" max="4879" width="10.7109375" style="34" customWidth="1"/>
    <col min="4880" max="4880" width="12" style="34" customWidth="1"/>
    <col min="4881" max="4881" width="11" style="34" customWidth="1"/>
    <col min="4882" max="4882" width="14.28515625" style="34" customWidth="1"/>
    <col min="4883" max="5120" width="9.28515625" style="34"/>
    <col min="5121" max="5121" width="4.42578125" style="34" customWidth="1"/>
    <col min="5122" max="5122" width="12.85546875" style="34" customWidth="1"/>
    <col min="5123" max="5123" width="0" style="34" hidden="1" customWidth="1"/>
    <col min="5124" max="5124" width="5" style="34" customWidth="1"/>
    <col min="5125" max="5125" width="5.5703125" style="34" customWidth="1"/>
    <col min="5126" max="5126" width="5.42578125" style="34" customWidth="1"/>
    <col min="5127" max="5127" width="7.85546875" style="34" customWidth="1"/>
    <col min="5128" max="5129" width="9.140625" style="34" customWidth="1"/>
    <col min="5130" max="5130" width="8.7109375" style="34" customWidth="1"/>
    <col min="5131" max="5131" width="9.140625" style="34" customWidth="1"/>
    <col min="5132" max="5132" width="9.28515625" style="34"/>
    <col min="5133" max="5133" width="9" style="34" bestFit="1" customWidth="1"/>
    <col min="5134" max="5134" width="12" style="34" customWidth="1"/>
    <col min="5135" max="5135" width="10.7109375" style="34" customWidth="1"/>
    <col min="5136" max="5136" width="12" style="34" customWidth="1"/>
    <col min="5137" max="5137" width="11" style="34" customWidth="1"/>
    <col min="5138" max="5138" width="14.28515625" style="34" customWidth="1"/>
    <col min="5139" max="5376" width="9.28515625" style="34"/>
    <col min="5377" max="5377" width="4.42578125" style="34" customWidth="1"/>
    <col min="5378" max="5378" width="12.85546875" style="34" customWidth="1"/>
    <col min="5379" max="5379" width="0" style="34" hidden="1" customWidth="1"/>
    <col min="5380" max="5380" width="5" style="34" customWidth="1"/>
    <col min="5381" max="5381" width="5.5703125" style="34" customWidth="1"/>
    <col min="5382" max="5382" width="5.42578125" style="34" customWidth="1"/>
    <col min="5383" max="5383" width="7.85546875" style="34" customWidth="1"/>
    <col min="5384" max="5385" width="9.140625" style="34" customWidth="1"/>
    <col min="5386" max="5386" width="8.7109375" style="34" customWidth="1"/>
    <col min="5387" max="5387" width="9.140625" style="34" customWidth="1"/>
    <col min="5388" max="5388" width="9.28515625" style="34"/>
    <col min="5389" max="5389" width="9" style="34" bestFit="1" customWidth="1"/>
    <col min="5390" max="5390" width="12" style="34" customWidth="1"/>
    <col min="5391" max="5391" width="10.7109375" style="34" customWidth="1"/>
    <col min="5392" max="5392" width="12" style="34" customWidth="1"/>
    <col min="5393" max="5393" width="11" style="34" customWidth="1"/>
    <col min="5394" max="5394" width="14.28515625" style="34" customWidth="1"/>
    <col min="5395" max="5632" width="9.28515625" style="34"/>
    <col min="5633" max="5633" width="4.42578125" style="34" customWidth="1"/>
    <col min="5634" max="5634" width="12.85546875" style="34" customWidth="1"/>
    <col min="5635" max="5635" width="0" style="34" hidden="1" customWidth="1"/>
    <col min="5636" max="5636" width="5" style="34" customWidth="1"/>
    <col min="5637" max="5637" width="5.5703125" style="34" customWidth="1"/>
    <col min="5638" max="5638" width="5.42578125" style="34" customWidth="1"/>
    <col min="5639" max="5639" width="7.85546875" style="34" customWidth="1"/>
    <col min="5640" max="5641" width="9.140625" style="34" customWidth="1"/>
    <col min="5642" max="5642" width="8.7109375" style="34" customWidth="1"/>
    <col min="5643" max="5643" width="9.140625" style="34" customWidth="1"/>
    <col min="5644" max="5644" width="9.28515625" style="34"/>
    <col min="5645" max="5645" width="9" style="34" bestFit="1" customWidth="1"/>
    <col min="5646" max="5646" width="12" style="34" customWidth="1"/>
    <col min="5647" max="5647" width="10.7109375" style="34" customWidth="1"/>
    <col min="5648" max="5648" width="12" style="34" customWidth="1"/>
    <col min="5649" max="5649" width="11" style="34" customWidth="1"/>
    <col min="5650" max="5650" width="14.28515625" style="34" customWidth="1"/>
    <col min="5651" max="5888" width="9.28515625" style="34"/>
    <col min="5889" max="5889" width="4.42578125" style="34" customWidth="1"/>
    <col min="5890" max="5890" width="12.85546875" style="34" customWidth="1"/>
    <col min="5891" max="5891" width="0" style="34" hidden="1" customWidth="1"/>
    <col min="5892" max="5892" width="5" style="34" customWidth="1"/>
    <col min="5893" max="5893" width="5.5703125" style="34" customWidth="1"/>
    <col min="5894" max="5894" width="5.42578125" style="34" customWidth="1"/>
    <col min="5895" max="5895" width="7.85546875" style="34" customWidth="1"/>
    <col min="5896" max="5897" width="9.140625" style="34" customWidth="1"/>
    <col min="5898" max="5898" width="8.7109375" style="34" customWidth="1"/>
    <col min="5899" max="5899" width="9.140625" style="34" customWidth="1"/>
    <col min="5900" max="5900" width="9.28515625" style="34"/>
    <col min="5901" max="5901" width="9" style="34" bestFit="1" customWidth="1"/>
    <col min="5902" max="5902" width="12" style="34" customWidth="1"/>
    <col min="5903" max="5903" width="10.7109375" style="34" customWidth="1"/>
    <col min="5904" max="5904" width="12" style="34" customWidth="1"/>
    <col min="5905" max="5905" width="11" style="34" customWidth="1"/>
    <col min="5906" max="5906" width="14.28515625" style="34" customWidth="1"/>
    <col min="5907" max="6144" width="9.28515625" style="34"/>
    <col min="6145" max="6145" width="4.42578125" style="34" customWidth="1"/>
    <col min="6146" max="6146" width="12.85546875" style="34" customWidth="1"/>
    <col min="6147" max="6147" width="0" style="34" hidden="1" customWidth="1"/>
    <col min="6148" max="6148" width="5" style="34" customWidth="1"/>
    <col min="6149" max="6149" width="5.5703125" style="34" customWidth="1"/>
    <col min="6150" max="6150" width="5.42578125" style="34" customWidth="1"/>
    <col min="6151" max="6151" width="7.85546875" style="34" customWidth="1"/>
    <col min="6152" max="6153" width="9.140625" style="34" customWidth="1"/>
    <col min="6154" max="6154" width="8.7109375" style="34" customWidth="1"/>
    <col min="6155" max="6155" width="9.140625" style="34" customWidth="1"/>
    <col min="6156" max="6156" width="9.28515625" style="34"/>
    <col min="6157" max="6157" width="9" style="34" bestFit="1" customWidth="1"/>
    <col min="6158" max="6158" width="12" style="34" customWidth="1"/>
    <col min="6159" max="6159" width="10.7109375" style="34" customWidth="1"/>
    <col min="6160" max="6160" width="12" style="34" customWidth="1"/>
    <col min="6161" max="6161" width="11" style="34" customWidth="1"/>
    <col min="6162" max="6162" width="14.28515625" style="34" customWidth="1"/>
    <col min="6163" max="6400" width="9.28515625" style="34"/>
    <col min="6401" max="6401" width="4.42578125" style="34" customWidth="1"/>
    <col min="6402" max="6402" width="12.85546875" style="34" customWidth="1"/>
    <col min="6403" max="6403" width="0" style="34" hidden="1" customWidth="1"/>
    <col min="6404" max="6404" width="5" style="34" customWidth="1"/>
    <col min="6405" max="6405" width="5.5703125" style="34" customWidth="1"/>
    <col min="6406" max="6406" width="5.42578125" style="34" customWidth="1"/>
    <col min="6407" max="6407" width="7.85546875" style="34" customWidth="1"/>
    <col min="6408" max="6409" width="9.140625" style="34" customWidth="1"/>
    <col min="6410" max="6410" width="8.7109375" style="34" customWidth="1"/>
    <col min="6411" max="6411" width="9.140625" style="34" customWidth="1"/>
    <col min="6412" max="6412" width="9.28515625" style="34"/>
    <col min="6413" max="6413" width="9" style="34" bestFit="1" customWidth="1"/>
    <col min="6414" max="6414" width="12" style="34" customWidth="1"/>
    <col min="6415" max="6415" width="10.7109375" style="34" customWidth="1"/>
    <col min="6416" max="6416" width="12" style="34" customWidth="1"/>
    <col min="6417" max="6417" width="11" style="34" customWidth="1"/>
    <col min="6418" max="6418" width="14.28515625" style="34" customWidth="1"/>
    <col min="6419" max="6656" width="9.28515625" style="34"/>
    <col min="6657" max="6657" width="4.42578125" style="34" customWidth="1"/>
    <col min="6658" max="6658" width="12.85546875" style="34" customWidth="1"/>
    <col min="6659" max="6659" width="0" style="34" hidden="1" customWidth="1"/>
    <col min="6660" max="6660" width="5" style="34" customWidth="1"/>
    <col min="6661" max="6661" width="5.5703125" style="34" customWidth="1"/>
    <col min="6662" max="6662" width="5.42578125" style="34" customWidth="1"/>
    <col min="6663" max="6663" width="7.85546875" style="34" customWidth="1"/>
    <col min="6664" max="6665" width="9.140625" style="34" customWidth="1"/>
    <col min="6666" max="6666" width="8.7109375" style="34" customWidth="1"/>
    <col min="6667" max="6667" width="9.140625" style="34" customWidth="1"/>
    <col min="6668" max="6668" width="9.28515625" style="34"/>
    <col min="6669" max="6669" width="9" style="34" bestFit="1" customWidth="1"/>
    <col min="6670" max="6670" width="12" style="34" customWidth="1"/>
    <col min="6671" max="6671" width="10.7109375" style="34" customWidth="1"/>
    <col min="6672" max="6672" width="12" style="34" customWidth="1"/>
    <col min="6673" max="6673" width="11" style="34" customWidth="1"/>
    <col min="6674" max="6674" width="14.28515625" style="34" customWidth="1"/>
    <col min="6675" max="6912" width="9.28515625" style="34"/>
    <col min="6913" max="6913" width="4.42578125" style="34" customWidth="1"/>
    <col min="6914" max="6914" width="12.85546875" style="34" customWidth="1"/>
    <col min="6915" max="6915" width="0" style="34" hidden="1" customWidth="1"/>
    <col min="6916" max="6916" width="5" style="34" customWidth="1"/>
    <col min="6917" max="6917" width="5.5703125" style="34" customWidth="1"/>
    <col min="6918" max="6918" width="5.42578125" style="34" customWidth="1"/>
    <col min="6919" max="6919" width="7.85546875" style="34" customWidth="1"/>
    <col min="6920" max="6921" width="9.140625" style="34" customWidth="1"/>
    <col min="6922" max="6922" width="8.7109375" style="34" customWidth="1"/>
    <col min="6923" max="6923" width="9.140625" style="34" customWidth="1"/>
    <col min="6924" max="6924" width="9.28515625" style="34"/>
    <col min="6925" max="6925" width="9" style="34" bestFit="1" customWidth="1"/>
    <col min="6926" max="6926" width="12" style="34" customWidth="1"/>
    <col min="6927" max="6927" width="10.7109375" style="34" customWidth="1"/>
    <col min="6928" max="6928" width="12" style="34" customWidth="1"/>
    <col min="6929" max="6929" width="11" style="34" customWidth="1"/>
    <col min="6930" max="6930" width="14.28515625" style="34" customWidth="1"/>
    <col min="6931" max="7168" width="9.28515625" style="34"/>
    <col min="7169" max="7169" width="4.42578125" style="34" customWidth="1"/>
    <col min="7170" max="7170" width="12.85546875" style="34" customWidth="1"/>
    <col min="7171" max="7171" width="0" style="34" hidden="1" customWidth="1"/>
    <col min="7172" max="7172" width="5" style="34" customWidth="1"/>
    <col min="7173" max="7173" width="5.5703125" style="34" customWidth="1"/>
    <col min="7174" max="7174" width="5.42578125" style="34" customWidth="1"/>
    <col min="7175" max="7175" width="7.85546875" style="34" customWidth="1"/>
    <col min="7176" max="7177" width="9.140625" style="34" customWidth="1"/>
    <col min="7178" max="7178" width="8.7109375" style="34" customWidth="1"/>
    <col min="7179" max="7179" width="9.140625" style="34" customWidth="1"/>
    <col min="7180" max="7180" width="9.28515625" style="34"/>
    <col min="7181" max="7181" width="9" style="34" bestFit="1" customWidth="1"/>
    <col min="7182" max="7182" width="12" style="34" customWidth="1"/>
    <col min="7183" max="7183" width="10.7109375" style="34" customWidth="1"/>
    <col min="7184" max="7184" width="12" style="34" customWidth="1"/>
    <col min="7185" max="7185" width="11" style="34" customWidth="1"/>
    <col min="7186" max="7186" width="14.28515625" style="34" customWidth="1"/>
    <col min="7187" max="7424" width="9.28515625" style="34"/>
    <col min="7425" max="7425" width="4.42578125" style="34" customWidth="1"/>
    <col min="7426" max="7426" width="12.85546875" style="34" customWidth="1"/>
    <col min="7427" max="7427" width="0" style="34" hidden="1" customWidth="1"/>
    <col min="7428" max="7428" width="5" style="34" customWidth="1"/>
    <col min="7429" max="7429" width="5.5703125" style="34" customWidth="1"/>
    <col min="7430" max="7430" width="5.42578125" style="34" customWidth="1"/>
    <col min="7431" max="7431" width="7.85546875" style="34" customWidth="1"/>
    <col min="7432" max="7433" width="9.140625" style="34" customWidth="1"/>
    <col min="7434" max="7434" width="8.7109375" style="34" customWidth="1"/>
    <col min="7435" max="7435" width="9.140625" style="34" customWidth="1"/>
    <col min="7436" max="7436" width="9.28515625" style="34"/>
    <col min="7437" max="7437" width="9" style="34" bestFit="1" customWidth="1"/>
    <col min="7438" max="7438" width="12" style="34" customWidth="1"/>
    <col min="7439" max="7439" width="10.7109375" style="34" customWidth="1"/>
    <col min="7440" max="7440" width="12" style="34" customWidth="1"/>
    <col min="7441" max="7441" width="11" style="34" customWidth="1"/>
    <col min="7442" max="7442" width="14.28515625" style="34" customWidth="1"/>
    <col min="7443" max="7680" width="9.28515625" style="34"/>
    <col min="7681" max="7681" width="4.42578125" style="34" customWidth="1"/>
    <col min="7682" max="7682" width="12.85546875" style="34" customWidth="1"/>
    <col min="7683" max="7683" width="0" style="34" hidden="1" customWidth="1"/>
    <col min="7684" max="7684" width="5" style="34" customWidth="1"/>
    <col min="7685" max="7685" width="5.5703125" style="34" customWidth="1"/>
    <col min="7686" max="7686" width="5.42578125" style="34" customWidth="1"/>
    <col min="7687" max="7687" width="7.85546875" style="34" customWidth="1"/>
    <col min="7688" max="7689" width="9.140625" style="34" customWidth="1"/>
    <col min="7690" max="7690" width="8.7109375" style="34" customWidth="1"/>
    <col min="7691" max="7691" width="9.140625" style="34" customWidth="1"/>
    <col min="7692" max="7692" width="9.28515625" style="34"/>
    <col min="7693" max="7693" width="9" style="34" bestFit="1" customWidth="1"/>
    <col min="7694" max="7694" width="12" style="34" customWidth="1"/>
    <col min="7695" max="7695" width="10.7109375" style="34" customWidth="1"/>
    <col min="7696" max="7696" width="12" style="34" customWidth="1"/>
    <col min="7697" max="7697" width="11" style="34" customWidth="1"/>
    <col min="7698" max="7698" width="14.28515625" style="34" customWidth="1"/>
    <col min="7699" max="7936" width="9.28515625" style="34"/>
    <col min="7937" max="7937" width="4.42578125" style="34" customWidth="1"/>
    <col min="7938" max="7938" width="12.85546875" style="34" customWidth="1"/>
    <col min="7939" max="7939" width="0" style="34" hidden="1" customWidth="1"/>
    <col min="7940" max="7940" width="5" style="34" customWidth="1"/>
    <col min="7941" max="7941" width="5.5703125" style="34" customWidth="1"/>
    <col min="7942" max="7942" width="5.42578125" style="34" customWidth="1"/>
    <col min="7943" max="7943" width="7.85546875" style="34" customWidth="1"/>
    <col min="7944" max="7945" width="9.140625" style="34" customWidth="1"/>
    <col min="7946" max="7946" width="8.7109375" style="34" customWidth="1"/>
    <col min="7947" max="7947" width="9.140625" style="34" customWidth="1"/>
    <col min="7948" max="7948" width="9.28515625" style="34"/>
    <col min="7949" max="7949" width="9" style="34" bestFit="1" customWidth="1"/>
    <col min="7950" max="7950" width="12" style="34" customWidth="1"/>
    <col min="7951" max="7951" width="10.7109375" style="34" customWidth="1"/>
    <col min="7952" max="7952" width="12" style="34" customWidth="1"/>
    <col min="7953" max="7953" width="11" style="34" customWidth="1"/>
    <col min="7954" max="7954" width="14.28515625" style="34" customWidth="1"/>
    <col min="7955" max="8192" width="9.28515625" style="34"/>
    <col min="8193" max="8193" width="4.42578125" style="34" customWidth="1"/>
    <col min="8194" max="8194" width="12.85546875" style="34" customWidth="1"/>
    <col min="8195" max="8195" width="0" style="34" hidden="1" customWidth="1"/>
    <col min="8196" max="8196" width="5" style="34" customWidth="1"/>
    <col min="8197" max="8197" width="5.5703125" style="34" customWidth="1"/>
    <col min="8198" max="8198" width="5.42578125" style="34" customWidth="1"/>
    <col min="8199" max="8199" width="7.85546875" style="34" customWidth="1"/>
    <col min="8200" max="8201" width="9.140625" style="34" customWidth="1"/>
    <col min="8202" max="8202" width="8.7109375" style="34" customWidth="1"/>
    <col min="8203" max="8203" width="9.140625" style="34" customWidth="1"/>
    <col min="8204" max="8204" width="9.28515625" style="34"/>
    <col min="8205" max="8205" width="9" style="34" bestFit="1" customWidth="1"/>
    <col min="8206" max="8206" width="12" style="34" customWidth="1"/>
    <col min="8207" max="8207" width="10.7109375" style="34" customWidth="1"/>
    <col min="8208" max="8208" width="12" style="34" customWidth="1"/>
    <col min="8209" max="8209" width="11" style="34" customWidth="1"/>
    <col min="8210" max="8210" width="14.28515625" style="34" customWidth="1"/>
    <col min="8211" max="8448" width="9.28515625" style="34"/>
    <col min="8449" max="8449" width="4.42578125" style="34" customWidth="1"/>
    <col min="8450" max="8450" width="12.85546875" style="34" customWidth="1"/>
    <col min="8451" max="8451" width="0" style="34" hidden="1" customWidth="1"/>
    <col min="8452" max="8452" width="5" style="34" customWidth="1"/>
    <col min="8453" max="8453" width="5.5703125" style="34" customWidth="1"/>
    <col min="8454" max="8454" width="5.42578125" style="34" customWidth="1"/>
    <col min="8455" max="8455" width="7.85546875" style="34" customWidth="1"/>
    <col min="8456" max="8457" width="9.140625" style="34" customWidth="1"/>
    <col min="8458" max="8458" width="8.7109375" style="34" customWidth="1"/>
    <col min="8459" max="8459" width="9.140625" style="34" customWidth="1"/>
    <col min="8460" max="8460" width="9.28515625" style="34"/>
    <col min="8461" max="8461" width="9" style="34" bestFit="1" customWidth="1"/>
    <col min="8462" max="8462" width="12" style="34" customWidth="1"/>
    <col min="8463" max="8463" width="10.7109375" style="34" customWidth="1"/>
    <col min="8464" max="8464" width="12" style="34" customWidth="1"/>
    <col min="8465" max="8465" width="11" style="34" customWidth="1"/>
    <col min="8466" max="8466" width="14.28515625" style="34" customWidth="1"/>
    <col min="8467" max="8704" width="9.28515625" style="34"/>
    <col min="8705" max="8705" width="4.42578125" style="34" customWidth="1"/>
    <col min="8706" max="8706" width="12.85546875" style="34" customWidth="1"/>
    <col min="8707" max="8707" width="0" style="34" hidden="1" customWidth="1"/>
    <col min="8708" max="8708" width="5" style="34" customWidth="1"/>
    <col min="8709" max="8709" width="5.5703125" style="34" customWidth="1"/>
    <col min="8710" max="8710" width="5.42578125" style="34" customWidth="1"/>
    <col min="8711" max="8711" width="7.85546875" style="34" customWidth="1"/>
    <col min="8712" max="8713" width="9.140625" style="34" customWidth="1"/>
    <col min="8714" max="8714" width="8.7109375" style="34" customWidth="1"/>
    <col min="8715" max="8715" width="9.140625" style="34" customWidth="1"/>
    <col min="8716" max="8716" width="9.28515625" style="34"/>
    <col min="8717" max="8717" width="9" style="34" bestFit="1" customWidth="1"/>
    <col min="8718" max="8718" width="12" style="34" customWidth="1"/>
    <col min="8719" max="8719" width="10.7109375" style="34" customWidth="1"/>
    <col min="8720" max="8720" width="12" style="34" customWidth="1"/>
    <col min="8721" max="8721" width="11" style="34" customWidth="1"/>
    <col min="8722" max="8722" width="14.28515625" style="34" customWidth="1"/>
    <col min="8723" max="8960" width="9.28515625" style="34"/>
    <col min="8961" max="8961" width="4.42578125" style="34" customWidth="1"/>
    <col min="8962" max="8962" width="12.85546875" style="34" customWidth="1"/>
    <col min="8963" max="8963" width="0" style="34" hidden="1" customWidth="1"/>
    <col min="8964" max="8964" width="5" style="34" customWidth="1"/>
    <col min="8965" max="8965" width="5.5703125" style="34" customWidth="1"/>
    <col min="8966" max="8966" width="5.42578125" style="34" customWidth="1"/>
    <col min="8967" max="8967" width="7.85546875" style="34" customWidth="1"/>
    <col min="8968" max="8969" width="9.140625" style="34" customWidth="1"/>
    <col min="8970" max="8970" width="8.7109375" style="34" customWidth="1"/>
    <col min="8971" max="8971" width="9.140625" style="34" customWidth="1"/>
    <col min="8972" max="8972" width="9.28515625" style="34"/>
    <col min="8973" max="8973" width="9" style="34" bestFit="1" customWidth="1"/>
    <col min="8974" max="8974" width="12" style="34" customWidth="1"/>
    <col min="8975" max="8975" width="10.7109375" style="34" customWidth="1"/>
    <col min="8976" max="8976" width="12" style="34" customWidth="1"/>
    <col min="8977" max="8977" width="11" style="34" customWidth="1"/>
    <col min="8978" max="8978" width="14.28515625" style="34" customWidth="1"/>
    <col min="8979" max="9216" width="9.28515625" style="34"/>
    <col min="9217" max="9217" width="4.42578125" style="34" customWidth="1"/>
    <col min="9218" max="9218" width="12.85546875" style="34" customWidth="1"/>
    <col min="9219" max="9219" width="0" style="34" hidden="1" customWidth="1"/>
    <col min="9220" max="9220" width="5" style="34" customWidth="1"/>
    <col min="9221" max="9221" width="5.5703125" style="34" customWidth="1"/>
    <col min="9222" max="9222" width="5.42578125" style="34" customWidth="1"/>
    <col min="9223" max="9223" width="7.85546875" style="34" customWidth="1"/>
    <col min="9224" max="9225" width="9.140625" style="34" customWidth="1"/>
    <col min="9226" max="9226" width="8.7109375" style="34" customWidth="1"/>
    <col min="9227" max="9227" width="9.140625" style="34" customWidth="1"/>
    <col min="9228" max="9228" width="9.28515625" style="34"/>
    <col min="9229" max="9229" width="9" style="34" bestFit="1" customWidth="1"/>
    <col min="9230" max="9230" width="12" style="34" customWidth="1"/>
    <col min="9231" max="9231" width="10.7109375" style="34" customWidth="1"/>
    <col min="9232" max="9232" width="12" style="34" customWidth="1"/>
    <col min="9233" max="9233" width="11" style="34" customWidth="1"/>
    <col min="9234" max="9234" width="14.28515625" style="34" customWidth="1"/>
    <col min="9235" max="9472" width="9.28515625" style="34"/>
    <col min="9473" max="9473" width="4.42578125" style="34" customWidth="1"/>
    <col min="9474" max="9474" width="12.85546875" style="34" customWidth="1"/>
    <col min="9475" max="9475" width="0" style="34" hidden="1" customWidth="1"/>
    <col min="9476" max="9476" width="5" style="34" customWidth="1"/>
    <col min="9477" max="9477" width="5.5703125" style="34" customWidth="1"/>
    <col min="9478" max="9478" width="5.42578125" style="34" customWidth="1"/>
    <col min="9479" max="9479" width="7.85546875" style="34" customWidth="1"/>
    <col min="9480" max="9481" width="9.140625" style="34" customWidth="1"/>
    <col min="9482" max="9482" width="8.7109375" style="34" customWidth="1"/>
    <col min="9483" max="9483" width="9.140625" style="34" customWidth="1"/>
    <col min="9484" max="9484" width="9.28515625" style="34"/>
    <col min="9485" max="9485" width="9" style="34" bestFit="1" customWidth="1"/>
    <col min="9486" max="9486" width="12" style="34" customWidth="1"/>
    <col min="9487" max="9487" width="10.7109375" style="34" customWidth="1"/>
    <col min="9488" max="9488" width="12" style="34" customWidth="1"/>
    <col min="9489" max="9489" width="11" style="34" customWidth="1"/>
    <col min="9490" max="9490" width="14.28515625" style="34" customWidth="1"/>
    <col min="9491" max="9728" width="9.28515625" style="34"/>
    <col min="9729" max="9729" width="4.42578125" style="34" customWidth="1"/>
    <col min="9730" max="9730" width="12.85546875" style="34" customWidth="1"/>
    <col min="9731" max="9731" width="0" style="34" hidden="1" customWidth="1"/>
    <col min="9732" max="9732" width="5" style="34" customWidth="1"/>
    <col min="9733" max="9733" width="5.5703125" style="34" customWidth="1"/>
    <col min="9734" max="9734" width="5.42578125" style="34" customWidth="1"/>
    <col min="9735" max="9735" width="7.85546875" style="34" customWidth="1"/>
    <col min="9736" max="9737" width="9.140625" style="34" customWidth="1"/>
    <col min="9738" max="9738" width="8.7109375" style="34" customWidth="1"/>
    <col min="9739" max="9739" width="9.140625" style="34" customWidth="1"/>
    <col min="9740" max="9740" width="9.28515625" style="34"/>
    <col min="9741" max="9741" width="9" style="34" bestFit="1" customWidth="1"/>
    <col min="9742" max="9742" width="12" style="34" customWidth="1"/>
    <col min="9743" max="9743" width="10.7109375" style="34" customWidth="1"/>
    <col min="9744" max="9744" width="12" style="34" customWidth="1"/>
    <col min="9745" max="9745" width="11" style="34" customWidth="1"/>
    <col min="9746" max="9746" width="14.28515625" style="34" customWidth="1"/>
    <col min="9747" max="9984" width="9.28515625" style="34"/>
    <col min="9985" max="9985" width="4.42578125" style="34" customWidth="1"/>
    <col min="9986" max="9986" width="12.85546875" style="34" customWidth="1"/>
    <col min="9987" max="9987" width="0" style="34" hidden="1" customWidth="1"/>
    <col min="9988" max="9988" width="5" style="34" customWidth="1"/>
    <col min="9989" max="9989" width="5.5703125" style="34" customWidth="1"/>
    <col min="9990" max="9990" width="5.42578125" style="34" customWidth="1"/>
    <col min="9991" max="9991" width="7.85546875" style="34" customWidth="1"/>
    <col min="9992" max="9993" width="9.140625" style="34" customWidth="1"/>
    <col min="9994" max="9994" width="8.7109375" style="34" customWidth="1"/>
    <col min="9995" max="9995" width="9.140625" style="34" customWidth="1"/>
    <col min="9996" max="9996" width="9.28515625" style="34"/>
    <col min="9997" max="9997" width="9" style="34" bestFit="1" customWidth="1"/>
    <col min="9998" max="9998" width="12" style="34" customWidth="1"/>
    <col min="9999" max="9999" width="10.7109375" style="34" customWidth="1"/>
    <col min="10000" max="10000" width="12" style="34" customWidth="1"/>
    <col min="10001" max="10001" width="11" style="34" customWidth="1"/>
    <col min="10002" max="10002" width="14.28515625" style="34" customWidth="1"/>
    <col min="10003" max="10240" width="9.28515625" style="34"/>
    <col min="10241" max="10241" width="4.42578125" style="34" customWidth="1"/>
    <col min="10242" max="10242" width="12.85546875" style="34" customWidth="1"/>
    <col min="10243" max="10243" width="0" style="34" hidden="1" customWidth="1"/>
    <col min="10244" max="10244" width="5" style="34" customWidth="1"/>
    <col min="10245" max="10245" width="5.5703125" style="34" customWidth="1"/>
    <col min="10246" max="10246" width="5.42578125" style="34" customWidth="1"/>
    <col min="10247" max="10247" width="7.85546875" style="34" customWidth="1"/>
    <col min="10248" max="10249" width="9.140625" style="34" customWidth="1"/>
    <col min="10250" max="10250" width="8.7109375" style="34" customWidth="1"/>
    <col min="10251" max="10251" width="9.140625" style="34" customWidth="1"/>
    <col min="10252" max="10252" width="9.28515625" style="34"/>
    <col min="10253" max="10253" width="9" style="34" bestFit="1" customWidth="1"/>
    <col min="10254" max="10254" width="12" style="34" customWidth="1"/>
    <col min="10255" max="10255" width="10.7109375" style="34" customWidth="1"/>
    <col min="10256" max="10256" width="12" style="34" customWidth="1"/>
    <col min="10257" max="10257" width="11" style="34" customWidth="1"/>
    <col min="10258" max="10258" width="14.28515625" style="34" customWidth="1"/>
    <col min="10259" max="10496" width="9.28515625" style="34"/>
    <col min="10497" max="10497" width="4.42578125" style="34" customWidth="1"/>
    <col min="10498" max="10498" width="12.85546875" style="34" customWidth="1"/>
    <col min="10499" max="10499" width="0" style="34" hidden="1" customWidth="1"/>
    <col min="10500" max="10500" width="5" style="34" customWidth="1"/>
    <col min="10501" max="10501" width="5.5703125" style="34" customWidth="1"/>
    <col min="10502" max="10502" width="5.42578125" style="34" customWidth="1"/>
    <col min="10503" max="10503" width="7.85546875" style="34" customWidth="1"/>
    <col min="10504" max="10505" width="9.140625" style="34" customWidth="1"/>
    <col min="10506" max="10506" width="8.7109375" style="34" customWidth="1"/>
    <col min="10507" max="10507" width="9.140625" style="34" customWidth="1"/>
    <col min="10508" max="10508" width="9.28515625" style="34"/>
    <col min="10509" max="10509" width="9" style="34" bestFit="1" customWidth="1"/>
    <col min="10510" max="10510" width="12" style="34" customWidth="1"/>
    <col min="10511" max="10511" width="10.7109375" style="34" customWidth="1"/>
    <col min="10512" max="10512" width="12" style="34" customWidth="1"/>
    <col min="10513" max="10513" width="11" style="34" customWidth="1"/>
    <col min="10514" max="10514" width="14.28515625" style="34" customWidth="1"/>
    <col min="10515" max="10752" width="9.28515625" style="34"/>
    <col min="10753" max="10753" width="4.42578125" style="34" customWidth="1"/>
    <col min="10754" max="10754" width="12.85546875" style="34" customWidth="1"/>
    <col min="10755" max="10755" width="0" style="34" hidden="1" customWidth="1"/>
    <col min="10756" max="10756" width="5" style="34" customWidth="1"/>
    <col min="10757" max="10757" width="5.5703125" style="34" customWidth="1"/>
    <col min="10758" max="10758" width="5.42578125" style="34" customWidth="1"/>
    <col min="10759" max="10759" width="7.85546875" style="34" customWidth="1"/>
    <col min="10760" max="10761" width="9.140625" style="34" customWidth="1"/>
    <col min="10762" max="10762" width="8.7109375" style="34" customWidth="1"/>
    <col min="10763" max="10763" width="9.140625" style="34" customWidth="1"/>
    <col min="10764" max="10764" width="9.28515625" style="34"/>
    <col min="10765" max="10765" width="9" style="34" bestFit="1" customWidth="1"/>
    <col min="10766" max="10766" width="12" style="34" customWidth="1"/>
    <col min="10767" max="10767" width="10.7109375" style="34" customWidth="1"/>
    <col min="10768" max="10768" width="12" style="34" customWidth="1"/>
    <col min="10769" max="10769" width="11" style="34" customWidth="1"/>
    <col min="10770" max="10770" width="14.28515625" style="34" customWidth="1"/>
    <col min="10771" max="11008" width="9.28515625" style="34"/>
    <col min="11009" max="11009" width="4.42578125" style="34" customWidth="1"/>
    <col min="11010" max="11010" width="12.85546875" style="34" customWidth="1"/>
    <col min="11011" max="11011" width="0" style="34" hidden="1" customWidth="1"/>
    <col min="11012" max="11012" width="5" style="34" customWidth="1"/>
    <col min="11013" max="11013" width="5.5703125" style="34" customWidth="1"/>
    <col min="11014" max="11014" width="5.42578125" style="34" customWidth="1"/>
    <col min="11015" max="11015" width="7.85546875" style="34" customWidth="1"/>
    <col min="11016" max="11017" width="9.140625" style="34" customWidth="1"/>
    <col min="11018" max="11018" width="8.7109375" style="34" customWidth="1"/>
    <col min="11019" max="11019" width="9.140625" style="34" customWidth="1"/>
    <col min="11020" max="11020" width="9.28515625" style="34"/>
    <col min="11021" max="11021" width="9" style="34" bestFit="1" customWidth="1"/>
    <col min="11022" max="11022" width="12" style="34" customWidth="1"/>
    <col min="11023" max="11023" width="10.7109375" style="34" customWidth="1"/>
    <col min="11024" max="11024" width="12" style="34" customWidth="1"/>
    <col min="11025" max="11025" width="11" style="34" customWidth="1"/>
    <col min="11026" max="11026" width="14.28515625" style="34" customWidth="1"/>
    <col min="11027" max="11264" width="9.28515625" style="34"/>
    <col min="11265" max="11265" width="4.42578125" style="34" customWidth="1"/>
    <col min="11266" max="11266" width="12.85546875" style="34" customWidth="1"/>
    <col min="11267" max="11267" width="0" style="34" hidden="1" customWidth="1"/>
    <col min="11268" max="11268" width="5" style="34" customWidth="1"/>
    <col min="11269" max="11269" width="5.5703125" style="34" customWidth="1"/>
    <col min="11270" max="11270" width="5.42578125" style="34" customWidth="1"/>
    <col min="11271" max="11271" width="7.85546875" style="34" customWidth="1"/>
    <col min="11272" max="11273" width="9.140625" style="34" customWidth="1"/>
    <col min="11274" max="11274" width="8.7109375" style="34" customWidth="1"/>
    <col min="11275" max="11275" width="9.140625" style="34" customWidth="1"/>
    <col min="11276" max="11276" width="9.28515625" style="34"/>
    <col min="11277" max="11277" width="9" style="34" bestFit="1" customWidth="1"/>
    <col min="11278" max="11278" width="12" style="34" customWidth="1"/>
    <col min="11279" max="11279" width="10.7109375" style="34" customWidth="1"/>
    <col min="11280" max="11280" width="12" style="34" customWidth="1"/>
    <col min="11281" max="11281" width="11" style="34" customWidth="1"/>
    <col min="11282" max="11282" width="14.28515625" style="34" customWidth="1"/>
    <col min="11283" max="11520" width="9.28515625" style="34"/>
    <col min="11521" max="11521" width="4.42578125" style="34" customWidth="1"/>
    <col min="11522" max="11522" width="12.85546875" style="34" customWidth="1"/>
    <col min="11523" max="11523" width="0" style="34" hidden="1" customWidth="1"/>
    <col min="11524" max="11524" width="5" style="34" customWidth="1"/>
    <col min="11525" max="11525" width="5.5703125" style="34" customWidth="1"/>
    <col min="11526" max="11526" width="5.42578125" style="34" customWidth="1"/>
    <col min="11527" max="11527" width="7.85546875" style="34" customWidth="1"/>
    <col min="11528" max="11529" width="9.140625" style="34" customWidth="1"/>
    <col min="11530" max="11530" width="8.7109375" style="34" customWidth="1"/>
    <col min="11531" max="11531" width="9.140625" style="34" customWidth="1"/>
    <col min="11532" max="11532" width="9.28515625" style="34"/>
    <col min="11533" max="11533" width="9" style="34" bestFit="1" customWidth="1"/>
    <col min="11534" max="11534" width="12" style="34" customWidth="1"/>
    <col min="11535" max="11535" width="10.7109375" style="34" customWidth="1"/>
    <col min="11536" max="11536" width="12" style="34" customWidth="1"/>
    <col min="11537" max="11537" width="11" style="34" customWidth="1"/>
    <col min="11538" max="11538" width="14.28515625" style="34" customWidth="1"/>
    <col min="11539" max="11776" width="9.28515625" style="34"/>
    <col min="11777" max="11777" width="4.42578125" style="34" customWidth="1"/>
    <col min="11778" max="11778" width="12.85546875" style="34" customWidth="1"/>
    <col min="11779" max="11779" width="0" style="34" hidden="1" customWidth="1"/>
    <col min="11780" max="11780" width="5" style="34" customWidth="1"/>
    <col min="11781" max="11781" width="5.5703125" style="34" customWidth="1"/>
    <col min="11782" max="11782" width="5.42578125" style="34" customWidth="1"/>
    <col min="11783" max="11783" width="7.85546875" style="34" customWidth="1"/>
    <col min="11784" max="11785" width="9.140625" style="34" customWidth="1"/>
    <col min="11786" max="11786" width="8.7109375" style="34" customWidth="1"/>
    <col min="11787" max="11787" width="9.140625" style="34" customWidth="1"/>
    <col min="11788" max="11788" width="9.28515625" style="34"/>
    <col min="11789" max="11789" width="9" style="34" bestFit="1" customWidth="1"/>
    <col min="11790" max="11790" width="12" style="34" customWidth="1"/>
    <col min="11791" max="11791" width="10.7109375" style="34" customWidth="1"/>
    <col min="11792" max="11792" width="12" style="34" customWidth="1"/>
    <col min="11793" max="11793" width="11" style="34" customWidth="1"/>
    <col min="11794" max="11794" width="14.28515625" style="34" customWidth="1"/>
    <col min="11795" max="12032" width="9.28515625" style="34"/>
    <col min="12033" max="12033" width="4.42578125" style="34" customWidth="1"/>
    <col min="12034" max="12034" width="12.85546875" style="34" customWidth="1"/>
    <col min="12035" max="12035" width="0" style="34" hidden="1" customWidth="1"/>
    <col min="12036" max="12036" width="5" style="34" customWidth="1"/>
    <col min="12037" max="12037" width="5.5703125" style="34" customWidth="1"/>
    <col min="12038" max="12038" width="5.42578125" style="34" customWidth="1"/>
    <col min="12039" max="12039" width="7.85546875" style="34" customWidth="1"/>
    <col min="12040" max="12041" width="9.140625" style="34" customWidth="1"/>
    <col min="12042" max="12042" width="8.7109375" style="34" customWidth="1"/>
    <col min="12043" max="12043" width="9.140625" style="34" customWidth="1"/>
    <col min="12044" max="12044" width="9.28515625" style="34"/>
    <col min="12045" max="12045" width="9" style="34" bestFit="1" customWidth="1"/>
    <col min="12046" max="12046" width="12" style="34" customWidth="1"/>
    <col min="12047" max="12047" width="10.7109375" style="34" customWidth="1"/>
    <col min="12048" max="12048" width="12" style="34" customWidth="1"/>
    <col min="12049" max="12049" width="11" style="34" customWidth="1"/>
    <col min="12050" max="12050" width="14.28515625" style="34" customWidth="1"/>
    <col min="12051" max="12288" width="9.28515625" style="34"/>
    <col min="12289" max="12289" width="4.42578125" style="34" customWidth="1"/>
    <col min="12290" max="12290" width="12.85546875" style="34" customWidth="1"/>
    <col min="12291" max="12291" width="0" style="34" hidden="1" customWidth="1"/>
    <col min="12292" max="12292" width="5" style="34" customWidth="1"/>
    <col min="12293" max="12293" width="5.5703125" style="34" customWidth="1"/>
    <col min="12294" max="12294" width="5.42578125" style="34" customWidth="1"/>
    <col min="12295" max="12295" width="7.85546875" style="34" customWidth="1"/>
    <col min="12296" max="12297" width="9.140625" style="34" customWidth="1"/>
    <col min="12298" max="12298" width="8.7109375" style="34" customWidth="1"/>
    <col min="12299" max="12299" width="9.140625" style="34" customWidth="1"/>
    <col min="12300" max="12300" width="9.28515625" style="34"/>
    <col min="12301" max="12301" width="9" style="34" bestFit="1" customWidth="1"/>
    <col min="12302" max="12302" width="12" style="34" customWidth="1"/>
    <col min="12303" max="12303" width="10.7109375" style="34" customWidth="1"/>
    <col min="12304" max="12304" width="12" style="34" customWidth="1"/>
    <col min="12305" max="12305" width="11" style="34" customWidth="1"/>
    <col min="12306" max="12306" width="14.28515625" style="34" customWidth="1"/>
    <col min="12307" max="12544" width="9.28515625" style="34"/>
    <col min="12545" max="12545" width="4.42578125" style="34" customWidth="1"/>
    <col min="12546" max="12546" width="12.85546875" style="34" customWidth="1"/>
    <col min="12547" max="12547" width="0" style="34" hidden="1" customWidth="1"/>
    <col min="12548" max="12548" width="5" style="34" customWidth="1"/>
    <col min="12549" max="12549" width="5.5703125" style="34" customWidth="1"/>
    <col min="12550" max="12550" width="5.42578125" style="34" customWidth="1"/>
    <col min="12551" max="12551" width="7.85546875" style="34" customWidth="1"/>
    <col min="12552" max="12553" width="9.140625" style="34" customWidth="1"/>
    <col min="12554" max="12554" width="8.7109375" style="34" customWidth="1"/>
    <col min="12555" max="12555" width="9.140625" style="34" customWidth="1"/>
    <col min="12556" max="12556" width="9.28515625" style="34"/>
    <col min="12557" max="12557" width="9" style="34" bestFit="1" customWidth="1"/>
    <col min="12558" max="12558" width="12" style="34" customWidth="1"/>
    <col min="12559" max="12559" width="10.7109375" style="34" customWidth="1"/>
    <col min="12560" max="12560" width="12" style="34" customWidth="1"/>
    <col min="12561" max="12561" width="11" style="34" customWidth="1"/>
    <col min="12562" max="12562" width="14.28515625" style="34" customWidth="1"/>
    <col min="12563" max="12800" width="9.28515625" style="34"/>
    <col min="12801" max="12801" width="4.42578125" style="34" customWidth="1"/>
    <col min="12802" max="12802" width="12.85546875" style="34" customWidth="1"/>
    <col min="12803" max="12803" width="0" style="34" hidden="1" customWidth="1"/>
    <col min="12804" max="12804" width="5" style="34" customWidth="1"/>
    <col min="12805" max="12805" width="5.5703125" style="34" customWidth="1"/>
    <col min="12806" max="12806" width="5.42578125" style="34" customWidth="1"/>
    <col min="12807" max="12807" width="7.85546875" style="34" customWidth="1"/>
    <col min="12808" max="12809" width="9.140625" style="34" customWidth="1"/>
    <col min="12810" max="12810" width="8.7109375" style="34" customWidth="1"/>
    <col min="12811" max="12811" width="9.140625" style="34" customWidth="1"/>
    <col min="12812" max="12812" width="9.28515625" style="34"/>
    <col min="12813" max="12813" width="9" style="34" bestFit="1" customWidth="1"/>
    <col min="12814" max="12814" width="12" style="34" customWidth="1"/>
    <col min="12815" max="12815" width="10.7109375" style="34" customWidth="1"/>
    <col min="12816" max="12816" width="12" style="34" customWidth="1"/>
    <col min="12817" max="12817" width="11" style="34" customWidth="1"/>
    <col min="12818" max="12818" width="14.28515625" style="34" customWidth="1"/>
    <col min="12819" max="13056" width="9.28515625" style="34"/>
    <col min="13057" max="13057" width="4.42578125" style="34" customWidth="1"/>
    <col min="13058" max="13058" width="12.85546875" style="34" customWidth="1"/>
    <col min="13059" max="13059" width="0" style="34" hidden="1" customWidth="1"/>
    <col min="13060" max="13060" width="5" style="34" customWidth="1"/>
    <col min="13061" max="13061" width="5.5703125" style="34" customWidth="1"/>
    <col min="13062" max="13062" width="5.42578125" style="34" customWidth="1"/>
    <col min="13063" max="13063" width="7.85546875" style="34" customWidth="1"/>
    <col min="13064" max="13065" width="9.140625" style="34" customWidth="1"/>
    <col min="13066" max="13066" width="8.7109375" style="34" customWidth="1"/>
    <col min="13067" max="13067" width="9.140625" style="34" customWidth="1"/>
    <col min="13068" max="13068" width="9.28515625" style="34"/>
    <col min="13069" max="13069" width="9" style="34" bestFit="1" customWidth="1"/>
    <col min="13070" max="13070" width="12" style="34" customWidth="1"/>
    <col min="13071" max="13071" width="10.7109375" style="34" customWidth="1"/>
    <col min="13072" max="13072" width="12" style="34" customWidth="1"/>
    <col min="13073" max="13073" width="11" style="34" customWidth="1"/>
    <col min="13074" max="13074" width="14.28515625" style="34" customWidth="1"/>
    <col min="13075" max="13312" width="9.28515625" style="34"/>
    <col min="13313" max="13313" width="4.42578125" style="34" customWidth="1"/>
    <col min="13314" max="13314" width="12.85546875" style="34" customWidth="1"/>
    <col min="13315" max="13315" width="0" style="34" hidden="1" customWidth="1"/>
    <col min="13316" max="13316" width="5" style="34" customWidth="1"/>
    <col min="13317" max="13317" width="5.5703125" style="34" customWidth="1"/>
    <col min="13318" max="13318" width="5.42578125" style="34" customWidth="1"/>
    <col min="13319" max="13319" width="7.85546875" style="34" customWidth="1"/>
    <col min="13320" max="13321" width="9.140625" style="34" customWidth="1"/>
    <col min="13322" max="13322" width="8.7109375" style="34" customWidth="1"/>
    <col min="13323" max="13323" width="9.140625" style="34" customWidth="1"/>
    <col min="13324" max="13324" width="9.28515625" style="34"/>
    <col min="13325" max="13325" width="9" style="34" bestFit="1" customWidth="1"/>
    <col min="13326" max="13326" width="12" style="34" customWidth="1"/>
    <col min="13327" max="13327" width="10.7109375" style="34" customWidth="1"/>
    <col min="13328" max="13328" width="12" style="34" customWidth="1"/>
    <col min="13329" max="13329" width="11" style="34" customWidth="1"/>
    <col min="13330" max="13330" width="14.28515625" style="34" customWidth="1"/>
    <col min="13331" max="13568" width="9.28515625" style="34"/>
    <col min="13569" max="13569" width="4.42578125" style="34" customWidth="1"/>
    <col min="13570" max="13570" width="12.85546875" style="34" customWidth="1"/>
    <col min="13571" max="13571" width="0" style="34" hidden="1" customWidth="1"/>
    <col min="13572" max="13572" width="5" style="34" customWidth="1"/>
    <col min="13573" max="13573" width="5.5703125" style="34" customWidth="1"/>
    <col min="13574" max="13574" width="5.42578125" style="34" customWidth="1"/>
    <col min="13575" max="13575" width="7.85546875" style="34" customWidth="1"/>
    <col min="13576" max="13577" width="9.140625" style="34" customWidth="1"/>
    <col min="13578" max="13578" width="8.7109375" style="34" customWidth="1"/>
    <col min="13579" max="13579" width="9.140625" style="34" customWidth="1"/>
    <col min="13580" max="13580" width="9.28515625" style="34"/>
    <col min="13581" max="13581" width="9" style="34" bestFit="1" customWidth="1"/>
    <col min="13582" max="13582" width="12" style="34" customWidth="1"/>
    <col min="13583" max="13583" width="10.7109375" style="34" customWidth="1"/>
    <col min="13584" max="13584" width="12" style="34" customWidth="1"/>
    <col min="13585" max="13585" width="11" style="34" customWidth="1"/>
    <col min="13586" max="13586" width="14.28515625" style="34" customWidth="1"/>
    <col min="13587" max="13824" width="9.28515625" style="34"/>
    <col min="13825" max="13825" width="4.42578125" style="34" customWidth="1"/>
    <col min="13826" max="13826" width="12.85546875" style="34" customWidth="1"/>
    <col min="13827" max="13827" width="0" style="34" hidden="1" customWidth="1"/>
    <col min="13828" max="13828" width="5" style="34" customWidth="1"/>
    <col min="13829" max="13829" width="5.5703125" style="34" customWidth="1"/>
    <col min="13830" max="13830" width="5.42578125" style="34" customWidth="1"/>
    <col min="13831" max="13831" width="7.85546875" style="34" customWidth="1"/>
    <col min="13832" max="13833" width="9.140625" style="34" customWidth="1"/>
    <col min="13834" max="13834" width="8.7109375" style="34" customWidth="1"/>
    <col min="13835" max="13835" width="9.140625" style="34" customWidth="1"/>
    <col min="13836" max="13836" width="9.28515625" style="34"/>
    <col min="13837" max="13837" width="9" style="34" bestFit="1" customWidth="1"/>
    <col min="13838" max="13838" width="12" style="34" customWidth="1"/>
    <col min="13839" max="13839" width="10.7109375" style="34" customWidth="1"/>
    <col min="13840" max="13840" width="12" style="34" customWidth="1"/>
    <col min="13841" max="13841" width="11" style="34" customWidth="1"/>
    <col min="13842" max="13842" width="14.28515625" style="34" customWidth="1"/>
    <col min="13843" max="14080" width="9.28515625" style="34"/>
    <col min="14081" max="14081" width="4.42578125" style="34" customWidth="1"/>
    <col min="14082" max="14082" width="12.85546875" style="34" customWidth="1"/>
    <col min="14083" max="14083" width="0" style="34" hidden="1" customWidth="1"/>
    <col min="14084" max="14084" width="5" style="34" customWidth="1"/>
    <col min="14085" max="14085" width="5.5703125" style="34" customWidth="1"/>
    <col min="14086" max="14086" width="5.42578125" style="34" customWidth="1"/>
    <col min="14087" max="14087" width="7.85546875" style="34" customWidth="1"/>
    <col min="14088" max="14089" width="9.140625" style="34" customWidth="1"/>
    <col min="14090" max="14090" width="8.7109375" style="34" customWidth="1"/>
    <col min="14091" max="14091" width="9.140625" style="34" customWidth="1"/>
    <col min="14092" max="14092" width="9.28515625" style="34"/>
    <col min="14093" max="14093" width="9" style="34" bestFit="1" customWidth="1"/>
    <col min="14094" max="14094" width="12" style="34" customWidth="1"/>
    <col min="14095" max="14095" width="10.7109375" style="34" customWidth="1"/>
    <col min="14096" max="14096" width="12" style="34" customWidth="1"/>
    <col min="14097" max="14097" width="11" style="34" customWidth="1"/>
    <col min="14098" max="14098" width="14.28515625" style="34" customWidth="1"/>
    <col min="14099" max="14336" width="9.28515625" style="34"/>
    <col min="14337" max="14337" width="4.42578125" style="34" customWidth="1"/>
    <col min="14338" max="14338" width="12.85546875" style="34" customWidth="1"/>
    <col min="14339" max="14339" width="0" style="34" hidden="1" customWidth="1"/>
    <col min="14340" max="14340" width="5" style="34" customWidth="1"/>
    <col min="14341" max="14341" width="5.5703125" style="34" customWidth="1"/>
    <col min="14342" max="14342" width="5.42578125" style="34" customWidth="1"/>
    <col min="14343" max="14343" width="7.85546875" style="34" customWidth="1"/>
    <col min="14344" max="14345" width="9.140625" style="34" customWidth="1"/>
    <col min="14346" max="14346" width="8.7109375" style="34" customWidth="1"/>
    <col min="14347" max="14347" width="9.140625" style="34" customWidth="1"/>
    <col min="14348" max="14348" width="9.28515625" style="34"/>
    <col min="14349" max="14349" width="9" style="34" bestFit="1" customWidth="1"/>
    <col min="14350" max="14350" width="12" style="34" customWidth="1"/>
    <col min="14351" max="14351" width="10.7109375" style="34" customWidth="1"/>
    <col min="14352" max="14352" width="12" style="34" customWidth="1"/>
    <col min="14353" max="14353" width="11" style="34" customWidth="1"/>
    <col min="14354" max="14354" width="14.28515625" style="34" customWidth="1"/>
    <col min="14355" max="14592" width="9.28515625" style="34"/>
    <col min="14593" max="14593" width="4.42578125" style="34" customWidth="1"/>
    <col min="14594" max="14594" width="12.85546875" style="34" customWidth="1"/>
    <col min="14595" max="14595" width="0" style="34" hidden="1" customWidth="1"/>
    <col min="14596" max="14596" width="5" style="34" customWidth="1"/>
    <col min="14597" max="14597" width="5.5703125" style="34" customWidth="1"/>
    <col min="14598" max="14598" width="5.42578125" style="34" customWidth="1"/>
    <col min="14599" max="14599" width="7.85546875" style="34" customWidth="1"/>
    <col min="14600" max="14601" width="9.140625" style="34" customWidth="1"/>
    <col min="14602" max="14602" width="8.7109375" style="34" customWidth="1"/>
    <col min="14603" max="14603" width="9.140625" style="34" customWidth="1"/>
    <col min="14604" max="14604" width="9.28515625" style="34"/>
    <col min="14605" max="14605" width="9" style="34" bestFit="1" customWidth="1"/>
    <col min="14606" max="14606" width="12" style="34" customWidth="1"/>
    <col min="14607" max="14607" width="10.7109375" style="34" customWidth="1"/>
    <col min="14608" max="14608" width="12" style="34" customWidth="1"/>
    <col min="14609" max="14609" width="11" style="34" customWidth="1"/>
    <col min="14610" max="14610" width="14.28515625" style="34" customWidth="1"/>
    <col min="14611" max="14848" width="9.28515625" style="34"/>
    <col min="14849" max="14849" width="4.42578125" style="34" customWidth="1"/>
    <col min="14850" max="14850" width="12.85546875" style="34" customWidth="1"/>
    <col min="14851" max="14851" width="0" style="34" hidden="1" customWidth="1"/>
    <col min="14852" max="14852" width="5" style="34" customWidth="1"/>
    <col min="14853" max="14853" width="5.5703125" style="34" customWidth="1"/>
    <col min="14854" max="14854" width="5.42578125" style="34" customWidth="1"/>
    <col min="14855" max="14855" width="7.85546875" style="34" customWidth="1"/>
    <col min="14856" max="14857" width="9.140625" style="34" customWidth="1"/>
    <col min="14858" max="14858" width="8.7109375" style="34" customWidth="1"/>
    <col min="14859" max="14859" width="9.140625" style="34" customWidth="1"/>
    <col min="14860" max="14860" width="9.28515625" style="34"/>
    <col min="14861" max="14861" width="9" style="34" bestFit="1" customWidth="1"/>
    <col min="14862" max="14862" width="12" style="34" customWidth="1"/>
    <col min="14863" max="14863" width="10.7109375" style="34" customWidth="1"/>
    <col min="14864" max="14864" width="12" style="34" customWidth="1"/>
    <col min="14865" max="14865" width="11" style="34" customWidth="1"/>
    <col min="14866" max="14866" width="14.28515625" style="34" customWidth="1"/>
    <col min="14867" max="15104" width="9.28515625" style="34"/>
    <col min="15105" max="15105" width="4.42578125" style="34" customWidth="1"/>
    <col min="15106" max="15106" width="12.85546875" style="34" customWidth="1"/>
    <col min="15107" max="15107" width="0" style="34" hidden="1" customWidth="1"/>
    <col min="15108" max="15108" width="5" style="34" customWidth="1"/>
    <col min="15109" max="15109" width="5.5703125" style="34" customWidth="1"/>
    <col min="15110" max="15110" width="5.42578125" style="34" customWidth="1"/>
    <col min="15111" max="15111" width="7.85546875" style="34" customWidth="1"/>
    <col min="15112" max="15113" width="9.140625" style="34" customWidth="1"/>
    <col min="15114" max="15114" width="8.7109375" style="34" customWidth="1"/>
    <col min="15115" max="15115" width="9.140625" style="34" customWidth="1"/>
    <col min="15116" max="15116" width="9.28515625" style="34"/>
    <col min="15117" max="15117" width="9" style="34" bestFit="1" customWidth="1"/>
    <col min="15118" max="15118" width="12" style="34" customWidth="1"/>
    <col min="15119" max="15119" width="10.7109375" style="34" customWidth="1"/>
    <col min="15120" max="15120" width="12" style="34" customWidth="1"/>
    <col min="15121" max="15121" width="11" style="34" customWidth="1"/>
    <col min="15122" max="15122" width="14.28515625" style="34" customWidth="1"/>
    <col min="15123" max="15360" width="9.28515625" style="34"/>
    <col min="15361" max="15361" width="4.42578125" style="34" customWidth="1"/>
    <col min="15362" max="15362" width="12.85546875" style="34" customWidth="1"/>
    <col min="15363" max="15363" width="0" style="34" hidden="1" customWidth="1"/>
    <col min="15364" max="15364" width="5" style="34" customWidth="1"/>
    <col min="15365" max="15365" width="5.5703125" style="34" customWidth="1"/>
    <col min="15366" max="15366" width="5.42578125" style="34" customWidth="1"/>
    <col min="15367" max="15367" width="7.85546875" style="34" customWidth="1"/>
    <col min="15368" max="15369" width="9.140625" style="34" customWidth="1"/>
    <col min="15370" max="15370" width="8.7109375" style="34" customWidth="1"/>
    <col min="15371" max="15371" width="9.140625" style="34" customWidth="1"/>
    <col min="15372" max="15372" width="9.28515625" style="34"/>
    <col min="15373" max="15373" width="9" style="34" bestFit="1" customWidth="1"/>
    <col min="15374" max="15374" width="12" style="34" customWidth="1"/>
    <col min="15375" max="15375" width="10.7109375" style="34" customWidth="1"/>
    <col min="15376" max="15376" width="12" style="34" customWidth="1"/>
    <col min="15377" max="15377" width="11" style="34" customWidth="1"/>
    <col min="15378" max="15378" width="14.28515625" style="34" customWidth="1"/>
    <col min="15379" max="15616" width="9.28515625" style="34"/>
    <col min="15617" max="15617" width="4.42578125" style="34" customWidth="1"/>
    <col min="15618" max="15618" width="12.85546875" style="34" customWidth="1"/>
    <col min="15619" max="15619" width="0" style="34" hidden="1" customWidth="1"/>
    <col min="15620" max="15620" width="5" style="34" customWidth="1"/>
    <col min="15621" max="15621" width="5.5703125" style="34" customWidth="1"/>
    <col min="15622" max="15622" width="5.42578125" style="34" customWidth="1"/>
    <col min="15623" max="15623" width="7.85546875" style="34" customWidth="1"/>
    <col min="15624" max="15625" width="9.140625" style="34" customWidth="1"/>
    <col min="15626" max="15626" width="8.7109375" style="34" customWidth="1"/>
    <col min="15627" max="15627" width="9.140625" style="34" customWidth="1"/>
    <col min="15628" max="15628" width="9.28515625" style="34"/>
    <col min="15629" max="15629" width="9" style="34" bestFit="1" customWidth="1"/>
    <col min="15630" max="15630" width="12" style="34" customWidth="1"/>
    <col min="15631" max="15631" width="10.7109375" style="34" customWidth="1"/>
    <col min="15632" max="15632" width="12" style="34" customWidth="1"/>
    <col min="15633" max="15633" width="11" style="34" customWidth="1"/>
    <col min="15634" max="15634" width="14.28515625" style="34" customWidth="1"/>
    <col min="15635" max="15872" width="9.28515625" style="34"/>
    <col min="15873" max="15873" width="4.42578125" style="34" customWidth="1"/>
    <col min="15874" max="15874" width="12.85546875" style="34" customWidth="1"/>
    <col min="15875" max="15875" width="0" style="34" hidden="1" customWidth="1"/>
    <col min="15876" max="15876" width="5" style="34" customWidth="1"/>
    <col min="15877" max="15877" width="5.5703125" style="34" customWidth="1"/>
    <col min="15878" max="15878" width="5.42578125" style="34" customWidth="1"/>
    <col min="15879" max="15879" width="7.85546875" style="34" customWidth="1"/>
    <col min="15880" max="15881" width="9.140625" style="34" customWidth="1"/>
    <col min="15882" max="15882" width="8.7109375" style="34" customWidth="1"/>
    <col min="15883" max="15883" width="9.140625" style="34" customWidth="1"/>
    <col min="15884" max="15884" width="9.28515625" style="34"/>
    <col min="15885" max="15885" width="9" style="34" bestFit="1" customWidth="1"/>
    <col min="15886" max="15886" width="12" style="34" customWidth="1"/>
    <col min="15887" max="15887" width="10.7109375" style="34" customWidth="1"/>
    <col min="15888" max="15888" width="12" style="34" customWidth="1"/>
    <col min="15889" max="15889" width="11" style="34" customWidth="1"/>
    <col min="15890" max="15890" width="14.28515625" style="34" customWidth="1"/>
    <col min="15891" max="16128" width="9.28515625" style="34"/>
    <col min="16129" max="16129" width="4.42578125" style="34" customWidth="1"/>
    <col min="16130" max="16130" width="12.85546875" style="34" customWidth="1"/>
    <col min="16131" max="16131" width="0" style="34" hidden="1" customWidth="1"/>
    <col min="16132" max="16132" width="5" style="34" customWidth="1"/>
    <col min="16133" max="16133" width="5.5703125" style="34" customWidth="1"/>
    <col min="16134" max="16134" width="5.42578125" style="34" customWidth="1"/>
    <col min="16135" max="16135" width="7.85546875" style="34" customWidth="1"/>
    <col min="16136" max="16137" width="9.140625" style="34" customWidth="1"/>
    <col min="16138" max="16138" width="8.7109375" style="34" customWidth="1"/>
    <col min="16139" max="16139" width="9.140625" style="34" customWidth="1"/>
    <col min="16140" max="16140" width="9.28515625" style="34"/>
    <col min="16141" max="16141" width="9" style="34" bestFit="1" customWidth="1"/>
    <col min="16142" max="16142" width="12" style="34" customWidth="1"/>
    <col min="16143" max="16143" width="10.7109375" style="34" customWidth="1"/>
    <col min="16144" max="16144" width="12" style="34" customWidth="1"/>
    <col min="16145" max="16145" width="11" style="34" customWidth="1"/>
    <col min="16146" max="16146" width="14.28515625" style="34" customWidth="1"/>
    <col min="16147" max="16384" width="9.28515625" style="34"/>
  </cols>
  <sheetData>
    <row r="1" spans="1:18" ht="21.75" customHeight="1" x14ac:dyDescent="0.25">
      <c r="A1" s="153" t="s">
        <v>205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</row>
    <row r="2" spans="1:18" ht="21.75" customHeight="1" x14ac:dyDescent="0.25">
      <c r="A2" s="154" t="s">
        <v>170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</row>
    <row r="3" spans="1:18" s="35" customFormat="1" ht="16.5" customHeight="1" x14ac:dyDescent="0.25">
      <c r="A3" s="155" t="s">
        <v>171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</row>
    <row r="4" spans="1:18" ht="1.5" customHeight="1" x14ac:dyDescent="0.25"/>
    <row r="5" spans="1:18" s="38" customFormat="1" ht="79.5" customHeight="1" x14ac:dyDescent="0.2">
      <c r="A5" s="142" t="s">
        <v>0</v>
      </c>
      <c r="B5" s="156" t="s">
        <v>172</v>
      </c>
      <c r="C5" s="157"/>
      <c r="D5" s="158" t="s">
        <v>173</v>
      </c>
      <c r="E5" s="159"/>
      <c r="F5" s="160"/>
      <c r="G5" s="142" t="s">
        <v>174</v>
      </c>
      <c r="H5" s="161" t="s">
        <v>175</v>
      </c>
      <c r="I5" s="162"/>
      <c r="J5" s="163"/>
      <c r="K5" s="161" t="s">
        <v>176</v>
      </c>
      <c r="L5" s="162"/>
      <c r="M5" s="163"/>
      <c r="N5" s="161" t="s">
        <v>177</v>
      </c>
      <c r="O5" s="162"/>
      <c r="P5" s="163"/>
      <c r="Q5" s="142" t="s">
        <v>178</v>
      </c>
    </row>
    <row r="6" spans="1:18" s="45" customFormat="1" ht="24" customHeight="1" x14ac:dyDescent="0.25">
      <c r="A6" s="143"/>
      <c r="B6" s="144"/>
      <c r="C6" s="145"/>
      <c r="D6" s="39" t="s">
        <v>9</v>
      </c>
      <c r="E6" s="40" t="s">
        <v>10</v>
      </c>
      <c r="F6" s="41" t="s">
        <v>11</v>
      </c>
      <c r="G6" s="143"/>
      <c r="H6" s="42" t="s">
        <v>9</v>
      </c>
      <c r="I6" s="42" t="s">
        <v>10</v>
      </c>
      <c r="J6" s="43" t="s">
        <v>11</v>
      </c>
      <c r="K6" s="42" t="s">
        <v>9</v>
      </c>
      <c r="L6" s="42" t="s">
        <v>10</v>
      </c>
      <c r="M6" s="43" t="s">
        <v>11</v>
      </c>
      <c r="N6" s="42" t="s">
        <v>9</v>
      </c>
      <c r="O6" s="42" t="s">
        <v>10</v>
      </c>
      <c r="P6" s="43" t="s">
        <v>11</v>
      </c>
      <c r="Q6" s="143"/>
      <c r="R6" s="44"/>
    </row>
    <row r="7" spans="1:18" s="45" customFormat="1" ht="18.75" customHeight="1" x14ac:dyDescent="0.25">
      <c r="A7" s="46" t="s">
        <v>158</v>
      </c>
      <c r="B7" s="146" t="s">
        <v>179</v>
      </c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47">
        <f>SUM(N8:N9)</f>
        <v>5236000000</v>
      </c>
      <c r="O7" s="47">
        <f>SUM(O8:O9)</f>
        <v>3188850000</v>
      </c>
      <c r="P7" s="47">
        <f>SUM(P8:P9)</f>
        <v>4013100000</v>
      </c>
      <c r="Q7" s="135">
        <f>SUM(N7:P7)</f>
        <v>12437950000</v>
      </c>
      <c r="R7" s="44"/>
    </row>
    <row r="8" spans="1:18" s="45" customFormat="1" ht="17.25" customHeight="1" x14ac:dyDescent="0.25">
      <c r="A8" s="48">
        <v>1</v>
      </c>
      <c r="B8" s="49" t="s">
        <v>180</v>
      </c>
      <c r="C8" s="49"/>
      <c r="D8" s="128">
        <v>2885</v>
      </c>
      <c r="E8" s="129">
        <v>2961</v>
      </c>
      <c r="F8" s="130">
        <v>4935</v>
      </c>
      <c r="G8" s="148" t="s">
        <v>181</v>
      </c>
      <c r="H8" s="53">
        <v>2000000</v>
      </c>
      <c r="I8" s="53">
        <f>1500000</f>
        <v>1500000</v>
      </c>
      <c r="J8" s="53">
        <v>1000000</v>
      </c>
      <c r="K8" s="51">
        <v>1400000</v>
      </c>
      <c r="L8" s="54">
        <v>1050000</v>
      </c>
      <c r="M8" s="51">
        <v>700000</v>
      </c>
      <c r="N8" s="55">
        <f>SUM(D8*K8)</f>
        <v>4039000000</v>
      </c>
      <c r="O8" s="55">
        <f t="shared" ref="N8:P9" si="0">SUM(E8*L8)</f>
        <v>3109050000</v>
      </c>
      <c r="P8" s="55">
        <f t="shared" si="0"/>
        <v>3454500000</v>
      </c>
      <c r="Q8" s="134"/>
      <c r="R8" s="44"/>
    </row>
    <row r="9" spans="1:18" s="45" customFormat="1" ht="15.75" customHeight="1" x14ac:dyDescent="0.25">
      <c r="A9" s="56">
        <v>2</v>
      </c>
      <c r="B9" s="57" t="s">
        <v>182</v>
      </c>
      <c r="C9" s="57"/>
      <c r="D9" s="131">
        <v>114</v>
      </c>
      <c r="E9" s="132">
        <v>114</v>
      </c>
      <c r="F9" s="133">
        <v>114</v>
      </c>
      <c r="G9" s="149"/>
      <c r="H9" s="58">
        <f>15000000</f>
        <v>15000000</v>
      </c>
      <c r="I9" s="58">
        <f>10000000</f>
        <v>10000000</v>
      </c>
      <c r="J9" s="59">
        <f>7000000</f>
        <v>7000000</v>
      </c>
      <c r="K9" s="60">
        <f>10500000</f>
        <v>10500000</v>
      </c>
      <c r="L9" s="61">
        <f>700000</f>
        <v>700000</v>
      </c>
      <c r="M9" s="60">
        <f>4900000</f>
        <v>4900000</v>
      </c>
      <c r="N9" s="62">
        <f t="shared" si="0"/>
        <v>1197000000</v>
      </c>
      <c r="O9" s="62">
        <f t="shared" si="0"/>
        <v>79800000</v>
      </c>
      <c r="P9" s="62">
        <f t="shared" si="0"/>
        <v>558600000</v>
      </c>
      <c r="Q9" s="63"/>
      <c r="R9" s="44"/>
    </row>
    <row r="10" spans="1:18" s="45" customFormat="1" ht="18.75" customHeight="1" x14ac:dyDescent="0.25">
      <c r="A10" s="46" t="s">
        <v>159</v>
      </c>
      <c r="B10" s="146" t="s">
        <v>183</v>
      </c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50"/>
      <c r="Q10" s="64"/>
      <c r="R10" s="44"/>
    </row>
    <row r="11" spans="1:18" s="45" customFormat="1" ht="17.25" customHeight="1" x14ac:dyDescent="0.25">
      <c r="A11" s="65">
        <v>1</v>
      </c>
      <c r="B11" s="151" t="s">
        <v>184</v>
      </c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66">
        <f>SUM(N12:N13)</f>
        <v>2299220000</v>
      </c>
      <c r="O11" s="66">
        <f>SUM(O12:O13)</f>
        <v>1711150000</v>
      </c>
      <c r="P11" s="66">
        <f>SUM(P12:P13)</f>
        <v>1451520000</v>
      </c>
      <c r="Q11" s="136">
        <f>SUM(N11:P11)</f>
        <v>5461890000</v>
      </c>
      <c r="R11" s="44"/>
    </row>
    <row r="12" spans="1:18" s="45" customFormat="1" ht="22.5" customHeight="1" x14ac:dyDescent="0.25">
      <c r="A12" s="67">
        <v>1.1000000000000001</v>
      </c>
      <c r="B12" s="68" t="s">
        <v>180</v>
      </c>
      <c r="C12" s="68"/>
      <c r="D12" s="50">
        <v>2738</v>
      </c>
      <c r="E12" s="51">
        <v>2837</v>
      </c>
      <c r="F12" s="52">
        <v>4632</v>
      </c>
      <c r="G12" s="138" t="s">
        <v>181</v>
      </c>
      <c r="H12" s="69">
        <v>700000</v>
      </c>
      <c r="I12" s="70">
        <f>500000</f>
        <v>500000</v>
      </c>
      <c r="J12" s="71">
        <f>300000</f>
        <v>300000</v>
      </c>
      <c r="K12" s="72">
        <f>490000</f>
        <v>490000</v>
      </c>
      <c r="L12" s="72">
        <f>350000</f>
        <v>350000</v>
      </c>
      <c r="M12" s="73">
        <f>210000</f>
        <v>210000</v>
      </c>
      <c r="N12" s="74">
        <f t="shared" ref="N12:P13" si="1">SUM(D12*K12)</f>
        <v>1341620000</v>
      </c>
      <c r="O12" s="74">
        <f t="shared" si="1"/>
        <v>992950000</v>
      </c>
      <c r="P12" s="74">
        <f t="shared" si="1"/>
        <v>972720000</v>
      </c>
      <c r="Q12" s="75"/>
      <c r="R12" s="44"/>
    </row>
    <row r="13" spans="1:18" s="45" customFormat="1" ht="18" customHeight="1" x14ac:dyDescent="0.25">
      <c r="A13" s="76">
        <v>1.2</v>
      </c>
      <c r="B13" s="77" t="s">
        <v>182</v>
      </c>
      <c r="C13" s="77"/>
      <c r="D13" s="78">
        <v>684</v>
      </c>
      <c r="E13" s="60">
        <v>684</v>
      </c>
      <c r="F13" s="79">
        <v>684</v>
      </c>
      <c r="G13" s="138"/>
      <c r="H13" s="58">
        <f>2000000</f>
        <v>2000000</v>
      </c>
      <c r="I13" s="58">
        <f>1500000</f>
        <v>1500000</v>
      </c>
      <c r="J13" s="59">
        <f>1000000</f>
        <v>1000000</v>
      </c>
      <c r="K13" s="80">
        <f>1400000</f>
        <v>1400000</v>
      </c>
      <c r="L13" s="80">
        <f>1050000</f>
        <v>1050000</v>
      </c>
      <c r="M13" s="81">
        <f>700000</f>
        <v>700000</v>
      </c>
      <c r="N13" s="62">
        <f t="shared" si="1"/>
        <v>957600000</v>
      </c>
      <c r="O13" s="62">
        <f t="shared" si="1"/>
        <v>718200000</v>
      </c>
      <c r="P13" s="62">
        <f t="shared" si="1"/>
        <v>478800000</v>
      </c>
      <c r="Q13" s="82"/>
      <c r="R13" s="44"/>
    </row>
    <row r="14" spans="1:18" ht="18" customHeight="1" x14ac:dyDescent="0.25">
      <c r="A14" s="83"/>
      <c r="B14" s="139" t="s">
        <v>185</v>
      </c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1"/>
      <c r="N14" s="84">
        <f>SUM(N7+N11)</f>
        <v>7535220000</v>
      </c>
      <c r="O14" s="84">
        <f>SUM(O7+O11)</f>
        <v>4900000000</v>
      </c>
      <c r="P14" s="84">
        <f>SUM(P7+P11)</f>
        <v>5464620000</v>
      </c>
      <c r="Q14" s="85">
        <f>SUM(Q7:Q11)</f>
        <v>17899840000</v>
      </c>
      <c r="R14" s="44"/>
    </row>
    <row r="15" spans="1:18" ht="27.75" customHeight="1" x14ac:dyDescent="0.25">
      <c r="A15" s="86"/>
      <c r="B15" s="87"/>
      <c r="C15" s="87"/>
      <c r="D15" s="87"/>
      <c r="E15" s="88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90"/>
      <c r="R15" s="44"/>
    </row>
  </sheetData>
  <mergeCells count="18">
    <mergeCell ref="A1:Q1"/>
    <mergeCell ref="A2:Q2"/>
    <mergeCell ref="A3:Q3"/>
    <mergeCell ref="A5:A6"/>
    <mergeCell ref="B5:C5"/>
    <mergeCell ref="D5:F5"/>
    <mergeCell ref="G5:G6"/>
    <mergeCell ref="H5:J5"/>
    <mergeCell ref="K5:M5"/>
    <mergeCell ref="N5:P5"/>
    <mergeCell ref="G12:G13"/>
    <mergeCell ref="B14:M14"/>
    <mergeCell ref="Q5:Q6"/>
    <mergeCell ref="B6:C6"/>
    <mergeCell ref="B7:M7"/>
    <mergeCell ref="G8:G9"/>
    <mergeCell ref="B10:P10"/>
    <mergeCell ref="B11:M11"/>
  </mergeCells>
  <pageMargins left="0.43307086614173229" right="0.15748031496062992" top="0.39370078740157483" bottom="0.39370078740157483" header="0.19685039370078741" footer="0.19685039370078741"/>
  <pageSetup paperSize="9" orientation="landscape" r:id="rId1"/>
  <headerFooter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0ECCF-39D0-4009-A919-10ECD5BC37C1}">
  <dimension ref="A1:J17"/>
  <sheetViews>
    <sheetView zoomScale="115" zoomScaleNormal="115" workbookViewId="0">
      <selection activeCell="A2" sqref="A2:I2"/>
    </sheetView>
  </sheetViews>
  <sheetFormatPr defaultColWidth="9.28515625" defaultRowHeight="21.75" customHeight="1" x14ac:dyDescent="0.25"/>
  <cols>
    <col min="1" max="1" width="4.7109375" style="36" customWidth="1"/>
    <col min="2" max="2" width="28" style="34" customWidth="1"/>
    <col min="3" max="3" width="8" style="37" customWidth="1"/>
    <col min="4" max="4" width="15.85546875" style="37" customWidth="1"/>
    <col min="5" max="5" width="9.5703125" style="34" customWidth="1"/>
    <col min="6" max="6" width="12.85546875" style="34" customWidth="1"/>
    <col min="7" max="7" width="20.140625" style="34" customWidth="1"/>
    <col min="8" max="8" width="16.85546875" style="34" customWidth="1"/>
    <col min="9" max="9" width="16.5703125" style="34" customWidth="1"/>
    <col min="10" max="10" width="14.28515625" style="34" customWidth="1"/>
    <col min="11" max="256" width="9.28515625" style="34"/>
    <col min="257" max="257" width="4.7109375" style="34" customWidth="1"/>
    <col min="258" max="258" width="28" style="34" customWidth="1"/>
    <col min="259" max="259" width="8" style="34" customWidth="1"/>
    <col min="260" max="260" width="15.85546875" style="34" customWidth="1"/>
    <col min="261" max="261" width="9.5703125" style="34" customWidth="1"/>
    <col min="262" max="262" width="12.85546875" style="34" customWidth="1"/>
    <col min="263" max="263" width="20.140625" style="34" customWidth="1"/>
    <col min="264" max="264" width="16.85546875" style="34" customWidth="1"/>
    <col min="265" max="265" width="16.5703125" style="34" customWidth="1"/>
    <col min="266" max="266" width="14.28515625" style="34" customWidth="1"/>
    <col min="267" max="512" width="9.28515625" style="34"/>
    <col min="513" max="513" width="4.7109375" style="34" customWidth="1"/>
    <col min="514" max="514" width="28" style="34" customWidth="1"/>
    <col min="515" max="515" width="8" style="34" customWidth="1"/>
    <col min="516" max="516" width="15.85546875" style="34" customWidth="1"/>
    <col min="517" max="517" width="9.5703125" style="34" customWidth="1"/>
    <col min="518" max="518" width="12.85546875" style="34" customWidth="1"/>
    <col min="519" max="519" width="20.140625" style="34" customWidth="1"/>
    <col min="520" max="520" width="16.85546875" style="34" customWidth="1"/>
    <col min="521" max="521" width="16.5703125" style="34" customWidth="1"/>
    <col min="522" max="522" width="14.28515625" style="34" customWidth="1"/>
    <col min="523" max="768" width="9.28515625" style="34"/>
    <col min="769" max="769" width="4.7109375" style="34" customWidth="1"/>
    <col min="770" max="770" width="28" style="34" customWidth="1"/>
    <col min="771" max="771" width="8" style="34" customWidth="1"/>
    <col min="772" max="772" width="15.85546875" style="34" customWidth="1"/>
    <col min="773" max="773" width="9.5703125" style="34" customWidth="1"/>
    <col min="774" max="774" width="12.85546875" style="34" customWidth="1"/>
    <col min="775" max="775" width="20.140625" style="34" customWidth="1"/>
    <col min="776" max="776" width="16.85546875" style="34" customWidth="1"/>
    <col min="777" max="777" width="16.5703125" style="34" customWidth="1"/>
    <col min="778" max="778" width="14.28515625" style="34" customWidth="1"/>
    <col min="779" max="1024" width="9.28515625" style="34"/>
    <col min="1025" max="1025" width="4.7109375" style="34" customWidth="1"/>
    <col min="1026" max="1026" width="28" style="34" customWidth="1"/>
    <col min="1027" max="1027" width="8" style="34" customWidth="1"/>
    <col min="1028" max="1028" width="15.85546875" style="34" customWidth="1"/>
    <col min="1029" max="1029" width="9.5703125" style="34" customWidth="1"/>
    <col min="1030" max="1030" width="12.85546875" style="34" customWidth="1"/>
    <col min="1031" max="1031" width="20.140625" style="34" customWidth="1"/>
    <col min="1032" max="1032" width="16.85546875" style="34" customWidth="1"/>
    <col min="1033" max="1033" width="16.5703125" style="34" customWidth="1"/>
    <col min="1034" max="1034" width="14.28515625" style="34" customWidth="1"/>
    <col min="1035" max="1280" width="9.28515625" style="34"/>
    <col min="1281" max="1281" width="4.7109375" style="34" customWidth="1"/>
    <col min="1282" max="1282" width="28" style="34" customWidth="1"/>
    <col min="1283" max="1283" width="8" style="34" customWidth="1"/>
    <col min="1284" max="1284" width="15.85546875" style="34" customWidth="1"/>
    <col min="1285" max="1285" width="9.5703125" style="34" customWidth="1"/>
    <col min="1286" max="1286" width="12.85546875" style="34" customWidth="1"/>
    <col min="1287" max="1287" width="20.140625" style="34" customWidth="1"/>
    <col min="1288" max="1288" width="16.85546875" style="34" customWidth="1"/>
    <col min="1289" max="1289" width="16.5703125" style="34" customWidth="1"/>
    <col min="1290" max="1290" width="14.28515625" style="34" customWidth="1"/>
    <col min="1291" max="1536" width="9.28515625" style="34"/>
    <col min="1537" max="1537" width="4.7109375" style="34" customWidth="1"/>
    <col min="1538" max="1538" width="28" style="34" customWidth="1"/>
    <col min="1539" max="1539" width="8" style="34" customWidth="1"/>
    <col min="1540" max="1540" width="15.85546875" style="34" customWidth="1"/>
    <col min="1541" max="1541" width="9.5703125" style="34" customWidth="1"/>
    <col min="1542" max="1542" width="12.85546875" style="34" customWidth="1"/>
    <col min="1543" max="1543" width="20.140625" style="34" customWidth="1"/>
    <col min="1544" max="1544" width="16.85546875" style="34" customWidth="1"/>
    <col min="1545" max="1545" width="16.5703125" style="34" customWidth="1"/>
    <col min="1546" max="1546" width="14.28515625" style="34" customWidth="1"/>
    <col min="1547" max="1792" width="9.28515625" style="34"/>
    <col min="1793" max="1793" width="4.7109375" style="34" customWidth="1"/>
    <col min="1794" max="1794" width="28" style="34" customWidth="1"/>
    <col min="1795" max="1795" width="8" style="34" customWidth="1"/>
    <col min="1796" max="1796" width="15.85546875" style="34" customWidth="1"/>
    <col min="1797" max="1797" width="9.5703125" style="34" customWidth="1"/>
    <col min="1798" max="1798" width="12.85546875" style="34" customWidth="1"/>
    <col min="1799" max="1799" width="20.140625" style="34" customWidth="1"/>
    <col min="1800" max="1800" width="16.85546875" style="34" customWidth="1"/>
    <col min="1801" max="1801" width="16.5703125" style="34" customWidth="1"/>
    <col min="1802" max="1802" width="14.28515625" style="34" customWidth="1"/>
    <col min="1803" max="2048" width="9.28515625" style="34"/>
    <col min="2049" max="2049" width="4.7109375" style="34" customWidth="1"/>
    <col min="2050" max="2050" width="28" style="34" customWidth="1"/>
    <col min="2051" max="2051" width="8" style="34" customWidth="1"/>
    <col min="2052" max="2052" width="15.85546875" style="34" customWidth="1"/>
    <col min="2053" max="2053" width="9.5703125" style="34" customWidth="1"/>
    <col min="2054" max="2054" width="12.85546875" style="34" customWidth="1"/>
    <col min="2055" max="2055" width="20.140625" style="34" customWidth="1"/>
    <col min="2056" max="2056" width="16.85546875" style="34" customWidth="1"/>
    <col min="2057" max="2057" width="16.5703125" style="34" customWidth="1"/>
    <col min="2058" max="2058" width="14.28515625" style="34" customWidth="1"/>
    <col min="2059" max="2304" width="9.28515625" style="34"/>
    <col min="2305" max="2305" width="4.7109375" style="34" customWidth="1"/>
    <col min="2306" max="2306" width="28" style="34" customWidth="1"/>
    <col min="2307" max="2307" width="8" style="34" customWidth="1"/>
    <col min="2308" max="2308" width="15.85546875" style="34" customWidth="1"/>
    <col min="2309" max="2309" width="9.5703125" style="34" customWidth="1"/>
    <col min="2310" max="2310" width="12.85546875" style="34" customWidth="1"/>
    <col min="2311" max="2311" width="20.140625" style="34" customWidth="1"/>
    <col min="2312" max="2312" width="16.85546875" style="34" customWidth="1"/>
    <col min="2313" max="2313" width="16.5703125" style="34" customWidth="1"/>
    <col min="2314" max="2314" width="14.28515625" style="34" customWidth="1"/>
    <col min="2315" max="2560" width="9.28515625" style="34"/>
    <col min="2561" max="2561" width="4.7109375" style="34" customWidth="1"/>
    <col min="2562" max="2562" width="28" style="34" customWidth="1"/>
    <col min="2563" max="2563" width="8" style="34" customWidth="1"/>
    <col min="2564" max="2564" width="15.85546875" style="34" customWidth="1"/>
    <col min="2565" max="2565" width="9.5703125" style="34" customWidth="1"/>
    <col min="2566" max="2566" width="12.85546875" style="34" customWidth="1"/>
    <col min="2567" max="2567" width="20.140625" style="34" customWidth="1"/>
    <col min="2568" max="2568" width="16.85546875" style="34" customWidth="1"/>
    <col min="2569" max="2569" width="16.5703125" style="34" customWidth="1"/>
    <col min="2570" max="2570" width="14.28515625" style="34" customWidth="1"/>
    <col min="2571" max="2816" width="9.28515625" style="34"/>
    <col min="2817" max="2817" width="4.7109375" style="34" customWidth="1"/>
    <col min="2818" max="2818" width="28" style="34" customWidth="1"/>
    <col min="2819" max="2819" width="8" style="34" customWidth="1"/>
    <col min="2820" max="2820" width="15.85546875" style="34" customWidth="1"/>
    <col min="2821" max="2821" width="9.5703125" style="34" customWidth="1"/>
    <col min="2822" max="2822" width="12.85546875" style="34" customWidth="1"/>
    <col min="2823" max="2823" width="20.140625" style="34" customWidth="1"/>
    <col min="2824" max="2824" width="16.85546875" style="34" customWidth="1"/>
    <col min="2825" max="2825" width="16.5703125" style="34" customWidth="1"/>
    <col min="2826" max="2826" width="14.28515625" style="34" customWidth="1"/>
    <col min="2827" max="3072" width="9.28515625" style="34"/>
    <col min="3073" max="3073" width="4.7109375" style="34" customWidth="1"/>
    <col min="3074" max="3074" width="28" style="34" customWidth="1"/>
    <col min="3075" max="3075" width="8" style="34" customWidth="1"/>
    <col min="3076" max="3076" width="15.85546875" style="34" customWidth="1"/>
    <col min="3077" max="3077" width="9.5703125" style="34" customWidth="1"/>
    <col min="3078" max="3078" width="12.85546875" style="34" customWidth="1"/>
    <col min="3079" max="3079" width="20.140625" style="34" customWidth="1"/>
    <col min="3080" max="3080" width="16.85546875" style="34" customWidth="1"/>
    <col min="3081" max="3081" width="16.5703125" style="34" customWidth="1"/>
    <col min="3082" max="3082" width="14.28515625" style="34" customWidth="1"/>
    <col min="3083" max="3328" width="9.28515625" style="34"/>
    <col min="3329" max="3329" width="4.7109375" style="34" customWidth="1"/>
    <col min="3330" max="3330" width="28" style="34" customWidth="1"/>
    <col min="3331" max="3331" width="8" style="34" customWidth="1"/>
    <col min="3332" max="3332" width="15.85546875" style="34" customWidth="1"/>
    <col min="3333" max="3333" width="9.5703125" style="34" customWidth="1"/>
    <col min="3334" max="3334" width="12.85546875" style="34" customWidth="1"/>
    <col min="3335" max="3335" width="20.140625" style="34" customWidth="1"/>
    <col min="3336" max="3336" width="16.85546875" style="34" customWidth="1"/>
    <col min="3337" max="3337" width="16.5703125" style="34" customWidth="1"/>
    <col min="3338" max="3338" width="14.28515625" style="34" customWidth="1"/>
    <col min="3339" max="3584" width="9.28515625" style="34"/>
    <col min="3585" max="3585" width="4.7109375" style="34" customWidth="1"/>
    <col min="3586" max="3586" width="28" style="34" customWidth="1"/>
    <col min="3587" max="3587" width="8" style="34" customWidth="1"/>
    <col min="3588" max="3588" width="15.85546875" style="34" customWidth="1"/>
    <col min="3589" max="3589" width="9.5703125" style="34" customWidth="1"/>
    <col min="3590" max="3590" width="12.85546875" style="34" customWidth="1"/>
    <col min="3591" max="3591" width="20.140625" style="34" customWidth="1"/>
    <col min="3592" max="3592" width="16.85546875" style="34" customWidth="1"/>
    <col min="3593" max="3593" width="16.5703125" style="34" customWidth="1"/>
    <col min="3594" max="3594" width="14.28515625" style="34" customWidth="1"/>
    <col min="3595" max="3840" width="9.28515625" style="34"/>
    <col min="3841" max="3841" width="4.7109375" style="34" customWidth="1"/>
    <col min="3842" max="3842" width="28" style="34" customWidth="1"/>
    <col min="3843" max="3843" width="8" style="34" customWidth="1"/>
    <col min="3844" max="3844" width="15.85546875" style="34" customWidth="1"/>
    <col min="3845" max="3845" width="9.5703125" style="34" customWidth="1"/>
    <col min="3846" max="3846" width="12.85546875" style="34" customWidth="1"/>
    <col min="3847" max="3847" width="20.140625" style="34" customWidth="1"/>
    <col min="3848" max="3848" width="16.85546875" style="34" customWidth="1"/>
    <col min="3849" max="3849" width="16.5703125" style="34" customWidth="1"/>
    <col min="3850" max="3850" width="14.28515625" style="34" customWidth="1"/>
    <col min="3851" max="4096" width="9.28515625" style="34"/>
    <col min="4097" max="4097" width="4.7109375" style="34" customWidth="1"/>
    <col min="4098" max="4098" width="28" style="34" customWidth="1"/>
    <col min="4099" max="4099" width="8" style="34" customWidth="1"/>
    <col min="4100" max="4100" width="15.85546875" style="34" customWidth="1"/>
    <col min="4101" max="4101" width="9.5703125" style="34" customWidth="1"/>
    <col min="4102" max="4102" width="12.85546875" style="34" customWidth="1"/>
    <col min="4103" max="4103" width="20.140625" style="34" customWidth="1"/>
    <col min="4104" max="4104" width="16.85546875" style="34" customWidth="1"/>
    <col min="4105" max="4105" width="16.5703125" style="34" customWidth="1"/>
    <col min="4106" max="4106" width="14.28515625" style="34" customWidth="1"/>
    <col min="4107" max="4352" width="9.28515625" style="34"/>
    <col min="4353" max="4353" width="4.7109375" style="34" customWidth="1"/>
    <col min="4354" max="4354" width="28" style="34" customWidth="1"/>
    <col min="4355" max="4355" width="8" style="34" customWidth="1"/>
    <col min="4356" max="4356" width="15.85546875" style="34" customWidth="1"/>
    <col min="4357" max="4357" width="9.5703125" style="34" customWidth="1"/>
    <col min="4358" max="4358" width="12.85546875" style="34" customWidth="1"/>
    <col min="4359" max="4359" width="20.140625" style="34" customWidth="1"/>
    <col min="4360" max="4360" width="16.85546875" style="34" customWidth="1"/>
    <col min="4361" max="4361" width="16.5703125" style="34" customWidth="1"/>
    <col min="4362" max="4362" width="14.28515625" style="34" customWidth="1"/>
    <col min="4363" max="4608" width="9.28515625" style="34"/>
    <col min="4609" max="4609" width="4.7109375" style="34" customWidth="1"/>
    <col min="4610" max="4610" width="28" style="34" customWidth="1"/>
    <col min="4611" max="4611" width="8" style="34" customWidth="1"/>
    <col min="4612" max="4612" width="15.85546875" style="34" customWidth="1"/>
    <col min="4613" max="4613" width="9.5703125" style="34" customWidth="1"/>
    <col min="4614" max="4614" width="12.85546875" style="34" customWidth="1"/>
    <col min="4615" max="4615" width="20.140625" style="34" customWidth="1"/>
    <col min="4616" max="4616" width="16.85546875" style="34" customWidth="1"/>
    <col min="4617" max="4617" width="16.5703125" style="34" customWidth="1"/>
    <col min="4618" max="4618" width="14.28515625" style="34" customWidth="1"/>
    <col min="4619" max="4864" width="9.28515625" style="34"/>
    <col min="4865" max="4865" width="4.7109375" style="34" customWidth="1"/>
    <col min="4866" max="4866" width="28" style="34" customWidth="1"/>
    <col min="4867" max="4867" width="8" style="34" customWidth="1"/>
    <col min="4868" max="4868" width="15.85546875" style="34" customWidth="1"/>
    <col min="4869" max="4869" width="9.5703125" style="34" customWidth="1"/>
    <col min="4870" max="4870" width="12.85546875" style="34" customWidth="1"/>
    <col min="4871" max="4871" width="20.140625" style="34" customWidth="1"/>
    <col min="4872" max="4872" width="16.85546875" style="34" customWidth="1"/>
    <col min="4873" max="4873" width="16.5703125" style="34" customWidth="1"/>
    <col min="4874" max="4874" width="14.28515625" style="34" customWidth="1"/>
    <col min="4875" max="5120" width="9.28515625" style="34"/>
    <col min="5121" max="5121" width="4.7109375" style="34" customWidth="1"/>
    <col min="5122" max="5122" width="28" style="34" customWidth="1"/>
    <col min="5123" max="5123" width="8" style="34" customWidth="1"/>
    <col min="5124" max="5124" width="15.85546875" style="34" customWidth="1"/>
    <col min="5125" max="5125" width="9.5703125" style="34" customWidth="1"/>
    <col min="5126" max="5126" width="12.85546875" style="34" customWidth="1"/>
    <col min="5127" max="5127" width="20.140625" style="34" customWidth="1"/>
    <col min="5128" max="5128" width="16.85546875" style="34" customWidth="1"/>
    <col min="5129" max="5129" width="16.5703125" style="34" customWidth="1"/>
    <col min="5130" max="5130" width="14.28515625" style="34" customWidth="1"/>
    <col min="5131" max="5376" width="9.28515625" style="34"/>
    <col min="5377" max="5377" width="4.7109375" style="34" customWidth="1"/>
    <col min="5378" max="5378" width="28" style="34" customWidth="1"/>
    <col min="5379" max="5379" width="8" style="34" customWidth="1"/>
    <col min="5380" max="5380" width="15.85546875" style="34" customWidth="1"/>
    <col min="5381" max="5381" width="9.5703125" style="34" customWidth="1"/>
    <col min="5382" max="5382" width="12.85546875" style="34" customWidth="1"/>
    <col min="5383" max="5383" width="20.140625" style="34" customWidth="1"/>
    <col min="5384" max="5384" width="16.85546875" style="34" customWidth="1"/>
    <col min="5385" max="5385" width="16.5703125" style="34" customWidth="1"/>
    <col min="5386" max="5386" width="14.28515625" style="34" customWidth="1"/>
    <col min="5387" max="5632" width="9.28515625" style="34"/>
    <col min="5633" max="5633" width="4.7109375" style="34" customWidth="1"/>
    <col min="5634" max="5634" width="28" style="34" customWidth="1"/>
    <col min="5635" max="5635" width="8" style="34" customWidth="1"/>
    <col min="5636" max="5636" width="15.85546875" style="34" customWidth="1"/>
    <col min="5637" max="5637" width="9.5703125" style="34" customWidth="1"/>
    <col min="5638" max="5638" width="12.85546875" style="34" customWidth="1"/>
    <col min="5639" max="5639" width="20.140625" style="34" customWidth="1"/>
    <col min="5640" max="5640" width="16.85546875" style="34" customWidth="1"/>
    <col min="5641" max="5641" width="16.5703125" style="34" customWidth="1"/>
    <col min="5642" max="5642" width="14.28515625" style="34" customWidth="1"/>
    <col min="5643" max="5888" width="9.28515625" style="34"/>
    <col min="5889" max="5889" width="4.7109375" style="34" customWidth="1"/>
    <col min="5890" max="5890" width="28" style="34" customWidth="1"/>
    <col min="5891" max="5891" width="8" style="34" customWidth="1"/>
    <col min="5892" max="5892" width="15.85546875" style="34" customWidth="1"/>
    <col min="5893" max="5893" width="9.5703125" style="34" customWidth="1"/>
    <col min="5894" max="5894" width="12.85546875" style="34" customWidth="1"/>
    <col min="5895" max="5895" width="20.140625" style="34" customWidth="1"/>
    <col min="5896" max="5896" width="16.85546875" style="34" customWidth="1"/>
    <col min="5897" max="5897" width="16.5703125" style="34" customWidth="1"/>
    <col min="5898" max="5898" width="14.28515625" style="34" customWidth="1"/>
    <col min="5899" max="6144" width="9.28515625" style="34"/>
    <col min="6145" max="6145" width="4.7109375" style="34" customWidth="1"/>
    <col min="6146" max="6146" width="28" style="34" customWidth="1"/>
    <col min="6147" max="6147" width="8" style="34" customWidth="1"/>
    <col min="6148" max="6148" width="15.85546875" style="34" customWidth="1"/>
    <col min="6149" max="6149" width="9.5703125" style="34" customWidth="1"/>
    <col min="6150" max="6150" width="12.85546875" style="34" customWidth="1"/>
    <col min="6151" max="6151" width="20.140625" style="34" customWidth="1"/>
    <col min="6152" max="6152" width="16.85546875" style="34" customWidth="1"/>
    <col min="6153" max="6153" width="16.5703125" style="34" customWidth="1"/>
    <col min="6154" max="6154" width="14.28515625" style="34" customWidth="1"/>
    <col min="6155" max="6400" width="9.28515625" style="34"/>
    <col min="6401" max="6401" width="4.7109375" style="34" customWidth="1"/>
    <col min="6402" max="6402" width="28" style="34" customWidth="1"/>
    <col min="6403" max="6403" width="8" style="34" customWidth="1"/>
    <col min="6404" max="6404" width="15.85546875" style="34" customWidth="1"/>
    <col min="6405" max="6405" width="9.5703125" style="34" customWidth="1"/>
    <col min="6406" max="6406" width="12.85546875" style="34" customWidth="1"/>
    <col min="6407" max="6407" width="20.140625" style="34" customWidth="1"/>
    <col min="6408" max="6408" width="16.85546875" style="34" customWidth="1"/>
    <col min="6409" max="6409" width="16.5703125" style="34" customWidth="1"/>
    <col min="6410" max="6410" width="14.28515625" style="34" customWidth="1"/>
    <col min="6411" max="6656" width="9.28515625" style="34"/>
    <col min="6657" max="6657" width="4.7109375" style="34" customWidth="1"/>
    <col min="6658" max="6658" width="28" style="34" customWidth="1"/>
    <col min="6659" max="6659" width="8" style="34" customWidth="1"/>
    <col min="6660" max="6660" width="15.85546875" style="34" customWidth="1"/>
    <col min="6661" max="6661" width="9.5703125" style="34" customWidth="1"/>
    <col min="6662" max="6662" width="12.85546875" style="34" customWidth="1"/>
    <col min="6663" max="6663" width="20.140625" style="34" customWidth="1"/>
    <col min="6664" max="6664" width="16.85546875" style="34" customWidth="1"/>
    <col min="6665" max="6665" width="16.5703125" style="34" customWidth="1"/>
    <col min="6666" max="6666" width="14.28515625" style="34" customWidth="1"/>
    <col min="6667" max="6912" width="9.28515625" style="34"/>
    <col min="6913" max="6913" width="4.7109375" style="34" customWidth="1"/>
    <col min="6914" max="6914" width="28" style="34" customWidth="1"/>
    <col min="6915" max="6915" width="8" style="34" customWidth="1"/>
    <col min="6916" max="6916" width="15.85546875" style="34" customWidth="1"/>
    <col min="6917" max="6917" width="9.5703125" style="34" customWidth="1"/>
    <col min="6918" max="6918" width="12.85546875" style="34" customWidth="1"/>
    <col min="6919" max="6919" width="20.140625" style="34" customWidth="1"/>
    <col min="6920" max="6920" width="16.85546875" style="34" customWidth="1"/>
    <col min="6921" max="6921" width="16.5703125" style="34" customWidth="1"/>
    <col min="6922" max="6922" width="14.28515625" style="34" customWidth="1"/>
    <col min="6923" max="7168" width="9.28515625" style="34"/>
    <col min="7169" max="7169" width="4.7109375" style="34" customWidth="1"/>
    <col min="7170" max="7170" width="28" style="34" customWidth="1"/>
    <col min="7171" max="7171" width="8" style="34" customWidth="1"/>
    <col min="7172" max="7172" width="15.85546875" style="34" customWidth="1"/>
    <col min="7173" max="7173" width="9.5703125" style="34" customWidth="1"/>
    <col min="7174" max="7174" width="12.85546875" style="34" customWidth="1"/>
    <col min="7175" max="7175" width="20.140625" style="34" customWidth="1"/>
    <col min="7176" max="7176" width="16.85546875" style="34" customWidth="1"/>
    <col min="7177" max="7177" width="16.5703125" style="34" customWidth="1"/>
    <col min="7178" max="7178" width="14.28515625" style="34" customWidth="1"/>
    <col min="7179" max="7424" width="9.28515625" style="34"/>
    <col min="7425" max="7425" width="4.7109375" style="34" customWidth="1"/>
    <col min="7426" max="7426" width="28" style="34" customWidth="1"/>
    <col min="7427" max="7427" width="8" style="34" customWidth="1"/>
    <col min="7428" max="7428" width="15.85546875" style="34" customWidth="1"/>
    <col min="7429" max="7429" width="9.5703125" style="34" customWidth="1"/>
    <col min="7430" max="7430" width="12.85546875" style="34" customWidth="1"/>
    <col min="7431" max="7431" width="20.140625" style="34" customWidth="1"/>
    <col min="7432" max="7432" width="16.85546875" style="34" customWidth="1"/>
    <col min="7433" max="7433" width="16.5703125" style="34" customWidth="1"/>
    <col min="7434" max="7434" width="14.28515625" style="34" customWidth="1"/>
    <col min="7435" max="7680" width="9.28515625" style="34"/>
    <col min="7681" max="7681" width="4.7109375" style="34" customWidth="1"/>
    <col min="7682" max="7682" width="28" style="34" customWidth="1"/>
    <col min="7683" max="7683" width="8" style="34" customWidth="1"/>
    <col min="7684" max="7684" width="15.85546875" style="34" customWidth="1"/>
    <col min="7685" max="7685" width="9.5703125" style="34" customWidth="1"/>
    <col min="7686" max="7686" width="12.85546875" style="34" customWidth="1"/>
    <col min="7687" max="7687" width="20.140625" style="34" customWidth="1"/>
    <col min="7688" max="7688" width="16.85546875" style="34" customWidth="1"/>
    <col min="7689" max="7689" width="16.5703125" style="34" customWidth="1"/>
    <col min="7690" max="7690" width="14.28515625" style="34" customWidth="1"/>
    <col min="7691" max="7936" width="9.28515625" style="34"/>
    <col min="7937" max="7937" width="4.7109375" style="34" customWidth="1"/>
    <col min="7938" max="7938" width="28" style="34" customWidth="1"/>
    <col min="7939" max="7939" width="8" style="34" customWidth="1"/>
    <col min="7940" max="7940" width="15.85546875" style="34" customWidth="1"/>
    <col min="7941" max="7941" width="9.5703125" style="34" customWidth="1"/>
    <col min="7942" max="7942" width="12.85546875" style="34" customWidth="1"/>
    <col min="7943" max="7943" width="20.140625" style="34" customWidth="1"/>
    <col min="7944" max="7944" width="16.85546875" style="34" customWidth="1"/>
    <col min="7945" max="7945" width="16.5703125" style="34" customWidth="1"/>
    <col min="7946" max="7946" width="14.28515625" style="34" customWidth="1"/>
    <col min="7947" max="8192" width="9.28515625" style="34"/>
    <col min="8193" max="8193" width="4.7109375" style="34" customWidth="1"/>
    <col min="8194" max="8194" width="28" style="34" customWidth="1"/>
    <col min="8195" max="8195" width="8" style="34" customWidth="1"/>
    <col min="8196" max="8196" width="15.85546875" style="34" customWidth="1"/>
    <col min="8197" max="8197" width="9.5703125" style="34" customWidth="1"/>
    <col min="8198" max="8198" width="12.85546875" style="34" customWidth="1"/>
    <col min="8199" max="8199" width="20.140625" style="34" customWidth="1"/>
    <col min="8200" max="8200" width="16.85546875" style="34" customWidth="1"/>
    <col min="8201" max="8201" width="16.5703125" style="34" customWidth="1"/>
    <col min="8202" max="8202" width="14.28515625" style="34" customWidth="1"/>
    <col min="8203" max="8448" width="9.28515625" style="34"/>
    <col min="8449" max="8449" width="4.7109375" style="34" customWidth="1"/>
    <col min="8450" max="8450" width="28" style="34" customWidth="1"/>
    <col min="8451" max="8451" width="8" style="34" customWidth="1"/>
    <col min="8452" max="8452" width="15.85546875" style="34" customWidth="1"/>
    <col min="8453" max="8453" width="9.5703125" style="34" customWidth="1"/>
    <col min="8454" max="8454" width="12.85546875" style="34" customWidth="1"/>
    <col min="8455" max="8455" width="20.140625" style="34" customWidth="1"/>
    <col min="8456" max="8456" width="16.85546875" style="34" customWidth="1"/>
    <col min="8457" max="8457" width="16.5703125" style="34" customWidth="1"/>
    <col min="8458" max="8458" width="14.28515625" style="34" customWidth="1"/>
    <col min="8459" max="8704" width="9.28515625" style="34"/>
    <col min="8705" max="8705" width="4.7109375" style="34" customWidth="1"/>
    <col min="8706" max="8706" width="28" style="34" customWidth="1"/>
    <col min="8707" max="8707" width="8" style="34" customWidth="1"/>
    <col min="8708" max="8708" width="15.85546875" style="34" customWidth="1"/>
    <col min="8709" max="8709" width="9.5703125" style="34" customWidth="1"/>
    <col min="8710" max="8710" width="12.85546875" style="34" customWidth="1"/>
    <col min="8711" max="8711" width="20.140625" style="34" customWidth="1"/>
    <col min="8712" max="8712" width="16.85546875" style="34" customWidth="1"/>
    <col min="8713" max="8713" width="16.5703125" style="34" customWidth="1"/>
    <col min="8714" max="8714" width="14.28515625" style="34" customWidth="1"/>
    <col min="8715" max="8960" width="9.28515625" style="34"/>
    <col min="8961" max="8961" width="4.7109375" style="34" customWidth="1"/>
    <col min="8962" max="8962" width="28" style="34" customWidth="1"/>
    <col min="8963" max="8963" width="8" style="34" customWidth="1"/>
    <col min="8964" max="8964" width="15.85546875" style="34" customWidth="1"/>
    <col min="8965" max="8965" width="9.5703125" style="34" customWidth="1"/>
    <col min="8966" max="8966" width="12.85546875" style="34" customWidth="1"/>
    <col min="8967" max="8967" width="20.140625" style="34" customWidth="1"/>
    <col min="8968" max="8968" width="16.85546875" style="34" customWidth="1"/>
    <col min="8969" max="8969" width="16.5703125" style="34" customWidth="1"/>
    <col min="8970" max="8970" width="14.28515625" style="34" customWidth="1"/>
    <col min="8971" max="9216" width="9.28515625" style="34"/>
    <col min="9217" max="9217" width="4.7109375" style="34" customWidth="1"/>
    <col min="9218" max="9218" width="28" style="34" customWidth="1"/>
    <col min="9219" max="9219" width="8" style="34" customWidth="1"/>
    <col min="9220" max="9220" width="15.85546875" style="34" customWidth="1"/>
    <col min="9221" max="9221" width="9.5703125" style="34" customWidth="1"/>
    <col min="9222" max="9222" width="12.85546875" style="34" customWidth="1"/>
    <col min="9223" max="9223" width="20.140625" style="34" customWidth="1"/>
    <col min="9224" max="9224" width="16.85546875" style="34" customWidth="1"/>
    <col min="9225" max="9225" width="16.5703125" style="34" customWidth="1"/>
    <col min="9226" max="9226" width="14.28515625" style="34" customWidth="1"/>
    <col min="9227" max="9472" width="9.28515625" style="34"/>
    <col min="9473" max="9473" width="4.7109375" style="34" customWidth="1"/>
    <col min="9474" max="9474" width="28" style="34" customWidth="1"/>
    <col min="9475" max="9475" width="8" style="34" customWidth="1"/>
    <col min="9476" max="9476" width="15.85546875" style="34" customWidth="1"/>
    <col min="9477" max="9477" width="9.5703125" style="34" customWidth="1"/>
    <col min="9478" max="9478" width="12.85546875" style="34" customWidth="1"/>
    <col min="9479" max="9479" width="20.140625" style="34" customWidth="1"/>
    <col min="9480" max="9480" width="16.85546875" style="34" customWidth="1"/>
    <col min="9481" max="9481" width="16.5703125" style="34" customWidth="1"/>
    <col min="9482" max="9482" width="14.28515625" style="34" customWidth="1"/>
    <col min="9483" max="9728" width="9.28515625" style="34"/>
    <col min="9729" max="9729" width="4.7109375" style="34" customWidth="1"/>
    <col min="9730" max="9730" width="28" style="34" customWidth="1"/>
    <col min="9731" max="9731" width="8" style="34" customWidth="1"/>
    <col min="9732" max="9732" width="15.85546875" style="34" customWidth="1"/>
    <col min="9733" max="9733" width="9.5703125" style="34" customWidth="1"/>
    <col min="9734" max="9734" width="12.85546875" style="34" customWidth="1"/>
    <col min="9735" max="9735" width="20.140625" style="34" customWidth="1"/>
    <col min="9736" max="9736" width="16.85546875" style="34" customWidth="1"/>
    <col min="9737" max="9737" width="16.5703125" style="34" customWidth="1"/>
    <col min="9738" max="9738" width="14.28515625" style="34" customWidth="1"/>
    <col min="9739" max="9984" width="9.28515625" style="34"/>
    <col min="9985" max="9985" width="4.7109375" style="34" customWidth="1"/>
    <col min="9986" max="9986" width="28" style="34" customWidth="1"/>
    <col min="9987" max="9987" width="8" style="34" customWidth="1"/>
    <col min="9988" max="9988" width="15.85546875" style="34" customWidth="1"/>
    <col min="9989" max="9989" width="9.5703125" style="34" customWidth="1"/>
    <col min="9990" max="9990" width="12.85546875" style="34" customWidth="1"/>
    <col min="9991" max="9991" width="20.140625" style="34" customWidth="1"/>
    <col min="9992" max="9992" width="16.85546875" style="34" customWidth="1"/>
    <col min="9993" max="9993" width="16.5703125" style="34" customWidth="1"/>
    <col min="9994" max="9994" width="14.28515625" style="34" customWidth="1"/>
    <col min="9995" max="10240" width="9.28515625" style="34"/>
    <col min="10241" max="10241" width="4.7109375" style="34" customWidth="1"/>
    <col min="10242" max="10242" width="28" style="34" customWidth="1"/>
    <col min="10243" max="10243" width="8" style="34" customWidth="1"/>
    <col min="10244" max="10244" width="15.85546875" style="34" customWidth="1"/>
    <col min="10245" max="10245" width="9.5703125" style="34" customWidth="1"/>
    <col min="10246" max="10246" width="12.85546875" style="34" customWidth="1"/>
    <col min="10247" max="10247" width="20.140625" style="34" customWidth="1"/>
    <col min="10248" max="10248" width="16.85546875" style="34" customWidth="1"/>
    <col min="10249" max="10249" width="16.5703125" style="34" customWidth="1"/>
    <col min="10250" max="10250" width="14.28515625" style="34" customWidth="1"/>
    <col min="10251" max="10496" width="9.28515625" style="34"/>
    <col min="10497" max="10497" width="4.7109375" style="34" customWidth="1"/>
    <col min="10498" max="10498" width="28" style="34" customWidth="1"/>
    <col min="10499" max="10499" width="8" style="34" customWidth="1"/>
    <col min="10500" max="10500" width="15.85546875" style="34" customWidth="1"/>
    <col min="10501" max="10501" width="9.5703125" style="34" customWidth="1"/>
    <col min="10502" max="10502" width="12.85546875" style="34" customWidth="1"/>
    <col min="10503" max="10503" width="20.140625" style="34" customWidth="1"/>
    <col min="10504" max="10504" width="16.85546875" style="34" customWidth="1"/>
    <col min="10505" max="10505" width="16.5703125" style="34" customWidth="1"/>
    <col min="10506" max="10506" width="14.28515625" style="34" customWidth="1"/>
    <col min="10507" max="10752" width="9.28515625" style="34"/>
    <col min="10753" max="10753" width="4.7109375" style="34" customWidth="1"/>
    <col min="10754" max="10754" width="28" style="34" customWidth="1"/>
    <col min="10755" max="10755" width="8" style="34" customWidth="1"/>
    <col min="10756" max="10756" width="15.85546875" style="34" customWidth="1"/>
    <col min="10757" max="10757" width="9.5703125" style="34" customWidth="1"/>
    <col min="10758" max="10758" width="12.85546875" style="34" customWidth="1"/>
    <col min="10759" max="10759" width="20.140625" style="34" customWidth="1"/>
    <col min="10760" max="10760" width="16.85546875" style="34" customWidth="1"/>
    <col min="10761" max="10761" width="16.5703125" style="34" customWidth="1"/>
    <col min="10762" max="10762" width="14.28515625" style="34" customWidth="1"/>
    <col min="10763" max="11008" width="9.28515625" style="34"/>
    <col min="11009" max="11009" width="4.7109375" style="34" customWidth="1"/>
    <col min="11010" max="11010" width="28" style="34" customWidth="1"/>
    <col min="11011" max="11011" width="8" style="34" customWidth="1"/>
    <col min="11012" max="11012" width="15.85546875" style="34" customWidth="1"/>
    <col min="11013" max="11013" width="9.5703125" style="34" customWidth="1"/>
    <col min="11014" max="11014" width="12.85546875" style="34" customWidth="1"/>
    <col min="11015" max="11015" width="20.140625" style="34" customWidth="1"/>
    <col min="11016" max="11016" width="16.85546875" style="34" customWidth="1"/>
    <col min="11017" max="11017" width="16.5703125" style="34" customWidth="1"/>
    <col min="11018" max="11018" width="14.28515625" style="34" customWidth="1"/>
    <col min="11019" max="11264" width="9.28515625" style="34"/>
    <col min="11265" max="11265" width="4.7109375" style="34" customWidth="1"/>
    <col min="11266" max="11266" width="28" style="34" customWidth="1"/>
    <col min="11267" max="11267" width="8" style="34" customWidth="1"/>
    <col min="11268" max="11268" width="15.85546875" style="34" customWidth="1"/>
    <col min="11269" max="11269" width="9.5703125" style="34" customWidth="1"/>
    <col min="11270" max="11270" width="12.85546875" style="34" customWidth="1"/>
    <col min="11271" max="11271" width="20.140625" style="34" customWidth="1"/>
    <col min="11272" max="11272" width="16.85546875" style="34" customWidth="1"/>
    <col min="11273" max="11273" width="16.5703125" style="34" customWidth="1"/>
    <col min="11274" max="11274" width="14.28515625" style="34" customWidth="1"/>
    <col min="11275" max="11520" width="9.28515625" style="34"/>
    <col min="11521" max="11521" width="4.7109375" style="34" customWidth="1"/>
    <col min="11522" max="11522" width="28" style="34" customWidth="1"/>
    <col min="11523" max="11523" width="8" style="34" customWidth="1"/>
    <col min="11524" max="11524" width="15.85546875" style="34" customWidth="1"/>
    <col min="11525" max="11525" width="9.5703125" style="34" customWidth="1"/>
    <col min="11526" max="11526" width="12.85546875" style="34" customWidth="1"/>
    <col min="11527" max="11527" width="20.140625" style="34" customWidth="1"/>
    <col min="11528" max="11528" width="16.85546875" style="34" customWidth="1"/>
    <col min="11529" max="11529" width="16.5703125" style="34" customWidth="1"/>
    <col min="11530" max="11530" width="14.28515625" style="34" customWidth="1"/>
    <col min="11531" max="11776" width="9.28515625" style="34"/>
    <col min="11777" max="11777" width="4.7109375" style="34" customWidth="1"/>
    <col min="11778" max="11778" width="28" style="34" customWidth="1"/>
    <col min="11779" max="11779" width="8" style="34" customWidth="1"/>
    <col min="11780" max="11780" width="15.85546875" style="34" customWidth="1"/>
    <col min="11781" max="11781" width="9.5703125" style="34" customWidth="1"/>
    <col min="11782" max="11782" width="12.85546875" style="34" customWidth="1"/>
    <col min="11783" max="11783" width="20.140625" style="34" customWidth="1"/>
    <col min="11784" max="11784" width="16.85546875" style="34" customWidth="1"/>
    <col min="11785" max="11785" width="16.5703125" style="34" customWidth="1"/>
    <col min="11786" max="11786" width="14.28515625" style="34" customWidth="1"/>
    <col min="11787" max="12032" width="9.28515625" style="34"/>
    <col min="12033" max="12033" width="4.7109375" style="34" customWidth="1"/>
    <col min="12034" max="12034" width="28" style="34" customWidth="1"/>
    <col min="12035" max="12035" width="8" style="34" customWidth="1"/>
    <col min="12036" max="12036" width="15.85546875" style="34" customWidth="1"/>
    <col min="12037" max="12037" width="9.5703125" style="34" customWidth="1"/>
    <col min="12038" max="12038" width="12.85546875" style="34" customWidth="1"/>
    <col min="12039" max="12039" width="20.140625" style="34" customWidth="1"/>
    <col min="12040" max="12040" width="16.85546875" style="34" customWidth="1"/>
    <col min="12041" max="12041" width="16.5703125" style="34" customWidth="1"/>
    <col min="12042" max="12042" width="14.28515625" style="34" customWidth="1"/>
    <col min="12043" max="12288" width="9.28515625" style="34"/>
    <col min="12289" max="12289" width="4.7109375" style="34" customWidth="1"/>
    <col min="12290" max="12290" width="28" style="34" customWidth="1"/>
    <col min="12291" max="12291" width="8" style="34" customWidth="1"/>
    <col min="12292" max="12292" width="15.85546875" style="34" customWidth="1"/>
    <col min="12293" max="12293" width="9.5703125" style="34" customWidth="1"/>
    <col min="12294" max="12294" width="12.85546875" style="34" customWidth="1"/>
    <col min="12295" max="12295" width="20.140625" style="34" customWidth="1"/>
    <col min="12296" max="12296" width="16.85546875" style="34" customWidth="1"/>
    <col min="12297" max="12297" width="16.5703125" style="34" customWidth="1"/>
    <col min="12298" max="12298" width="14.28515625" style="34" customWidth="1"/>
    <col min="12299" max="12544" width="9.28515625" style="34"/>
    <col min="12545" max="12545" width="4.7109375" style="34" customWidth="1"/>
    <col min="12546" max="12546" width="28" style="34" customWidth="1"/>
    <col min="12547" max="12547" width="8" style="34" customWidth="1"/>
    <col min="12548" max="12548" width="15.85546875" style="34" customWidth="1"/>
    <col min="12549" max="12549" width="9.5703125" style="34" customWidth="1"/>
    <col min="12550" max="12550" width="12.85546875" style="34" customWidth="1"/>
    <col min="12551" max="12551" width="20.140625" style="34" customWidth="1"/>
    <col min="12552" max="12552" width="16.85546875" style="34" customWidth="1"/>
    <col min="12553" max="12553" width="16.5703125" style="34" customWidth="1"/>
    <col min="12554" max="12554" width="14.28515625" style="34" customWidth="1"/>
    <col min="12555" max="12800" width="9.28515625" style="34"/>
    <col min="12801" max="12801" width="4.7109375" style="34" customWidth="1"/>
    <col min="12802" max="12802" width="28" style="34" customWidth="1"/>
    <col min="12803" max="12803" width="8" style="34" customWidth="1"/>
    <col min="12804" max="12804" width="15.85546875" style="34" customWidth="1"/>
    <col min="12805" max="12805" width="9.5703125" style="34" customWidth="1"/>
    <col min="12806" max="12806" width="12.85546875" style="34" customWidth="1"/>
    <col min="12807" max="12807" width="20.140625" style="34" customWidth="1"/>
    <col min="12808" max="12808" width="16.85546875" style="34" customWidth="1"/>
    <col min="12809" max="12809" width="16.5703125" style="34" customWidth="1"/>
    <col min="12810" max="12810" width="14.28515625" style="34" customWidth="1"/>
    <col min="12811" max="13056" width="9.28515625" style="34"/>
    <col min="13057" max="13057" width="4.7109375" style="34" customWidth="1"/>
    <col min="13058" max="13058" width="28" style="34" customWidth="1"/>
    <col min="13059" max="13059" width="8" style="34" customWidth="1"/>
    <col min="13060" max="13060" width="15.85546875" style="34" customWidth="1"/>
    <col min="13061" max="13061" width="9.5703125" style="34" customWidth="1"/>
    <col min="13062" max="13062" width="12.85546875" style="34" customWidth="1"/>
    <col min="13063" max="13063" width="20.140625" style="34" customWidth="1"/>
    <col min="13064" max="13064" width="16.85546875" style="34" customWidth="1"/>
    <col min="13065" max="13065" width="16.5703125" style="34" customWidth="1"/>
    <col min="13066" max="13066" width="14.28515625" style="34" customWidth="1"/>
    <col min="13067" max="13312" width="9.28515625" style="34"/>
    <col min="13313" max="13313" width="4.7109375" style="34" customWidth="1"/>
    <col min="13314" max="13314" width="28" style="34" customWidth="1"/>
    <col min="13315" max="13315" width="8" style="34" customWidth="1"/>
    <col min="13316" max="13316" width="15.85546875" style="34" customWidth="1"/>
    <col min="13317" max="13317" width="9.5703125" style="34" customWidth="1"/>
    <col min="13318" max="13318" width="12.85546875" style="34" customWidth="1"/>
    <col min="13319" max="13319" width="20.140625" style="34" customWidth="1"/>
    <col min="13320" max="13320" width="16.85546875" style="34" customWidth="1"/>
    <col min="13321" max="13321" width="16.5703125" style="34" customWidth="1"/>
    <col min="13322" max="13322" width="14.28515625" style="34" customWidth="1"/>
    <col min="13323" max="13568" width="9.28515625" style="34"/>
    <col min="13569" max="13569" width="4.7109375" style="34" customWidth="1"/>
    <col min="13570" max="13570" width="28" style="34" customWidth="1"/>
    <col min="13571" max="13571" width="8" style="34" customWidth="1"/>
    <col min="13572" max="13572" width="15.85546875" style="34" customWidth="1"/>
    <col min="13573" max="13573" width="9.5703125" style="34" customWidth="1"/>
    <col min="13574" max="13574" width="12.85546875" style="34" customWidth="1"/>
    <col min="13575" max="13575" width="20.140625" style="34" customWidth="1"/>
    <col min="13576" max="13576" width="16.85546875" style="34" customWidth="1"/>
    <col min="13577" max="13577" width="16.5703125" style="34" customWidth="1"/>
    <col min="13578" max="13578" width="14.28515625" style="34" customWidth="1"/>
    <col min="13579" max="13824" width="9.28515625" style="34"/>
    <col min="13825" max="13825" width="4.7109375" style="34" customWidth="1"/>
    <col min="13826" max="13826" width="28" style="34" customWidth="1"/>
    <col min="13827" max="13827" width="8" style="34" customWidth="1"/>
    <col min="13828" max="13828" width="15.85546875" style="34" customWidth="1"/>
    <col min="13829" max="13829" width="9.5703125" style="34" customWidth="1"/>
    <col min="13830" max="13830" width="12.85546875" style="34" customWidth="1"/>
    <col min="13831" max="13831" width="20.140625" style="34" customWidth="1"/>
    <col min="13832" max="13832" width="16.85546875" style="34" customWidth="1"/>
    <col min="13833" max="13833" width="16.5703125" style="34" customWidth="1"/>
    <col min="13834" max="13834" width="14.28515625" style="34" customWidth="1"/>
    <col min="13835" max="14080" width="9.28515625" style="34"/>
    <col min="14081" max="14081" width="4.7109375" style="34" customWidth="1"/>
    <col min="14082" max="14082" width="28" style="34" customWidth="1"/>
    <col min="14083" max="14083" width="8" style="34" customWidth="1"/>
    <col min="14084" max="14084" width="15.85546875" style="34" customWidth="1"/>
    <col min="14085" max="14085" width="9.5703125" style="34" customWidth="1"/>
    <col min="14086" max="14086" width="12.85546875" style="34" customWidth="1"/>
    <col min="14087" max="14087" width="20.140625" style="34" customWidth="1"/>
    <col min="14088" max="14088" width="16.85546875" style="34" customWidth="1"/>
    <col min="14089" max="14089" width="16.5703125" style="34" customWidth="1"/>
    <col min="14090" max="14090" width="14.28515625" style="34" customWidth="1"/>
    <col min="14091" max="14336" width="9.28515625" style="34"/>
    <col min="14337" max="14337" width="4.7109375" style="34" customWidth="1"/>
    <col min="14338" max="14338" width="28" style="34" customWidth="1"/>
    <col min="14339" max="14339" width="8" style="34" customWidth="1"/>
    <col min="14340" max="14340" width="15.85546875" style="34" customWidth="1"/>
    <col min="14341" max="14341" width="9.5703125" style="34" customWidth="1"/>
    <col min="14342" max="14342" width="12.85546875" style="34" customWidth="1"/>
    <col min="14343" max="14343" width="20.140625" style="34" customWidth="1"/>
    <col min="14344" max="14344" width="16.85546875" style="34" customWidth="1"/>
    <col min="14345" max="14345" width="16.5703125" style="34" customWidth="1"/>
    <col min="14346" max="14346" width="14.28515625" style="34" customWidth="1"/>
    <col min="14347" max="14592" width="9.28515625" style="34"/>
    <col min="14593" max="14593" width="4.7109375" style="34" customWidth="1"/>
    <col min="14594" max="14594" width="28" style="34" customWidth="1"/>
    <col min="14595" max="14595" width="8" style="34" customWidth="1"/>
    <col min="14596" max="14596" width="15.85546875" style="34" customWidth="1"/>
    <col min="14597" max="14597" width="9.5703125" style="34" customWidth="1"/>
    <col min="14598" max="14598" width="12.85546875" style="34" customWidth="1"/>
    <col min="14599" max="14599" width="20.140625" style="34" customWidth="1"/>
    <col min="14600" max="14600" width="16.85546875" style="34" customWidth="1"/>
    <col min="14601" max="14601" width="16.5703125" style="34" customWidth="1"/>
    <col min="14602" max="14602" width="14.28515625" style="34" customWidth="1"/>
    <col min="14603" max="14848" width="9.28515625" style="34"/>
    <col min="14849" max="14849" width="4.7109375" style="34" customWidth="1"/>
    <col min="14850" max="14850" width="28" style="34" customWidth="1"/>
    <col min="14851" max="14851" width="8" style="34" customWidth="1"/>
    <col min="14852" max="14852" width="15.85546875" style="34" customWidth="1"/>
    <col min="14853" max="14853" width="9.5703125" style="34" customWidth="1"/>
    <col min="14854" max="14854" width="12.85546875" style="34" customWidth="1"/>
    <col min="14855" max="14855" width="20.140625" style="34" customWidth="1"/>
    <col min="14856" max="14856" width="16.85546875" style="34" customWidth="1"/>
    <col min="14857" max="14857" width="16.5703125" style="34" customWidth="1"/>
    <col min="14858" max="14858" width="14.28515625" style="34" customWidth="1"/>
    <col min="14859" max="15104" width="9.28515625" style="34"/>
    <col min="15105" max="15105" width="4.7109375" style="34" customWidth="1"/>
    <col min="15106" max="15106" width="28" style="34" customWidth="1"/>
    <col min="15107" max="15107" width="8" style="34" customWidth="1"/>
    <col min="15108" max="15108" width="15.85546875" style="34" customWidth="1"/>
    <col min="15109" max="15109" width="9.5703125" style="34" customWidth="1"/>
    <col min="15110" max="15110" width="12.85546875" style="34" customWidth="1"/>
    <col min="15111" max="15111" width="20.140625" style="34" customWidth="1"/>
    <col min="15112" max="15112" width="16.85546875" style="34" customWidth="1"/>
    <col min="15113" max="15113" width="16.5703125" style="34" customWidth="1"/>
    <col min="15114" max="15114" width="14.28515625" style="34" customWidth="1"/>
    <col min="15115" max="15360" width="9.28515625" style="34"/>
    <col min="15361" max="15361" width="4.7109375" style="34" customWidth="1"/>
    <col min="15362" max="15362" width="28" style="34" customWidth="1"/>
    <col min="15363" max="15363" width="8" style="34" customWidth="1"/>
    <col min="15364" max="15364" width="15.85546875" style="34" customWidth="1"/>
    <col min="15365" max="15365" width="9.5703125" style="34" customWidth="1"/>
    <col min="15366" max="15366" width="12.85546875" style="34" customWidth="1"/>
    <col min="15367" max="15367" width="20.140625" style="34" customWidth="1"/>
    <col min="15368" max="15368" width="16.85546875" style="34" customWidth="1"/>
    <col min="15369" max="15369" width="16.5703125" style="34" customWidth="1"/>
    <col min="15370" max="15370" width="14.28515625" style="34" customWidth="1"/>
    <col min="15371" max="15616" width="9.28515625" style="34"/>
    <col min="15617" max="15617" width="4.7109375" style="34" customWidth="1"/>
    <col min="15618" max="15618" width="28" style="34" customWidth="1"/>
    <col min="15619" max="15619" width="8" style="34" customWidth="1"/>
    <col min="15620" max="15620" width="15.85546875" style="34" customWidth="1"/>
    <col min="15621" max="15621" width="9.5703125" style="34" customWidth="1"/>
    <col min="15622" max="15622" width="12.85546875" style="34" customWidth="1"/>
    <col min="15623" max="15623" width="20.140625" style="34" customWidth="1"/>
    <col min="15624" max="15624" width="16.85546875" style="34" customWidth="1"/>
    <col min="15625" max="15625" width="16.5703125" style="34" customWidth="1"/>
    <col min="15626" max="15626" width="14.28515625" style="34" customWidth="1"/>
    <col min="15627" max="15872" width="9.28515625" style="34"/>
    <col min="15873" max="15873" width="4.7109375" style="34" customWidth="1"/>
    <col min="15874" max="15874" width="28" style="34" customWidth="1"/>
    <col min="15875" max="15875" width="8" style="34" customWidth="1"/>
    <col min="15876" max="15876" width="15.85546875" style="34" customWidth="1"/>
    <col min="15877" max="15877" width="9.5703125" style="34" customWidth="1"/>
    <col min="15878" max="15878" width="12.85546875" style="34" customWidth="1"/>
    <col min="15879" max="15879" width="20.140625" style="34" customWidth="1"/>
    <col min="15880" max="15880" width="16.85546875" style="34" customWidth="1"/>
    <col min="15881" max="15881" width="16.5703125" style="34" customWidth="1"/>
    <col min="15882" max="15882" width="14.28515625" style="34" customWidth="1"/>
    <col min="15883" max="16128" width="9.28515625" style="34"/>
    <col min="16129" max="16129" width="4.7109375" style="34" customWidth="1"/>
    <col min="16130" max="16130" width="28" style="34" customWidth="1"/>
    <col min="16131" max="16131" width="8" style="34" customWidth="1"/>
    <col min="16132" max="16132" width="15.85546875" style="34" customWidth="1"/>
    <col min="16133" max="16133" width="9.5703125" style="34" customWidth="1"/>
    <col min="16134" max="16134" width="12.85546875" style="34" customWidth="1"/>
    <col min="16135" max="16135" width="20.140625" style="34" customWidth="1"/>
    <col min="16136" max="16136" width="16.85546875" style="34" customWidth="1"/>
    <col min="16137" max="16137" width="16.5703125" style="34" customWidth="1"/>
    <col min="16138" max="16138" width="14.28515625" style="34" customWidth="1"/>
    <col min="16139" max="16384" width="9.28515625" style="34"/>
  </cols>
  <sheetData>
    <row r="1" spans="1:10" ht="18.75" customHeight="1" x14ac:dyDescent="0.25">
      <c r="A1" s="153" t="s">
        <v>206</v>
      </c>
      <c r="B1" s="153"/>
      <c r="C1" s="153"/>
      <c r="D1" s="153"/>
      <c r="E1" s="153"/>
      <c r="F1" s="153"/>
      <c r="G1" s="153"/>
      <c r="H1" s="153"/>
      <c r="I1" s="153"/>
    </row>
    <row r="2" spans="1:10" ht="27.75" customHeight="1" x14ac:dyDescent="0.25">
      <c r="A2" s="182" t="s">
        <v>186</v>
      </c>
      <c r="B2" s="183"/>
      <c r="C2" s="183"/>
      <c r="D2" s="183"/>
      <c r="E2" s="183"/>
      <c r="F2" s="183"/>
      <c r="G2" s="183"/>
      <c r="H2" s="183"/>
      <c r="I2" s="183"/>
    </row>
    <row r="3" spans="1:10" s="35" customFormat="1" ht="16.5" customHeight="1" x14ac:dyDescent="0.25">
      <c r="A3" s="155" t="s">
        <v>171</v>
      </c>
      <c r="B3" s="155"/>
      <c r="C3" s="155"/>
      <c r="D3" s="155"/>
      <c r="E3" s="155"/>
      <c r="F3" s="155"/>
      <c r="G3" s="155"/>
      <c r="H3" s="155"/>
      <c r="I3" s="155"/>
    </row>
    <row r="4" spans="1:10" ht="1.5" hidden="1" customHeight="1" x14ac:dyDescent="0.25"/>
    <row r="5" spans="1:10" s="38" customFormat="1" ht="67.5" customHeight="1" x14ac:dyDescent="0.2">
      <c r="A5" s="91" t="s">
        <v>0</v>
      </c>
      <c r="B5" s="92" t="s">
        <v>187</v>
      </c>
      <c r="C5" s="93" t="s">
        <v>188</v>
      </c>
      <c r="D5" s="91" t="s">
        <v>189</v>
      </c>
      <c r="E5" s="91" t="s">
        <v>190</v>
      </c>
      <c r="F5" s="94" t="s">
        <v>191</v>
      </c>
      <c r="G5" s="94" t="s">
        <v>192</v>
      </c>
      <c r="H5" s="94" t="s">
        <v>177</v>
      </c>
      <c r="I5" s="95" t="s">
        <v>157</v>
      </c>
    </row>
    <row r="6" spans="1:10" s="45" customFormat="1" ht="18" customHeight="1" x14ac:dyDescent="0.25">
      <c r="A6" s="96" t="s">
        <v>158</v>
      </c>
      <c r="B6" s="97" t="s">
        <v>163</v>
      </c>
      <c r="C6" s="98"/>
      <c r="D6" s="99"/>
      <c r="E6" s="100"/>
      <c r="F6" s="101"/>
      <c r="G6" s="102"/>
      <c r="H6" s="103"/>
      <c r="I6" s="184"/>
      <c r="J6" s="44"/>
    </row>
    <row r="7" spans="1:10" s="45" customFormat="1" ht="27" customHeight="1" x14ac:dyDescent="0.25">
      <c r="A7" s="96">
        <v>1</v>
      </c>
      <c r="B7" s="104" t="s">
        <v>193</v>
      </c>
      <c r="C7" s="98"/>
      <c r="D7" s="99"/>
      <c r="E7" s="100"/>
      <c r="F7" s="105"/>
      <c r="G7" s="106"/>
      <c r="H7" s="107">
        <f>SUM(H8:H9)</f>
        <v>12024600000</v>
      </c>
      <c r="I7" s="184"/>
      <c r="J7" s="44"/>
    </row>
    <row r="8" spans="1:10" s="116" customFormat="1" ht="18.75" customHeight="1" x14ac:dyDescent="0.25">
      <c r="A8" s="108" t="s">
        <v>194</v>
      </c>
      <c r="B8" s="109" t="s">
        <v>180</v>
      </c>
      <c r="C8" s="110">
        <f>10789</f>
        <v>10789</v>
      </c>
      <c r="D8" s="111" t="s">
        <v>181</v>
      </c>
      <c r="E8" s="112">
        <v>7</v>
      </c>
      <c r="F8" s="113">
        <f>300000</f>
        <v>300000</v>
      </c>
      <c r="G8" s="114">
        <v>150000</v>
      </c>
      <c r="H8" s="110">
        <f>SUM(C8*E8*G8)</f>
        <v>11328450000</v>
      </c>
      <c r="I8" s="184"/>
      <c r="J8" s="115"/>
    </row>
    <row r="9" spans="1:10" s="116" customFormat="1" ht="17.25" customHeight="1" x14ac:dyDescent="0.25">
      <c r="A9" s="108" t="s">
        <v>195</v>
      </c>
      <c r="B9" s="109" t="s">
        <v>196</v>
      </c>
      <c r="C9" s="110">
        <v>663</v>
      </c>
      <c r="D9" s="111" t="s">
        <v>181</v>
      </c>
      <c r="E9" s="112">
        <v>7</v>
      </c>
      <c r="F9" s="113">
        <f>300000</f>
        <v>300000</v>
      </c>
      <c r="G9" s="114">
        <v>150000</v>
      </c>
      <c r="H9" s="110">
        <f>SUM(C9*E9*G9)</f>
        <v>696150000</v>
      </c>
      <c r="I9" s="184"/>
      <c r="J9" s="115"/>
    </row>
    <row r="10" spans="1:10" s="45" customFormat="1" ht="24" customHeight="1" x14ac:dyDescent="0.25">
      <c r="A10" s="117">
        <v>2</v>
      </c>
      <c r="B10" s="118" t="s">
        <v>197</v>
      </c>
      <c r="C10" s="103"/>
      <c r="D10" s="119"/>
      <c r="E10" s="120"/>
      <c r="F10" s="107"/>
      <c r="G10" s="106"/>
      <c r="H10" s="107">
        <f>SUM(H11:H12)</f>
        <v>22241000000</v>
      </c>
      <c r="I10" s="184"/>
      <c r="J10" s="44"/>
    </row>
    <row r="11" spans="1:10" s="116" customFormat="1" ht="19.5" customHeight="1" x14ac:dyDescent="0.25">
      <c r="A11" s="108">
        <v>2.1</v>
      </c>
      <c r="B11" s="109" t="s">
        <v>180</v>
      </c>
      <c r="C11" s="121">
        <v>10789</v>
      </c>
      <c r="D11" s="111" t="s">
        <v>181</v>
      </c>
      <c r="E11" s="112">
        <v>5</v>
      </c>
      <c r="F11" s="113">
        <f>400000</f>
        <v>400000</v>
      </c>
      <c r="G11" s="114">
        <v>200000</v>
      </c>
      <c r="H11" s="110">
        <f>SUM(C11*E11*F11)</f>
        <v>21578000000</v>
      </c>
      <c r="I11" s="184"/>
      <c r="J11" s="115"/>
    </row>
    <row r="12" spans="1:10" s="116" customFormat="1" ht="19.5" customHeight="1" x14ac:dyDescent="0.25">
      <c r="A12" s="122">
        <v>2.2000000000000002</v>
      </c>
      <c r="B12" s="77" t="s">
        <v>196</v>
      </c>
      <c r="C12" s="123">
        <v>663</v>
      </c>
      <c r="D12" s="111" t="s">
        <v>181</v>
      </c>
      <c r="E12" s="124">
        <v>5</v>
      </c>
      <c r="F12" s="113">
        <f>400000</f>
        <v>400000</v>
      </c>
      <c r="G12" s="114">
        <f>200000</f>
        <v>200000</v>
      </c>
      <c r="H12" s="125">
        <f>SUM(C12*E12*G12)</f>
        <v>663000000</v>
      </c>
      <c r="I12" s="184"/>
      <c r="J12" s="115"/>
    </row>
    <row r="13" spans="1:10" ht="18.75" customHeight="1" x14ac:dyDescent="0.25">
      <c r="A13" s="83"/>
      <c r="B13" s="139" t="s">
        <v>198</v>
      </c>
      <c r="C13" s="140"/>
      <c r="D13" s="140"/>
      <c r="E13" s="140"/>
      <c r="F13" s="140"/>
      <c r="G13" s="141"/>
      <c r="H13" s="126">
        <f>SUM(H7+H10)</f>
        <v>34265600000</v>
      </c>
      <c r="I13" s="127"/>
      <c r="J13" s="44"/>
    </row>
    <row r="14" spans="1:10" ht="108.6" customHeight="1" x14ac:dyDescent="0.25">
      <c r="A14" s="86"/>
      <c r="B14" s="87"/>
      <c r="C14" s="88"/>
      <c r="D14" s="89"/>
      <c r="E14" s="89"/>
      <c r="F14" s="89"/>
      <c r="G14" s="89"/>
      <c r="H14" s="89"/>
      <c r="I14" s="90"/>
      <c r="J14" s="44"/>
    </row>
    <row r="15" spans="1:10" ht="108.6" customHeight="1" x14ac:dyDescent="0.25">
      <c r="A15" s="86"/>
      <c r="B15" s="87"/>
      <c r="C15" s="88"/>
      <c r="D15" s="89"/>
      <c r="E15" s="89"/>
      <c r="F15" s="89"/>
      <c r="G15" s="89"/>
      <c r="H15" s="89"/>
      <c r="I15" s="90"/>
      <c r="J15" s="44"/>
    </row>
    <row r="16" spans="1:10" ht="108.6" customHeight="1" x14ac:dyDescent="0.25">
      <c r="A16" s="86"/>
      <c r="B16" s="87"/>
      <c r="C16" s="88"/>
      <c r="D16" s="89"/>
      <c r="E16" s="89"/>
      <c r="F16" s="89"/>
      <c r="G16" s="89"/>
      <c r="H16" s="89"/>
      <c r="I16" s="90"/>
      <c r="J16" s="44"/>
    </row>
    <row r="17" spans="1:10" ht="108.6" customHeight="1" x14ac:dyDescent="0.25">
      <c r="A17" s="86"/>
      <c r="B17" s="87"/>
      <c r="C17" s="88"/>
      <c r="D17" s="89"/>
      <c r="E17" s="89"/>
      <c r="F17" s="89"/>
      <c r="G17" s="89"/>
      <c r="H17" s="89"/>
      <c r="I17" s="90"/>
      <c r="J17" s="44"/>
    </row>
  </sheetData>
  <mergeCells count="5">
    <mergeCell ref="A1:I1"/>
    <mergeCell ref="A2:I2"/>
    <mergeCell ref="A3:I3"/>
    <mergeCell ref="I6:I12"/>
    <mergeCell ref="B13:G13"/>
  </mergeCells>
  <pageMargins left="0.43307086614173229" right="0.15748031496062992" top="0.39370078740157483" bottom="0.39370078740157483" header="0.19685039370078741" footer="0.19685039370078741"/>
  <pageSetup paperSize="9" orientation="landscape" r:id="rId1"/>
  <headerFooter>
    <oddFooter>&amp;R&amp;P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 5</vt:lpstr>
      <vt:lpstr>PL 5.3</vt:lpstr>
      <vt:lpstr>PL 5.2</vt:lpstr>
      <vt:lpstr>PL 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Sở Văn hóa - Thể thao và Du lịch</cp:lastModifiedBy>
  <cp:lastPrinted>2026-10-14T11:48:18Z</cp:lastPrinted>
  <dcterms:created xsi:type="dcterms:W3CDTF">2026-07-27T08:18:29Z</dcterms:created>
  <dcterms:modified xsi:type="dcterms:W3CDTF">2026-10-15T01:54:34Z</dcterms:modified>
</cp:coreProperties>
</file>