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HQN\.ISO 1982\2025\Sở Xây dựng VT25\Tài chính XD25.08\"/>
    </mc:Choice>
  </mc:AlternateContent>
  <xr:revisionPtr revIDLastSave="0" documentId="13_ncr:1_{92A55715-6DD2-4251-949F-A10A20648362}" xr6:coauthVersionLast="47" xr6:coauthVersionMax="47" xr10:uidLastSave="{00000000-0000-0000-0000-000000000000}"/>
  <bookViews>
    <workbookView xWindow="-120" yWindow="-120" windowWidth="29040" windowHeight="15720" xr2:uid="{CD865428-FE18-472A-BA1A-B234FE7A3918}"/>
  </bookViews>
  <sheets>
    <sheet name="SXD -VP" sheetId="1" r:id="rId1"/>
    <sheet name="Thuyết minh CMNV SXD" sheetId="2" r:id="rId2"/>
  </sheets>
  <externalReferences>
    <externalReference r:id="rId3"/>
    <externalReference r:id="rId4"/>
  </externalReferences>
  <definedNames>
    <definedName name="_xlnm.Print_Titles" localSheetId="0">'SXD -VP'!$9:$10</definedName>
    <definedName name="_xlnm.Print_Titles" localSheetId="1">'Thuyết minh CMNV SXD'!$5:$5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2" l="1"/>
  <c r="D36" i="2"/>
  <c r="D28" i="2"/>
  <c r="D27" i="2"/>
  <c r="D26" i="2"/>
  <c r="D25" i="2"/>
  <c r="D24" i="2"/>
  <c r="D23" i="2"/>
  <c r="D22" i="2"/>
  <c r="D21" i="2"/>
  <c r="D20" i="2"/>
  <c r="D19" i="2"/>
  <c r="D18" i="2"/>
  <c r="D17" i="2"/>
  <c r="D16" i="2"/>
  <c r="D15" i="2"/>
  <c r="D14" i="2"/>
  <c r="D13" i="2"/>
  <c r="D12" i="2"/>
  <c r="D11" i="2"/>
  <c r="D8" i="2"/>
  <c r="D7" i="2" s="1"/>
  <c r="D6" i="2" s="1"/>
  <c r="C7" i="2"/>
  <c r="C6" i="2" s="1"/>
  <c r="D110" i="1"/>
  <c r="D109" i="1"/>
  <c r="D108" i="1" s="1"/>
  <c r="D93" i="1"/>
  <c r="D92" i="1"/>
  <c r="D91" i="1" s="1"/>
  <c r="D90" i="1" s="1"/>
  <c r="D88" i="1" s="1"/>
  <c r="D87" i="1"/>
  <c r="D86" i="1"/>
  <c r="D85" i="1"/>
  <c r="D83" i="1"/>
  <c r="D81" i="1"/>
  <c r="D80" i="1"/>
  <c r="D78" i="1" s="1"/>
  <c r="D77" i="1" s="1"/>
  <c r="D79" i="1"/>
  <c r="D75" i="1"/>
  <c r="D49" i="1"/>
  <c r="D48" i="1"/>
  <c r="D47" i="1"/>
  <c r="D40" i="1"/>
  <c r="D39" i="1"/>
  <c r="D37" i="1" s="1"/>
  <c r="D38" i="1"/>
  <c r="D36" i="1"/>
  <c r="C36" i="1"/>
  <c r="D35" i="1"/>
  <c r="C35" i="1"/>
  <c r="D34" i="1"/>
  <c r="C34" i="1"/>
  <c r="D33" i="1"/>
  <c r="C33" i="1"/>
  <c r="D32" i="1"/>
  <c r="C32" i="1"/>
  <c r="D31" i="1"/>
  <c r="C31" i="1"/>
  <c r="D30" i="1"/>
  <c r="D29" i="1" s="1"/>
  <c r="C30" i="1"/>
  <c r="D27" i="1"/>
  <c r="C27" i="1"/>
  <c r="D26" i="1"/>
  <c r="C26" i="1"/>
  <c r="D25" i="1"/>
  <c r="C25" i="1"/>
  <c r="D24" i="1"/>
  <c r="C24" i="1"/>
  <c r="D23" i="1"/>
  <c r="D22" i="1"/>
  <c r="C22" i="1"/>
  <c r="D21" i="1"/>
  <c r="C21" i="1"/>
  <c r="D20" i="1"/>
  <c r="C20" i="1"/>
  <c r="D19" i="1"/>
  <c r="C19" i="1"/>
  <c r="D18" i="1"/>
  <c r="C18" i="1"/>
  <c r="D17" i="1"/>
  <c r="C17" i="1"/>
  <c r="D16" i="1"/>
  <c r="C16" i="1"/>
  <c r="D15" i="1"/>
  <c r="D14" i="1" s="1"/>
  <c r="D13" i="1" s="1"/>
  <c r="D12" i="1" s="1"/>
  <c r="D11" i="1" s="1"/>
  <c r="C15" i="1"/>
  <c r="D76" i="1" l="1"/>
  <c r="D28" i="1"/>
</calcChain>
</file>

<file path=xl/sharedStrings.xml><?xml version="1.0" encoding="utf-8"?>
<sst xmlns="http://schemas.openxmlformats.org/spreadsheetml/2006/main" count="227" uniqueCount="200">
  <si>
    <t>SỞ XÂY DỰNG TP HẢI PHÒNG</t>
  </si>
  <si>
    <t>Chương: 419</t>
  </si>
  <si>
    <t>DỰ TOÁN THU, CHI NGÂN SÁCH NHÀ NƯỚC NĂM 2025</t>
  </si>
  <si>
    <t>Tên đơn vị được giao dự toán: Sở Xây dựng thành phố Hải Phòng</t>
  </si>
  <si>
    <t>Mã số đơn vị sử dụng NSNN: 1048833</t>
  </si>
  <si>
    <t>KBNN nơi đơn vị giao dịch: 0061</t>
  </si>
  <si>
    <t>(Kèm theo Quyết định số               /QĐ-SXD ngày          /         / 2025 của Sở Xây dựng )</t>
  </si>
  <si>
    <t>Đơn vị tính: đồng</t>
  </si>
  <si>
    <t>STT</t>
  </si>
  <si>
    <t>Mã loại khoản</t>
  </si>
  <si>
    <t xml:space="preserve">NỘI DUNG </t>
  </si>
  <si>
    <t xml:space="preserve">Tổng 
dự toán giao </t>
  </si>
  <si>
    <t>A</t>
  </si>
  <si>
    <t>TỔNG DỰ TOÁN PHÍ, LỆ PHÍ, HOẠT ĐỘNG SỰ NGHIỆP</t>
  </si>
  <si>
    <t>I</t>
  </si>
  <si>
    <t>Tổng số thu, chi phí, lệ phí</t>
  </si>
  <si>
    <t>Số thu phí, lệ phí</t>
  </si>
  <si>
    <t>1.1</t>
  </si>
  <si>
    <t>Lệ phí</t>
  </si>
  <si>
    <t>1.1.1</t>
  </si>
  <si>
    <t>1.1.2</t>
  </si>
  <si>
    <t>1.1.3</t>
  </si>
  <si>
    <t>1.1.4</t>
  </si>
  <si>
    <t>1.1.5</t>
  </si>
  <si>
    <t>1.1.6</t>
  </si>
  <si>
    <t>1.1.7</t>
  </si>
  <si>
    <t>1.1.8</t>
  </si>
  <si>
    <t>1.2</t>
  </si>
  <si>
    <t>Phí</t>
  </si>
  <si>
    <t>1.2.1</t>
  </si>
  <si>
    <t>1.2.3</t>
  </si>
  <si>
    <t>1.3</t>
  </si>
  <si>
    <t>1.3.3</t>
  </si>
  <si>
    <t>Số phí, lệ phí nộp NSNN</t>
  </si>
  <si>
    <t>2.1</t>
  </si>
  <si>
    <t>2.1.1</t>
  </si>
  <si>
    <t>2.1.2</t>
  </si>
  <si>
    <t>2.1.3</t>
  </si>
  <si>
    <t>2.1.4</t>
  </si>
  <si>
    <t>2.1.5</t>
  </si>
  <si>
    <t>2.1.6</t>
  </si>
  <si>
    <t>2.1.7</t>
  </si>
  <si>
    <t>2.2</t>
  </si>
  <si>
    <t>2.2.1</t>
  </si>
  <si>
    <t>Phí thẩm định dự án đầu tư xây dựng, thiết kế cơ sở, thiết kế kỹ thuật, thẩm định dự toán xây dựng, thẩm định quy hoạch</t>
  </si>
  <si>
    <t>2.2.3</t>
  </si>
  <si>
    <t>Phí sát hạch lái xe ô tô, mô tô</t>
  </si>
  <si>
    <t>Chi quản lý hành chính (SXD HP cũ)</t>
  </si>
  <si>
    <t xml:space="preserve">Chi tiền lương, tiền công, phụ cấp, các khoản đóng góp theo quy định </t>
  </si>
  <si>
    <t>Chi thêm giờ, công tác thực địa, phụ cấp bộ phận Một cửa, thuê xe, thuê mướn khác, hội nghị tập huấn phục vụ công tác thẩm định</t>
  </si>
  <si>
    <t xml:space="preserve">Chi mua sắm vật tư VP, VPP, công cụ dụng cụ, in, phô tô tài liệu </t>
  </si>
  <si>
    <t>Chi Thông tin tuyên truyền, liên lạc, chi khác phục vụ trực tiếp cho thực hiện công việc thu phí.</t>
  </si>
  <si>
    <t>Chi sửa chữa thường xuyên máy móc, thiết bị</t>
  </si>
  <si>
    <t>Chi khác: Phúc lợi tập thể, CCTL, mua sắm tài sản cố định (nếu có)…</t>
  </si>
  <si>
    <t xml:space="preserve">Chi từ nguồn thu phí được để lại </t>
  </si>
  <si>
    <t>Chi từ nguồn thu phí được để lại năm Nay</t>
  </si>
  <si>
    <t>Chi thu nhập tăng thêm theo cơ chế khoán, tự chủ</t>
  </si>
  <si>
    <t>Tiền điện</t>
  </si>
  <si>
    <t>Tiền nước</t>
  </si>
  <si>
    <t>Tiền nhiên liệu</t>
  </si>
  <si>
    <t>Tiền vệ sinh, môi trường</t>
  </si>
  <si>
    <t>Văn phòng phẩm</t>
  </si>
  <si>
    <t>2.1.8</t>
  </si>
  <si>
    <t>Vật tư văn phòng khác</t>
  </si>
  <si>
    <t>2.1.9</t>
  </si>
  <si>
    <t>Cước phí bưu chính</t>
  </si>
  <si>
    <t>2.1.10</t>
  </si>
  <si>
    <t>Thuê bao kênh vệ tinh, thuê bao cáp truyền hình, cước phí Internet, thuê đường truyền mạng</t>
  </si>
  <si>
    <t>2.1.11</t>
  </si>
  <si>
    <t>Tuyên truyền, quảng cáo</t>
  </si>
  <si>
    <t>2.1.12</t>
  </si>
  <si>
    <t>Phim ảnh, ấn phẩm truyền thông, sách, báo, tạp chí thư viện</t>
  </si>
  <si>
    <t>2.1.13</t>
  </si>
  <si>
    <t>In, mua tài liệu</t>
  </si>
  <si>
    <t>2.1.14</t>
  </si>
  <si>
    <t>Các khoản thuê mướn khác</t>
  </si>
  <si>
    <t>2.1.15</t>
  </si>
  <si>
    <t>Tiền vé máy bay, tàu, xe</t>
  </si>
  <si>
    <t>2.1.16</t>
  </si>
  <si>
    <t>Phụ cấp công tác phí</t>
  </si>
  <si>
    <t>2.1.17</t>
  </si>
  <si>
    <t>Tiền thuê phòng ngủ</t>
  </si>
  <si>
    <t>2.1.18</t>
  </si>
  <si>
    <t>Thuê lao động trong nước</t>
  </si>
  <si>
    <t>2.1.19</t>
  </si>
  <si>
    <t>Phí, lệ phí liên quan</t>
  </si>
  <si>
    <t>2.1.20</t>
  </si>
  <si>
    <t>Ô tô dùng chung</t>
  </si>
  <si>
    <t>2.1.21</t>
  </si>
  <si>
    <t>Các thiết bị công nghệ thông tin</t>
  </si>
  <si>
    <t>2.1.22</t>
  </si>
  <si>
    <t>Chi mua hàng hóa, vật tư (chi phí nghiệp vụ chuyên môn, chỉnh lý hồ sơ tài liệu)</t>
  </si>
  <si>
    <t>2.1.23</t>
  </si>
  <si>
    <t>Mua, bảo trì phần mềm công nghệ thông tin</t>
  </si>
  <si>
    <t>2.1.24</t>
  </si>
  <si>
    <t>Chi các khoản khác</t>
  </si>
  <si>
    <t>2.1.25</t>
  </si>
  <si>
    <t>Trích nguồn cải cách tiền lương</t>
  </si>
  <si>
    <t>Trích trả các Trung tâm</t>
  </si>
  <si>
    <t>II</t>
  </si>
  <si>
    <t>Tổng số thu học phí, giá dịch vụ và thu khác</t>
  </si>
  <si>
    <t>B</t>
  </si>
  <si>
    <t>TỔNG DỰ TOÁN CHI NSNN
(số sau trừ tiết kiệm 10%)</t>
  </si>
  <si>
    <t>Chi hoạt động của Cơ quan nhà nước, 
Đảng, đoàn thể</t>
  </si>
  <si>
    <t>Kinh phí thực hiện chế độ tự chủ</t>
  </si>
  <si>
    <t>Quỹ tiền lương</t>
  </si>
  <si>
    <t>Kinh phí theo định mức thường xuyên</t>
  </si>
  <si>
    <t>Các khoản chi đặc thù ngoài định mức</t>
  </si>
  <si>
    <t xml:space="preserve"> - Hỗ trợ công tác thu phí, lệ phí</t>
  </si>
  <si>
    <t xml:space="preserve"> - Chi đặc thù ngoài định mức, trong đó</t>
  </si>
  <si>
    <t xml:space="preserve"> + Trực lũ báo</t>
  </si>
  <si>
    <t>Kinh phí không thực hiện chế độ tự chủ</t>
  </si>
  <si>
    <t>Quỹ tiền thưởng theo Nghị định số 73/2024/NĐ-CP</t>
  </si>
  <si>
    <t>Sự nghiệp kinh tế</t>
  </si>
  <si>
    <t>Hoa, cây cảnh, điện trang trí Tết</t>
  </si>
  <si>
    <t xml:space="preserve"> +Trang trí hoa, cây cảnh phục vụ Tết Ất Tỵ 2025</t>
  </si>
  <si>
    <t xml:space="preserve"> +Sửa chữa, duy tu hệ thống đèn chiếu sáng các công trình kiến trúc tiêu biểu trên địa bàn thành phố</t>
  </si>
  <si>
    <t>Thực hiện Chỉ thị 05 về kiểm định các công trình, biệt thự, công cộng nguy hiểm (bước1,bước 2)</t>
  </si>
  <si>
    <t>2.3</t>
  </si>
  <si>
    <t>Kiểm định các chung cư cũ</t>
  </si>
  <si>
    <t>2.4</t>
  </si>
  <si>
    <t>Lập quy chế kiến trúc đô thị, chương trình phát triển đô thị, bác cáo tăng trưởng xanh</t>
  </si>
  <si>
    <t>2.5</t>
  </si>
  <si>
    <t>Kinh phí công tác bảo trì nhà là tài sản công</t>
  </si>
  <si>
    <t>2.6</t>
  </si>
  <si>
    <t>Rà soát, phân loại quỹ nhà thuộc SHNN trên địa bàn thành phố; Lập giá khởi điểm đấu giá quyền khai thác đối với phần diện tích KDDV tại các khu chung cư, khu nhà ở SV và tầng 1 chung cư HH3, HH4</t>
  </si>
  <si>
    <t>2.7</t>
  </si>
  <si>
    <t>Dịch vụ thoát nước đô thị trên địa bàn các quận và một số khu vực trên địa bàn thành phố Thủy Nguyên và các huyện: Kiến Thụy, Tiên Lãng, An Lão, Vĩnh Bảo (Theo QĐ số 2150/QĐ-UBND ngày 26/6/2025 của UBNDTP HP trước hợp nhất)</t>
  </si>
  <si>
    <t>Dịch vụ chiếu sáng đô thị trên địa bàn các quận và một số khu vực trên địa bàn thành phố Thủy Nguyên và các huyện: Kiến Thụy, Tiên Lãng, An Lão, Vĩnh Bảo, Cát Hải(Theo QĐ số 4849/QĐ-UBND ngày 23/12/2024 và QĐ số 2150/QĐ-UBND ngày 26/6/2025 của UBNDTP HP trước hợp nhất)</t>
  </si>
  <si>
    <t>2.8</t>
  </si>
  <si>
    <t>Dịch vụ quản lý công viên, vườn hoa, trồng và quản lý chăm sóc cây xanh, hoa cảnh vỉa hè, đường phố, dải phân cách, vòng xuyến trên dịa bàn các quận và một số khu vực trên địa bàn thành phố Thủy Nguyên và các huyện: Kiến Thụy, Tiên Lãng, An Lão, Vĩnh Bảo, Cát Hải (Theo QĐ số 4848/QĐ-UBND ngày 23/12/2024 và QĐ số 2150/QĐ-UBND ngày 26/6/2025 của UBNDTP HP trước hợp nhất)</t>
  </si>
  <si>
    <t>2.10</t>
  </si>
  <si>
    <t>Dịch vụ nghĩa trang đô thị tại Nghĩa trang Ninh Hải, nghĩa trang Phi Liệt, nghĩa trang Công Nông quận Kiến An, nghĩa trang nhân dân và nghĩa trang liệt sỹ quận Đồ Sơn (Theo QĐ số 4852/QĐ-UBND ngày 23/12/2024 của UBNDTP HP trước hợp nhất)</t>
  </si>
  <si>
    <t>2.9</t>
  </si>
  <si>
    <t>Kinh phí quản lý vận hành nhà ở thuộc tài sản công là nhà chung cư chưa bố trí cho thuê</t>
  </si>
  <si>
    <t>Nâng cấp hệ thống máy chủ, thiết bị tường lửa để đảm bảo cấp độ ATTT</t>
  </si>
  <si>
    <t>2.11</t>
  </si>
  <si>
    <t>Kinh phí thực hiện XD HT QL CSDL và ứng dụng chuyên ngành (giai đoạn 1)</t>
  </si>
  <si>
    <t>2.14</t>
  </si>
  <si>
    <t>+ Kinh phí kiến thiết thị chính phía Tây TP (TP Hải Dương cũ 85,643 trđ; Chí Linh cũ 34,306 trđ; Kinh Môn cũ 75,555 trđ)</t>
  </si>
  <si>
    <t>2.12</t>
  </si>
  <si>
    <t>Kinh phí xử phạt ATGT TW bổ sung</t>
  </si>
  <si>
    <t>III</t>
  </si>
  <si>
    <t>KP từ nguồn CCTL còn dư năm trước chuyển sang</t>
  </si>
  <si>
    <t>Quản lý hành chính (Loại 340 khoản 341)</t>
  </si>
  <si>
    <t>Quỹ lương</t>
  </si>
  <si>
    <t>THUYẾT MINH DỰ TOÁN NGÂN SÁCH NĂM 2025</t>
  </si>
  <si>
    <t>Tên đơn vị: Sở Xây dựng thành phố Hải Phòng</t>
  </si>
  <si>
    <t xml:space="preserve">Chương: 419;      MQHSDNS: 1048833       </t>
  </si>
  <si>
    <t xml:space="preserve">         Đơn vị tính: đồng</t>
  </si>
  <si>
    <t>NỘI DUNG</t>
  </si>
  <si>
    <t>Dự toán năm 2025</t>
  </si>
  <si>
    <t>Dự toán điều chỉnh 2025</t>
  </si>
  <si>
    <t>Ghi chú</t>
  </si>
  <si>
    <t>Kinh phí không giao tự chủ, không giao khoán</t>
  </si>
  <si>
    <t>Nghiệp vụ chuyên môn</t>
  </si>
  <si>
    <t>Dự toán phía Đông</t>
  </si>
  <si>
    <t>Thuê tư vấn điều tra, khảo sát giá vật liệu định kỳ hàng tháng trên địa bàn thành phố Hải Phòng</t>
  </si>
  <si>
    <t>Thuê tư vấn xây dựng tính toán chỉ số giá xây dựng định kỳ hàng tháng của thành phố Hải Phòng</t>
  </si>
  <si>
    <t xml:space="preserve">Khảo sát đơn giá nhân công trên địa bàn thành phố Hải Phòng </t>
  </si>
  <si>
    <t xml:space="preserve">Khảo sát đơn giá ca máy trên địa bàn thành phố Hải Phòng </t>
  </si>
  <si>
    <t>Trả nợ Rà soát định mức và xây dựng đơn giá các dịch vụ công ích đô thị trên địa bàn thành phố Hải Phòng theo HĐ 05/HĐTV-SXD-VKT ngày 08/4/2020</t>
  </si>
  <si>
    <t>Chi phí chi Hội đồng thẩm định giá bán nhà theo Nghị định số 99/2015/NĐ-CP</t>
  </si>
  <si>
    <t>Trả nợ Tư vấn lập đề án cơ chế chính sách hỗ trợ của thành phố Hải Phòng đối với nhà ở thuộc sở hữu nhà nước tại các khu chung cư mới xây dựng trên địa bàn thành phố Hải Phòng</t>
  </si>
  <si>
    <t>Kinh phí triển khai thực hiện chính sách hỗ trợ người có công với cách mạng cải thiện nhà ở QĐ số 22/2013/QĐ-TTg ngày 26/4/2013; NQ số 32/2018/NQ-HĐND; NQ 08/2022/NQ-HĐND 20/7/2022 sửa đổi 1 số nội dung của NQ 32,52; thực hiện chính sách hỗ trợ hộ  nghèo theo Nghị quyết 52/2019/NQ-CP</t>
  </si>
  <si>
    <t xml:space="preserve">Kiểm tra các dự án phát triển nhà theo NĐ 99/2015/NĐ-CP và xây dựng, rà soát điều chỉnh kế hoạch phát triển nhà hàng năm </t>
  </si>
  <si>
    <t xml:space="preserve">Kinh phí Sửa đổi, BS cập nhật TT dữ liệu và HT thông tin nhà ở và TTBĐS </t>
  </si>
  <si>
    <t>Kinh phí phục vụ xét duyệt hồ sơ từ chung cư cũ cải tạo về chung cư mới, mua nhà ở xã hội</t>
  </si>
  <si>
    <t>In phôi chứng chỉ môi giới BĐS, chứng chỉ năng lực hoạt động xây dựng</t>
  </si>
  <si>
    <t>Kinh phí xây dựng Kế hoạch phát triển nhà giai đoạn 2026-2030 (có dự toán kèm theo)</t>
  </si>
  <si>
    <t>Kinh phí xây dựng khung giá dịch vụ quản lý vận hành nhà chung cư thuộc sở hữu nhà nước</t>
  </si>
  <si>
    <t>Kinh phí công tác pháp chế, soạn thảo văn bản; Cải cách hành chính, duy trì cổng TTĐT Sở, Phòng cháy chữa cháy, triển khai DCCI và tuyên truyền, tập huấn các VB QPPL; tiếp công dân giải quyết khiếu nại tố cáo</t>
  </si>
  <si>
    <t xml:space="preserve">Hội phí Hội đô thị Việt Nam </t>
  </si>
  <si>
    <t>Ban chỉ đạo về cải tạo XD lại chung cư cũ, cấp nước an toàn, hiệu quả; chỉnh trang đô thị trên địa bàn TP</t>
  </si>
  <si>
    <t xml:space="preserve">Đề án chỉnh lý tài liệu </t>
  </si>
  <si>
    <t>Rà soát, bổ sung định mức, xây dựng mới đơn giá dịch vụ công ích: cây xanh, thoát nước, chiếu sáng</t>
  </si>
  <si>
    <t xml:space="preserve"> - Kinh phí phục vụ công tác đấu thầu và nghiệm thu, thanh quyết toán các công trình, dự án; xây dựng kế hoạch tổng hợp
 - Thực hiện quản lý tài chính về nhà nước: Kinh phí lập dự toán, phân bổ kinh phí thực hiện các nhiệm vụ thu chi  
- Kinh phí thực hiện công tác kiểm kê quản lý tài sản công</t>
  </si>
  <si>
    <t xml:space="preserve"> - Phôi đăng ký, cấp biển xe máy chuyên dùng và phôi phù hiệu, biển hiệu, giấy phép kinh doanh vận tải, sổ liên vận quốc tế
- Giấy chứng nhận khả năng chuyên môn thuyền trưởng phương tiện thủy nội địa;
- Giấy chứng nhận khả năng chuyên môn máy trưởng phương tiện thủy nội địa.</t>
  </si>
  <si>
    <t>Cước bưu chính</t>
  </si>
  <si>
    <t>Phôi GPLX, màng dán bảo vệ và chi phí mã hóa thông tin trên ảnh của người lái xe (cái)</t>
  </si>
  <si>
    <t>Bảo trì, sửa chữa máy in GPLX (máy chuyên dụng)</t>
  </si>
  <si>
    <t>Hệ thống quản lý, lưu trữ dự liệu DAT (dữ liệu giám sát thời gian &amp; quãng đường trong đào tạo lái xe )</t>
  </si>
  <si>
    <t xml:space="preserve"> Xây dựng Định mức kinh tế - kỹ thuật cho hoạt động vận tải hành khách công cộng bằng phà</t>
  </si>
  <si>
    <t>Chi nghiệp vụ chuyên môn thường xuyên chuyển từ thanh tra Sở XD về</t>
  </si>
  <si>
    <t>Dự toán Phía Tây</t>
  </si>
  <si>
    <t>Chi phục vụ thu lệ phí</t>
  </si>
  <si>
    <t>+ Mua phôi GPLX, ấn chỉ vận tải, biên lai</t>
  </si>
  <si>
    <t>Chi sửa chữa lớn, mua sắm tài sản cố định</t>
  </si>
  <si>
    <t xml:space="preserve">+Mua sắm máy móc thiết bị văn phòng (01máy photcopy 50trđ , máy vi tính để bàn 04 bộ x 15 trđ/bộ, máy in 04 bộ x 6,250 trđ/bộ;máy tính xách tay 01 bộ x 15 trđ;
Máy vi tính để bàn 03 bộ x 15 trđ/bộ; máy in 01 bộ x 07 trđ/bộ;  tủ tài liệu 02 cái x 7 trđ/cái) </t>
  </si>
  <si>
    <t>+ Sửa chữa máy điều hòa nhiệt độ</t>
  </si>
  <si>
    <t xml:space="preserve">+Mua sắm máy móc thiết bị văn phòng (máy vi tính để bàn 02 bộ x 13 trđ/bộ, bộ bàn ghế phòng làm việc 02 bộ x 4 trđ/bộ; tủ tài liệu 01 cái x 7 trđ/cái </t>
  </si>
  <si>
    <t>+ Sửa chữa nhà làm việc Thanh tra Sở</t>
  </si>
  <si>
    <t>Chi nâng cấp phần mềm kế toán, tập huấn bồi dưỡng nghiệp vụ</t>
  </si>
  <si>
    <t>Chỉnh lý tài liệu Tây Hải Phòng</t>
  </si>
  <si>
    <t>Xây dựng văn bản QPPL</t>
  </si>
  <si>
    <t>Kinh phí tổ chức Đại hội Đảng</t>
  </si>
  <si>
    <t>Xây dựng chỉ số giá xây dựng công trình quý IV năm 2024 và quý I, II, III năm 2025</t>
  </si>
  <si>
    <t>Xây dựng bản đồ kết nối giao thông giữa tỉnh Hải Dương với các địa phương xung quanh</t>
  </si>
  <si>
    <t>Xây dựng đề án về cơ chế, chính sách phát triển mạng lưới vận tải hành khách công cộng bằng xe bus trên địa bàn thành phố Hải Phòng giai đoạn 2026-2030;</t>
  </si>
  <si>
    <t>Chi chuyên môn nghiệp vụ (Chi tiết theo nghiệp vụ kèm theo)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</si>
</sst>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33">
    <font>
      <sz val="11"/>
      <color theme="1"/>
      <name val="Arial"/>
      <family val="2"/>
      <charset val="1"/>
      <scheme val="minor"/>
    </font>
    <font>
      <sz val="11"/>
      <color theme="1"/>
      <name val="Arial"/>
      <family val="2"/>
      <charset val="163"/>
      <scheme val="minor"/>
    </font>
    <font>
      <sz val="11"/>
      <color theme="1"/>
      <name val="Arial"/>
      <family val="2"/>
      <charset val="1"/>
      <scheme val="minor"/>
    </font>
    <font>
      <b/>
      <sz val="12"/>
      <color theme="1"/>
      <name val="Times New Roman"/>
      <family val="1"/>
    </font>
    <font>
      <sz val="12"/>
      <color theme="1"/>
      <name val="Times New Roman"/>
      <family val="1"/>
    </font>
    <font>
      <i/>
      <sz val="12"/>
      <color rgb="FF000000"/>
      <name val="Times New Roman"/>
      <family val="1"/>
    </font>
    <font>
      <i/>
      <sz val="12"/>
      <color theme="1"/>
      <name val="Times New Roman"/>
      <family val="1"/>
    </font>
    <font>
      <b/>
      <sz val="12"/>
      <color rgb="FF000000"/>
      <name val="Times New Roman"/>
      <family val="1"/>
    </font>
    <font>
      <b/>
      <i/>
      <sz val="12"/>
      <color rgb="FF000000"/>
      <name val="Times New Roman"/>
      <family val="1"/>
    </font>
    <font>
      <sz val="12"/>
      <color rgb="FF000000"/>
      <name val="Times New Roman"/>
      <family val="1"/>
    </font>
    <font>
      <b/>
      <i/>
      <sz val="12"/>
      <color theme="1"/>
      <name val="Times New Roman"/>
      <family val="1"/>
    </font>
    <font>
      <sz val="12"/>
      <name val="Times New Roman"/>
      <family val="1"/>
    </font>
    <font>
      <b/>
      <i/>
      <sz val="12"/>
      <name val="Times New Roman"/>
      <family val="1"/>
    </font>
    <font>
      <sz val="11"/>
      <color theme="1"/>
      <name val="times new roman"/>
      <family val="2"/>
      <charset val="163"/>
    </font>
    <font>
      <sz val="11"/>
      <color theme="1"/>
      <name val="Arial"/>
      <family val="2"/>
      <scheme val="minor"/>
    </font>
    <font>
      <sz val="8"/>
      <color indexed="8"/>
      <name val="Arial"/>
      <family val="2"/>
    </font>
    <font>
      <sz val="12"/>
      <color indexed="8"/>
      <name val="Times New Roman"/>
      <family val="1"/>
    </font>
    <font>
      <sz val="10"/>
      <name val="Arial"/>
      <family val="2"/>
      <charset val="163"/>
    </font>
    <font>
      <b/>
      <sz val="12"/>
      <name val="Times New Roman"/>
      <family val="1"/>
    </font>
    <font>
      <b/>
      <sz val="12"/>
      <color rgb="FFFF0000"/>
      <name val="Times New Roman"/>
      <family val="1"/>
    </font>
    <font>
      <i/>
      <sz val="12"/>
      <name val="Times New Roman"/>
      <family val="1"/>
    </font>
    <font>
      <b/>
      <i/>
      <sz val="12"/>
      <color rgb="FFFF0000"/>
      <name val="Times New Roman"/>
      <family val="1"/>
    </font>
    <font>
      <sz val="12"/>
      <name val=".VnTime"/>
      <family val="2"/>
    </font>
    <font>
      <b/>
      <sz val="16"/>
      <color indexed="8"/>
      <name val="Times New Roman"/>
      <family val="1"/>
    </font>
    <font>
      <b/>
      <sz val="13"/>
      <color indexed="8"/>
      <name val="Times New Roman"/>
      <family val="1"/>
    </font>
    <font>
      <sz val="13"/>
      <color indexed="8"/>
      <name val="Times New Roman"/>
      <family val="1"/>
    </font>
    <font>
      <b/>
      <sz val="14"/>
      <color indexed="8"/>
      <name val="Times New Roman"/>
      <family val="1"/>
    </font>
    <font>
      <i/>
      <sz val="14"/>
      <color indexed="8"/>
      <name val="Times New Roman"/>
      <family val="1"/>
    </font>
    <font>
      <sz val="14"/>
      <color indexed="8"/>
      <name val="Times New Roman"/>
      <family val="1"/>
    </font>
    <font>
      <b/>
      <sz val="12"/>
      <color indexed="8"/>
      <name val="Times New Roman"/>
      <family val="1"/>
    </font>
    <font>
      <sz val="8"/>
      <name val="Times New Roman"/>
      <family val="1"/>
    </font>
    <font>
      <sz val="12"/>
      <color rgb="FFFF0000"/>
      <name val="Times New Roman"/>
      <family val="1"/>
    </font>
    <font>
      <sz val="14"/>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8">
    <xf numFmtId="0" fontId="0" fillId="0" borderId="0"/>
    <xf numFmtId="164" fontId="2" fillId="0" borderId="0" applyFont="0" applyFill="0" applyBorder="0" applyAlignment="0" applyProtection="0"/>
    <xf numFmtId="0" fontId="13" fillId="0" borderId="0"/>
    <xf numFmtId="164" fontId="14" fillId="0" borderId="0" applyFont="0" applyFill="0" applyBorder="0" applyAlignment="0" applyProtection="0"/>
    <xf numFmtId="0" fontId="15" fillId="0" borderId="0" applyNumberFormat="0" applyFill="0" applyBorder="0" applyAlignment="0" applyProtection="0">
      <alignment vertical="top"/>
    </xf>
    <xf numFmtId="0" fontId="17" fillId="0" borderId="0"/>
    <xf numFmtId="0" fontId="1" fillId="0" borderId="0"/>
    <xf numFmtId="0" fontId="22" fillId="0" borderId="0"/>
  </cellStyleXfs>
  <cellXfs count="132">
    <xf numFmtId="0" fontId="0" fillId="0" borderId="0" xfId="0"/>
    <xf numFmtId="0" fontId="3" fillId="0" borderId="0" xfId="0" applyFont="1" applyAlignment="1">
      <alignment horizontal="left" vertical="center"/>
    </xf>
    <xf numFmtId="0" fontId="4" fillId="0" borderId="0" xfId="0" applyFont="1"/>
    <xf numFmtId="0" fontId="3" fillId="0" borderId="0" xfId="0" applyFont="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5" fillId="0" borderId="0" xfId="0" applyFont="1" applyAlignment="1">
      <alignment horizontal="center"/>
    </xf>
    <xf numFmtId="0" fontId="4" fillId="0" borderId="0" xfId="0" applyFont="1" applyAlignment="1">
      <alignment horizontal="center" vertical="center"/>
    </xf>
    <xf numFmtId="0" fontId="6" fillId="0" borderId="1" xfId="0" applyFont="1" applyBorder="1" applyAlignment="1">
      <alignment horizontal="right"/>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xf numFmtId="3" fontId="3" fillId="0" borderId="2" xfId="0" applyNumberFormat="1" applyFont="1" applyBorder="1"/>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lignment vertical="center" wrapText="1"/>
    </xf>
    <xf numFmtId="3" fontId="10" fillId="0" borderId="2" xfId="0" applyNumberFormat="1" applyFont="1" applyBorder="1"/>
    <xf numFmtId="0" fontId="4" fillId="2" borderId="0" xfId="0" applyFont="1" applyFill="1"/>
    <xf numFmtId="0" fontId="11" fillId="0" borderId="2" xfId="0" applyFont="1" applyBorder="1" applyAlignment="1">
      <alignment horizontal="left" vertical="center" wrapText="1"/>
    </xf>
    <xf numFmtId="3" fontId="4" fillId="0" borderId="2" xfId="0" applyNumberFormat="1" applyFont="1" applyBorder="1"/>
    <xf numFmtId="0" fontId="12" fillId="0" borderId="2" xfId="0" applyFont="1" applyBorder="1" applyAlignment="1">
      <alignment vertical="center" wrapText="1"/>
    </xf>
    <xf numFmtId="3" fontId="12" fillId="0" borderId="2" xfId="0" applyNumberFormat="1" applyFont="1" applyBorder="1"/>
    <xf numFmtId="3" fontId="11" fillId="0" borderId="2" xfId="0" applyNumberFormat="1" applyFont="1" applyBorder="1"/>
    <xf numFmtId="0" fontId="12" fillId="0" borderId="2" xfId="0" applyFont="1" applyBorder="1" applyAlignment="1">
      <alignment horizontal="left" vertical="center" wrapText="1"/>
    </xf>
    <xf numFmtId="0" fontId="10" fillId="2" borderId="0" xfId="0" applyFont="1" applyFill="1"/>
    <xf numFmtId="0" fontId="9" fillId="0" borderId="2" xfId="0" applyFont="1" applyBorder="1" applyAlignment="1">
      <alignment vertical="center" wrapText="1"/>
    </xf>
    <xf numFmtId="0" fontId="4" fillId="0" borderId="2" xfId="0" applyFont="1" applyBorder="1" applyAlignment="1">
      <alignment horizontal="left" vertical="center" wrapText="1"/>
    </xf>
    <xf numFmtId="3" fontId="4" fillId="0" borderId="2" xfId="0" applyNumberFormat="1" applyFont="1" applyBorder="1" applyAlignment="1">
      <alignment horizontal="right" vertical="center" wrapText="1"/>
    </xf>
    <xf numFmtId="0" fontId="4" fillId="0" borderId="2" xfId="0" applyFont="1" applyBorder="1" applyAlignment="1">
      <alignment horizontal="center" vertical="center"/>
    </xf>
    <xf numFmtId="0" fontId="3" fillId="0" borderId="2" xfId="2" applyFont="1" applyBorder="1" applyAlignment="1">
      <alignment horizontal="center" vertical="center"/>
    </xf>
    <xf numFmtId="0" fontId="3" fillId="0" borderId="2" xfId="2" applyFont="1" applyBorder="1" applyAlignment="1">
      <alignment vertical="center" wrapText="1"/>
    </xf>
    <xf numFmtId="165" fontId="3" fillId="0" borderId="2" xfId="3" applyNumberFormat="1" applyFont="1" applyFill="1" applyBorder="1" applyAlignment="1">
      <alignment vertical="center"/>
    </xf>
    <xf numFmtId="0" fontId="12" fillId="0" borderId="2" xfId="2" applyFont="1" applyBorder="1" applyAlignment="1">
      <alignment horizontal="center" vertical="center"/>
    </xf>
    <xf numFmtId="0" fontId="12" fillId="0" borderId="2" xfId="2" applyFont="1" applyBorder="1" applyAlignment="1">
      <alignment vertical="center" wrapText="1"/>
    </xf>
    <xf numFmtId="165" fontId="12" fillId="0" borderId="2" xfId="3" applyNumberFormat="1" applyFont="1" applyFill="1" applyBorder="1" applyAlignment="1">
      <alignment vertical="center"/>
    </xf>
    <xf numFmtId="165" fontId="4" fillId="0" borderId="0" xfId="0" applyNumberFormat="1" applyFont="1"/>
    <xf numFmtId="0" fontId="11" fillId="0" borderId="2" xfId="2" applyFont="1" applyBorder="1" applyAlignment="1">
      <alignment horizontal="center" vertical="center"/>
    </xf>
    <xf numFmtId="0" fontId="16" fillId="0" borderId="2" xfId="4" applyFont="1" applyFill="1" applyBorder="1" applyAlignment="1" applyProtection="1">
      <alignment horizontal="left" vertical="center" wrapText="1" shrinkToFit="1"/>
      <protection locked="0"/>
    </xf>
    <xf numFmtId="165" fontId="11" fillId="0" borderId="2" xfId="2" applyNumberFormat="1" applyFont="1" applyBorder="1" applyAlignment="1">
      <alignment horizontal="center" vertical="center"/>
    </xf>
    <xf numFmtId="0" fontId="12" fillId="0" borderId="2" xfId="5" applyFont="1" applyBorder="1" applyAlignment="1">
      <alignment vertical="center" wrapText="1"/>
    </xf>
    <xf numFmtId="165" fontId="12" fillId="0" borderId="2" xfId="2" applyNumberFormat="1" applyFont="1" applyBorder="1" applyAlignment="1">
      <alignment horizontal="center" vertical="center"/>
    </xf>
    <xf numFmtId="0" fontId="7" fillId="0" borderId="2" xfId="0" applyFont="1" applyBorder="1" applyAlignment="1">
      <alignment horizontal="left" vertical="center" wrapText="1"/>
    </xf>
    <xf numFmtId="0" fontId="3" fillId="0" borderId="2" xfId="6" applyFont="1" applyBorder="1" applyAlignment="1">
      <alignment horizontal="center" vertical="center"/>
    </xf>
    <xf numFmtId="0" fontId="3" fillId="0" borderId="2" xfId="6" applyFont="1" applyBorder="1" applyAlignment="1">
      <alignment vertical="center" wrapText="1"/>
    </xf>
    <xf numFmtId="3" fontId="18" fillId="0" borderId="2" xfId="6" applyNumberFormat="1" applyFont="1" applyBorder="1" applyAlignment="1">
      <alignment vertical="center"/>
    </xf>
    <xf numFmtId="0" fontId="19" fillId="0" borderId="2" xfId="6" applyFont="1" applyBorder="1" applyAlignment="1">
      <alignment horizontal="center" vertical="center"/>
    </xf>
    <xf numFmtId="0" fontId="19" fillId="0" borderId="2" xfId="6" applyFont="1" applyBorder="1" applyAlignment="1">
      <alignment vertical="center" wrapText="1"/>
    </xf>
    <xf numFmtId="3" fontId="19" fillId="0" borderId="2" xfId="6" applyNumberFormat="1" applyFont="1" applyBorder="1" applyAlignment="1">
      <alignment vertical="center"/>
    </xf>
    <xf numFmtId="0" fontId="10" fillId="0" borderId="2" xfId="6" applyFont="1" applyBorder="1" applyAlignment="1">
      <alignment horizontal="center" vertical="center"/>
    </xf>
    <xf numFmtId="0" fontId="10" fillId="0" borderId="2" xfId="6" applyFont="1" applyBorder="1" applyAlignment="1">
      <alignment vertical="center"/>
    </xf>
    <xf numFmtId="3" fontId="12" fillId="0" borderId="2" xfId="6" applyNumberFormat="1" applyFont="1" applyBorder="1" applyAlignment="1">
      <alignment vertical="center"/>
    </xf>
    <xf numFmtId="0" fontId="6" fillId="0" borderId="2" xfId="6" applyFont="1" applyBorder="1" applyAlignment="1">
      <alignment horizontal="center" vertical="center"/>
    </xf>
    <xf numFmtId="0" fontId="6" fillId="0" borderId="2" xfId="6" applyFont="1" applyBorder="1" applyAlignment="1">
      <alignment vertical="center"/>
    </xf>
    <xf numFmtId="3" fontId="20" fillId="0" borderId="2" xfId="0" applyNumberFormat="1" applyFont="1" applyBorder="1" applyAlignment="1">
      <alignment vertical="center"/>
    </xf>
    <xf numFmtId="0" fontId="6" fillId="0" borderId="2" xfId="6" applyFont="1" applyBorder="1" applyAlignment="1">
      <alignment vertical="center" wrapText="1"/>
    </xf>
    <xf numFmtId="3" fontId="20" fillId="0" borderId="2" xfId="6" applyNumberFormat="1" applyFont="1" applyBorder="1" applyAlignment="1">
      <alignment vertical="center"/>
    </xf>
    <xf numFmtId="0" fontId="10" fillId="0" borderId="2" xfId="6" applyFont="1" applyBorder="1" applyAlignment="1">
      <alignment vertical="center" wrapText="1"/>
    </xf>
    <xf numFmtId="0" fontId="4" fillId="0" borderId="2" xfId="6" applyFont="1" applyBorder="1" applyAlignment="1">
      <alignment horizontal="center" vertical="center"/>
    </xf>
    <xf numFmtId="3" fontId="10" fillId="0" borderId="2" xfId="6" applyNumberFormat="1" applyFont="1" applyBorder="1" applyAlignment="1">
      <alignment vertical="center"/>
    </xf>
    <xf numFmtId="3" fontId="6" fillId="0" borderId="2" xfId="0" applyNumberFormat="1" applyFont="1" applyBorder="1" applyAlignment="1">
      <alignment vertical="center"/>
    </xf>
    <xf numFmtId="3" fontId="6" fillId="0" borderId="2" xfId="6" applyNumberFormat="1" applyFont="1" applyBorder="1" applyAlignment="1">
      <alignment vertical="center"/>
    </xf>
    <xf numFmtId="0" fontId="19" fillId="0" borderId="2" xfId="6" applyFont="1" applyBorder="1" applyAlignment="1">
      <alignment vertical="center"/>
    </xf>
    <xf numFmtId="0" fontId="3" fillId="2" borderId="0" xfId="0" applyFont="1" applyFill="1"/>
    <xf numFmtId="0" fontId="4" fillId="0" borderId="2" xfId="6" applyFont="1" applyBorder="1" applyAlignment="1">
      <alignment vertical="center" wrapText="1"/>
    </xf>
    <xf numFmtId="3" fontId="4" fillId="0" borderId="2" xfId="6" applyNumberFormat="1" applyFont="1" applyBorder="1" applyAlignment="1">
      <alignment vertical="center"/>
    </xf>
    <xf numFmtId="0" fontId="20" fillId="0" borderId="3" xfId="6" quotePrefix="1" applyFont="1" applyBorder="1" applyAlignment="1">
      <alignment vertical="center" wrapText="1"/>
    </xf>
    <xf numFmtId="0" fontId="21" fillId="0" borderId="2" xfId="6" applyFont="1" applyBorder="1" applyAlignment="1">
      <alignment horizontal="center" vertical="center"/>
    </xf>
    <xf numFmtId="0" fontId="21" fillId="0" borderId="2" xfId="6" applyFont="1" applyBorder="1" applyAlignment="1">
      <alignment vertical="center" wrapText="1"/>
    </xf>
    <xf numFmtId="3" fontId="23" fillId="0" borderId="0" xfId="7" applyNumberFormat="1" applyFont="1" applyAlignment="1">
      <alignment horizontal="center" vertical="center"/>
    </xf>
    <xf numFmtId="3" fontId="16" fillId="0" borderId="0" xfId="7" applyNumberFormat="1" applyFont="1" applyAlignment="1">
      <alignment vertical="center"/>
    </xf>
    <xf numFmtId="3" fontId="24" fillId="0" borderId="0" xfId="7" applyNumberFormat="1" applyFont="1" applyAlignment="1">
      <alignment horizontal="left" vertical="center"/>
    </xf>
    <xf numFmtId="3" fontId="25" fillId="0" borderId="0" xfId="7" applyNumberFormat="1" applyFont="1" applyAlignment="1">
      <alignment vertical="center"/>
    </xf>
    <xf numFmtId="3" fontId="26" fillId="0" borderId="0" xfId="7" applyNumberFormat="1" applyFont="1" applyAlignment="1">
      <alignment horizontal="center" vertical="center"/>
    </xf>
    <xf numFmtId="3" fontId="27" fillId="0" borderId="1" xfId="7" applyNumberFormat="1" applyFont="1" applyBorder="1" applyAlignment="1">
      <alignment horizontal="right" vertical="center"/>
    </xf>
    <xf numFmtId="3" fontId="28" fillId="0" borderId="0" xfId="7" applyNumberFormat="1" applyFont="1" applyAlignment="1">
      <alignment vertical="center"/>
    </xf>
    <xf numFmtId="3" fontId="29" fillId="0" borderId="2" xfId="7" applyNumberFormat="1" applyFont="1" applyBorder="1" applyAlignment="1">
      <alignment horizontal="center" vertical="center" wrapText="1"/>
    </xf>
    <xf numFmtId="3" fontId="29" fillId="0" borderId="0" xfId="7" applyNumberFormat="1" applyFont="1" applyAlignment="1">
      <alignment horizontal="center" vertical="center"/>
    </xf>
    <xf numFmtId="0" fontId="18" fillId="0" borderId="4" xfId="7" applyFont="1" applyBorder="1" applyAlignment="1">
      <alignment horizontal="center"/>
    </xf>
    <xf numFmtId="3" fontId="29" fillId="0" borderId="4" xfId="7" applyNumberFormat="1" applyFont="1" applyBorder="1" applyAlignment="1">
      <alignment horizontal="left" vertical="center" wrapText="1"/>
    </xf>
    <xf numFmtId="3" fontId="29" fillId="0" borderId="4" xfId="7" applyNumberFormat="1" applyFont="1" applyBorder="1" applyAlignment="1">
      <alignment vertical="center"/>
    </xf>
    <xf numFmtId="3" fontId="29" fillId="0" borderId="4" xfId="7" applyNumberFormat="1" applyFont="1" applyBorder="1" applyAlignment="1">
      <alignment horizontal="right" vertical="center"/>
    </xf>
    <xf numFmtId="0" fontId="18" fillId="0" borderId="0" xfId="7" applyFont="1"/>
    <xf numFmtId="0" fontId="18" fillId="0" borderId="3" xfId="7" applyFont="1" applyBorder="1" applyAlignment="1">
      <alignment horizontal="center"/>
    </xf>
    <xf numFmtId="3" fontId="29" fillId="0" borderId="3" xfId="7" applyNumberFormat="1" applyFont="1" applyBorder="1" applyAlignment="1">
      <alignment horizontal="left" vertical="center"/>
    </xf>
    <xf numFmtId="3" fontId="29" fillId="0" borderId="3" xfId="7" applyNumberFormat="1" applyFont="1" applyBorder="1" applyAlignment="1">
      <alignment vertical="center"/>
    </xf>
    <xf numFmtId="3" fontId="29" fillId="0" borderId="3" xfId="7" applyNumberFormat="1" applyFont="1" applyBorder="1" applyAlignment="1">
      <alignment horizontal="right" vertical="center"/>
    </xf>
    <xf numFmtId="0" fontId="11" fillId="0" borderId="3" xfId="7" applyFont="1" applyBorder="1" applyAlignment="1">
      <alignment horizontal="center" vertical="center" wrapText="1"/>
    </xf>
    <xf numFmtId="0" fontId="4" fillId="0" borderId="3" xfId="0" applyFont="1" applyBorder="1" applyAlignment="1">
      <alignment horizontal="left" vertical="center" wrapText="1"/>
    </xf>
    <xf numFmtId="3" fontId="4" fillId="2" borderId="3" xfId="0" applyNumberFormat="1" applyFont="1" applyFill="1" applyBorder="1" applyAlignment="1">
      <alignment horizontal="right" vertical="center" wrapText="1"/>
    </xf>
    <xf numFmtId="3" fontId="4" fillId="2" borderId="3" xfId="0" applyNumberFormat="1" applyFont="1" applyFill="1" applyBorder="1" applyAlignment="1">
      <alignment vertical="center" wrapText="1"/>
    </xf>
    <xf numFmtId="3" fontId="11" fillId="0" borderId="3" xfId="7" applyNumberFormat="1" applyFont="1" applyBorder="1" applyAlignment="1">
      <alignment horizontal="right" vertical="center"/>
    </xf>
    <xf numFmtId="0" fontId="11" fillId="0" borderId="0" xfId="7" applyFont="1"/>
    <xf numFmtId="0" fontId="11" fillId="0" borderId="3" xfId="7" applyFont="1" applyBorder="1" applyAlignment="1">
      <alignment horizontal="left" vertical="center" wrapText="1"/>
    </xf>
    <xf numFmtId="3" fontId="30" fillId="2" borderId="3" xfId="7" applyNumberFormat="1" applyFont="1" applyFill="1" applyBorder="1" applyAlignment="1">
      <alignment horizontal="right" vertical="center" wrapText="1"/>
    </xf>
    <xf numFmtId="3" fontId="11" fillId="2" borderId="3" xfId="7" applyNumberFormat="1" applyFont="1" applyFill="1" applyBorder="1" applyAlignment="1">
      <alignment horizontal="right" vertical="center" wrapText="1"/>
    </xf>
    <xf numFmtId="3" fontId="11" fillId="2" borderId="3" xfId="7" applyNumberFormat="1" applyFont="1" applyFill="1" applyBorder="1" applyAlignment="1">
      <alignment horizontal="right" vertical="center"/>
    </xf>
    <xf numFmtId="3" fontId="4" fillId="0" borderId="3" xfId="7" applyNumberFormat="1" applyFont="1" applyBorder="1" applyAlignment="1">
      <alignment horizontal="right" vertical="center"/>
    </xf>
    <xf numFmtId="0" fontId="31" fillId="0" borderId="0" xfId="7" applyFont="1"/>
    <xf numFmtId="0" fontId="11" fillId="3" borderId="3" xfId="7" applyFont="1" applyFill="1" applyBorder="1" applyAlignment="1">
      <alignment horizontal="center" vertical="center" wrapText="1"/>
    </xf>
    <xf numFmtId="0" fontId="11" fillId="3" borderId="3" xfId="7" applyFont="1" applyFill="1" applyBorder="1" applyAlignment="1">
      <alignment horizontal="left" vertical="center" wrapText="1"/>
    </xf>
    <xf numFmtId="3" fontId="4" fillId="3" borderId="3" xfId="0" applyNumberFormat="1" applyFont="1" applyFill="1" applyBorder="1" applyAlignment="1">
      <alignment vertical="center"/>
    </xf>
    <xf numFmtId="3" fontId="4" fillId="3" borderId="3" xfId="0" applyNumberFormat="1" applyFont="1" applyFill="1" applyBorder="1" applyAlignment="1">
      <alignment horizontal="right" vertical="center" wrapText="1"/>
    </xf>
    <xf numFmtId="3" fontId="11" fillId="3" borderId="3" xfId="7" applyNumberFormat="1" applyFont="1" applyFill="1" applyBorder="1" applyAlignment="1">
      <alignment horizontal="right" vertical="center" wrapText="1"/>
    </xf>
    <xf numFmtId="0" fontId="11" fillId="3" borderId="0" xfId="7" applyFont="1" applyFill="1"/>
    <xf numFmtId="3" fontId="4" fillId="2" borderId="3" xfId="0" applyNumberFormat="1" applyFont="1" applyFill="1" applyBorder="1" applyAlignment="1">
      <alignment vertical="center"/>
    </xf>
    <xf numFmtId="0" fontId="4" fillId="0" borderId="3" xfId="7" applyFont="1" applyBorder="1" applyAlignment="1">
      <alignment horizontal="center" vertical="center" wrapText="1"/>
    </xf>
    <xf numFmtId="0" fontId="4" fillId="0" borderId="3" xfId="7" applyFont="1" applyBorder="1" applyAlignment="1">
      <alignment horizontal="left" vertical="center" wrapText="1"/>
    </xf>
    <xf numFmtId="3" fontId="4" fillId="0" borderId="5" xfId="0" applyNumberFormat="1" applyFont="1" applyBorder="1" applyAlignment="1">
      <alignment horizontal="right" vertical="center" wrapText="1"/>
    </xf>
    <xf numFmtId="3" fontId="11" fillId="0" borderId="5" xfId="7" applyNumberFormat="1" applyFont="1" applyBorder="1" applyAlignment="1">
      <alignment horizontal="right" vertical="center"/>
    </xf>
    <xf numFmtId="3" fontId="31" fillId="0" borderId="5" xfId="7" applyNumberFormat="1" applyFont="1" applyBorder="1" applyAlignment="1">
      <alignment horizontal="right" vertical="center"/>
    </xf>
    <xf numFmtId="0" fontId="11" fillId="0" borderId="3" xfId="7" applyFont="1" applyBorder="1" applyAlignment="1">
      <alignment vertical="center" wrapText="1"/>
    </xf>
    <xf numFmtId="165" fontId="4" fillId="0" borderId="3" xfId="1" applyNumberFormat="1" applyFont="1" applyFill="1" applyBorder="1" applyAlignment="1">
      <alignment horizontal="right" vertical="center" wrapText="1"/>
    </xf>
    <xf numFmtId="0" fontId="18" fillId="0" borderId="3" xfId="0" applyFont="1" applyBorder="1" applyAlignment="1">
      <alignment horizontal="center" vertical="center" wrapText="1"/>
    </xf>
    <xf numFmtId="0" fontId="18" fillId="0" borderId="3" xfId="0" applyFont="1" applyBorder="1" applyAlignment="1">
      <alignment vertical="center" wrapText="1"/>
    </xf>
    <xf numFmtId="0" fontId="32" fillId="0" borderId="3" xfId="7" applyFont="1" applyBorder="1" applyAlignment="1">
      <alignment horizontal="center"/>
    </xf>
    <xf numFmtId="3" fontId="3" fillId="2" borderId="3" xfId="0" applyNumberFormat="1" applyFont="1" applyFill="1" applyBorder="1" applyAlignment="1">
      <alignment horizontal="right" vertical="center" wrapText="1"/>
    </xf>
    <xf numFmtId="3" fontId="11" fillId="0" borderId="0" xfId="7" applyNumberFormat="1" applyFont="1"/>
    <xf numFmtId="0" fontId="11" fillId="0" borderId="3" xfId="0" applyFont="1" applyBorder="1" applyAlignment="1">
      <alignment horizontal="center" vertical="center" wrapText="1"/>
    </xf>
    <xf numFmtId="0" fontId="11" fillId="0" borderId="3" xfId="0" quotePrefix="1" applyFont="1" applyBorder="1" applyAlignment="1">
      <alignment vertical="center" wrapText="1"/>
    </xf>
    <xf numFmtId="0" fontId="20" fillId="0" borderId="3" xfId="0" applyFont="1" applyBorder="1" applyAlignment="1">
      <alignment horizontal="center" vertical="center" wrapText="1"/>
    </xf>
    <xf numFmtId="0" fontId="20" fillId="0" borderId="3" xfId="0" quotePrefix="1" applyFont="1" applyBorder="1" applyAlignment="1">
      <alignment vertical="center" wrapText="1"/>
    </xf>
    <xf numFmtId="3" fontId="6" fillId="2" borderId="3" xfId="0" applyNumberFormat="1" applyFont="1" applyFill="1" applyBorder="1" applyAlignment="1">
      <alignment horizontal="right" vertical="center" wrapText="1"/>
    </xf>
    <xf numFmtId="0" fontId="32" fillId="0" borderId="0" xfId="7" applyFont="1" applyAlignment="1">
      <alignment horizontal="center"/>
    </xf>
    <xf numFmtId="0" fontId="11" fillId="0" borderId="6" xfId="0" quotePrefix="1" applyFont="1" applyBorder="1" applyAlignment="1">
      <alignment vertical="center" wrapText="1"/>
    </xf>
    <xf numFmtId="0" fontId="11" fillId="0" borderId="6" xfId="7" applyFont="1" applyBorder="1" applyAlignment="1">
      <alignment horizontal="center"/>
    </xf>
    <xf numFmtId="3" fontId="4" fillId="2" borderId="6" xfId="0" applyNumberFormat="1" applyFont="1" applyFill="1" applyBorder="1" applyAlignment="1">
      <alignment horizontal="right" vertical="center" wrapText="1"/>
    </xf>
    <xf numFmtId="0" fontId="3" fillId="0" borderId="0" xfId="0" applyFont="1" applyAlignment="1">
      <alignment horizontal="left" vertical="center"/>
    </xf>
    <xf numFmtId="3" fontId="25" fillId="0" borderId="0" xfId="7" applyNumberFormat="1" applyFont="1" applyAlignment="1">
      <alignment horizontal="left" vertical="center"/>
    </xf>
  </cellXfs>
  <cellStyles count="8">
    <cellStyle name="Comma" xfId="1" builtinId="3"/>
    <cellStyle name="Comma 2" xfId="3" xr:uid="{A56F6924-6FF1-4FB9-818B-0F2155C86AAB}"/>
    <cellStyle name="Normal" xfId="0" builtinId="0"/>
    <cellStyle name="Normal 12" xfId="5" xr:uid="{B6D9B22E-1149-48B8-9919-1B34E4E93760}"/>
    <cellStyle name="Normal 13" xfId="4" xr:uid="{6A907B5D-A75C-46E0-A0CD-0B9882EDE5EF}"/>
    <cellStyle name="Normal 2" xfId="2" xr:uid="{9CFB875E-9F57-4A97-92EB-0C82DDBD2717}"/>
    <cellStyle name="Normal 3" xfId="6" xr:uid="{A274E4DC-E44F-4495-8370-6857F898BFFD}"/>
    <cellStyle name="Normal 4" xfId="7" xr:uid="{3DA41E66-0AEE-426F-82EC-99C47A9CC3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INDOW~1\AppData\Local\Temp\Zalo%20Temp\TempDownloads\25.7.Bi&#7875;u%20m&#7851;u%20K&#232;m%20theo%20Quy&#7871;t%20&#273;&#7883;nh%20&#273;i&#7873;u%20ch&#7881;nh%20s&#225;t%20nh&#7853;p%20t&#7881;nh%20(ko%20c&#243;%20ph&#237;%20l&#7879;%20ph&#237;%20ph&#237;a%20T&#226;y)%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HQN\.ISO%201982\2025\S&#7903;%20X&#226;y%20d&#7921;ng%20VT25\T&#224;i%20ch&#237;nh%20XD25.08\D&#7921;%20to&#225;n%20&#273;&#432;&#7907;c%20ph&#226;n%20b&#7893;\1.%20Bi&#7875;u%20m&#7851;u%20K&#232;m%20theo%20Quy&#7871;t%20&#273;&#7883;nh%202999%20-%207-8-2025%20Chi%20ti&#7871;t.xlsx" TargetMode="External"/><Relationship Id="rId1" Type="http://schemas.openxmlformats.org/officeDocument/2006/relationships/externalLinkPath" Target="D&#7921;%20to&#225;n%20&#273;&#432;&#7907;c%20ph&#226;n%20b&#7893;/1.%20Bi&#7875;u%20m&#7851;u%20K&#232;m%20theo%20Quy&#7871;t%20&#273;&#7883;nh%202999%20-%207-8-2025%20Chi%20ti&#7871;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ẫu 49"/>
      <sheetName val="SXD"/>
      <sheetName val=" Viện "/>
      <sheetName val="TTTV và TK"/>
      <sheetName val="Cảng vụ"/>
      <sheetName val="TTĐK xe"/>
      <sheetName val="Thanh tra "/>
      <sheetName val="Chi cục Giám định"/>
      <sheetName val="BQL Dự án"/>
      <sheetName val="TT điều hành giám sát"/>
      <sheetName val="Thuyết minh CMNV SXD"/>
    </sheetNames>
    <sheetDataSet>
      <sheetData sheetId="0">
        <row r="14">
          <cell r="C14" t="str">
            <v>Lệ phí cấp GPXD, Cấp phép thầu XD, Chứng chỉ hành nghề XD</v>
          </cell>
        </row>
        <row r="15">
          <cell r="C15" t="str">
            <v>Lệ phí công bố hợp quy</v>
          </cell>
        </row>
        <row r="16">
          <cell r="C16" t="str">
            <v>Lệ phí đăng ký cấp biển xe máy chuyên dùng</v>
          </cell>
        </row>
        <row r="17">
          <cell r="C17" t="str">
            <v>Lệ phí sang tên</v>
          </cell>
        </row>
        <row r="18">
          <cell r="C18" t="str">
            <v>Lệ phí đăng ký PTTNĐ</v>
          </cell>
        </row>
        <row r="19">
          <cell r="C19" t="str">
            <v>Lệ phí máy thuyền trưởng</v>
          </cell>
        </row>
        <row r="20">
          <cell r="C20" t="str">
            <v>Lệ phí cấp GPLX ô tô, mô tô</v>
          </cell>
        </row>
        <row r="21">
          <cell r="C21" t="str">
            <v>Lệ phí cấp GCN ATKT và BVMT thủy nội địa</v>
          </cell>
        </row>
        <row r="23">
          <cell r="C23" t="str">
            <v>Phí thẩm định dự án đầu tư xây dựng, thiết kế cơ sở, thiết kế kỹ thuật, thẩm định dự toán xây dựng, thẩm định quy hoạch</v>
          </cell>
        </row>
        <row r="24">
          <cell r="C24" t="str">
            <v>Phí sát hạch lái xe ô tô, mô tô</v>
          </cell>
        </row>
        <row r="25">
          <cell r="C25" t="str">
            <v>Thu khác</v>
          </cell>
        </row>
        <row r="29">
          <cell r="C29" t="str">
            <v>Tiền thuê nhà thuộc SHNN</v>
          </cell>
        </row>
        <row r="32">
          <cell r="C32" t="str">
            <v>Lệ phí cấp GPXD, Cấp phép thầu XD, Chứng chỉ hành nghề XD</v>
          </cell>
        </row>
        <row r="33">
          <cell r="C33" t="str">
            <v>Lệ phí công bố hợp quy</v>
          </cell>
        </row>
        <row r="34">
          <cell r="C34" t="str">
            <v>Lệ phí đăng ký cấp biển xe máy chuyên dùng</v>
          </cell>
        </row>
        <row r="35">
          <cell r="C35" t="str">
            <v>Lệ phí sang tên</v>
          </cell>
        </row>
        <row r="36">
          <cell r="C36" t="str">
            <v>Lệ phí đăng ký PTTNĐ</v>
          </cell>
        </row>
        <row r="37">
          <cell r="C37" t="str">
            <v>Lệ phí máy thuyền trưởng</v>
          </cell>
        </row>
        <row r="38">
          <cell r="C38" t="str">
            <v>Lệ phí cấp GPLX ô tô, mô tô</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Điều chỉnh theo QĐ2999"/>
      <sheetName val="Cả ngành"/>
      <sheetName val="trung tam bao tri"/>
      <sheetName val="SXD -VP"/>
      <sheetName val=" Viện "/>
      <sheetName val="TTTV và TK"/>
      <sheetName val="Cảng vụ"/>
      <sheetName val="TTĐK xe"/>
      <sheetName val="Chi cục Giám định"/>
      <sheetName val="Thuyết minh CMNV SXD"/>
    </sheetNames>
    <sheetDataSet>
      <sheetData sheetId="0"/>
      <sheetData sheetId="1">
        <row r="14">
          <cell r="E14">
            <v>378730000</v>
          </cell>
        </row>
        <row r="15">
          <cell r="E15">
            <v>3270000</v>
          </cell>
        </row>
        <row r="16">
          <cell r="E16">
            <v>61582500</v>
          </cell>
        </row>
        <row r="17">
          <cell r="E17">
            <v>1023750</v>
          </cell>
        </row>
        <row r="18">
          <cell r="E18">
            <v>19734750</v>
          </cell>
        </row>
        <row r="19">
          <cell r="E19">
            <v>5250000</v>
          </cell>
        </row>
        <row r="20">
          <cell r="E20">
            <v>12303270000</v>
          </cell>
        </row>
        <row r="24">
          <cell r="E24">
            <v>3430172323</v>
          </cell>
        </row>
        <row r="25">
          <cell r="E25">
            <v>19881114750</v>
          </cell>
        </row>
        <row r="27">
          <cell r="E27">
            <v>79155000000</v>
          </cell>
        </row>
        <row r="28">
          <cell r="E28">
            <v>79155000000</v>
          </cell>
        </row>
        <row r="31">
          <cell r="E31">
            <v>378730000</v>
          </cell>
        </row>
        <row r="32">
          <cell r="E32">
            <v>3270000</v>
          </cell>
        </row>
        <row r="33">
          <cell r="E33">
            <v>61582500</v>
          </cell>
        </row>
        <row r="34">
          <cell r="E34">
            <v>1023750</v>
          </cell>
        </row>
        <row r="35">
          <cell r="E35">
            <v>19734750</v>
          </cell>
        </row>
        <row r="36">
          <cell r="E36">
            <v>5250000</v>
          </cell>
        </row>
        <row r="37">
          <cell r="E37">
            <v>12303270000</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454B1-0364-40D3-BC1C-8C48067D45B5}">
  <sheetPr>
    <tabColor rgb="FFFF0000"/>
  </sheetPr>
  <dimension ref="A1:F111"/>
  <sheetViews>
    <sheetView tabSelected="1" topLeftCell="A62" workbookViewId="0">
      <selection activeCell="C88" sqref="C88"/>
    </sheetView>
  </sheetViews>
  <sheetFormatPr defaultColWidth="9.125" defaultRowHeight="15.75"/>
  <cols>
    <col min="1" max="2" width="7.625" style="8" customWidth="1"/>
    <col min="3" max="3" width="62.125" style="2" customWidth="1"/>
    <col min="4" max="4" width="17.625" style="2" customWidth="1"/>
    <col min="5" max="5" width="9.125" style="2"/>
    <col min="6" max="6" width="19.125" style="2" bestFit="1" customWidth="1"/>
    <col min="7" max="16384" width="9.125" style="2"/>
  </cols>
  <sheetData>
    <row r="1" spans="1:4">
      <c r="A1" s="1" t="s">
        <v>0</v>
      </c>
      <c r="B1" s="1"/>
      <c r="C1" s="1"/>
    </row>
    <row r="2" spans="1:4">
      <c r="A2" s="1" t="s">
        <v>1</v>
      </c>
      <c r="B2" s="1"/>
      <c r="C2" s="1"/>
    </row>
    <row r="3" spans="1:4" ht="20.25" customHeight="1">
      <c r="A3" s="130" t="s">
        <v>2</v>
      </c>
      <c r="B3" s="130"/>
      <c r="C3" s="130"/>
      <c r="D3" s="3"/>
    </row>
    <row r="4" spans="1:4" ht="15.95" customHeight="1">
      <c r="A4" s="2"/>
      <c r="B4" s="2"/>
      <c r="C4" s="4" t="s">
        <v>3</v>
      </c>
      <c r="D4" s="4"/>
    </row>
    <row r="5" spans="1:4" ht="15.95" customHeight="1">
      <c r="A5" s="5"/>
      <c r="B5" s="5"/>
      <c r="C5" s="6" t="s">
        <v>4</v>
      </c>
      <c r="D5" s="5"/>
    </row>
    <row r="6" spans="1:4" ht="15.95" customHeight="1">
      <c r="A6" s="5"/>
      <c r="B6" s="5"/>
      <c r="C6" s="6" t="s">
        <v>5</v>
      </c>
      <c r="D6" s="5"/>
    </row>
    <row r="7" spans="1:4" ht="20.25" customHeight="1">
      <c r="A7" s="7" t="s">
        <v>6</v>
      </c>
      <c r="B7" s="7"/>
      <c r="C7" s="7"/>
      <c r="D7" s="7"/>
    </row>
    <row r="8" spans="1:4" ht="21.6" customHeight="1">
      <c r="C8" s="9" t="s">
        <v>7</v>
      </c>
      <c r="D8" s="9"/>
    </row>
    <row r="9" spans="1:4" ht="21" customHeight="1">
      <c r="A9" s="10" t="s">
        <v>8</v>
      </c>
      <c r="B9" s="11" t="s">
        <v>9</v>
      </c>
      <c r="C9" s="10" t="s">
        <v>10</v>
      </c>
      <c r="D9" s="11" t="s">
        <v>11</v>
      </c>
    </row>
    <row r="10" spans="1:4" ht="24.6" customHeight="1">
      <c r="A10" s="10"/>
      <c r="B10" s="10"/>
      <c r="C10" s="10"/>
      <c r="D10" s="10"/>
    </row>
    <row r="11" spans="1:4">
      <c r="A11" s="12" t="s">
        <v>12</v>
      </c>
      <c r="B11" s="12"/>
      <c r="C11" s="13" t="s">
        <v>13</v>
      </c>
      <c r="D11" s="14">
        <f>D12+D26</f>
        <v>115239148073</v>
      </c>
    </row>
    <row r="12" spans="1:4">
      <c r="A12" s="15" t="s">
        <v>14</v>
      </c>
      <c r="B12" s="15"/>
      <c r="C12" s="16" t="s">
        <v>15</v>
      </c>
      <c r="D12" s="14">
        <f>+D13</f>
        <v>36084148073</v>
      </c>
    </row>
    <row r="13" spans="1:4">
      <c r="A13" s="15">
        <v>1</v>
      </c>
      <c r="B13" s="15"/>
      <c r="C13" s="16" t="s">
        <v>16</v>
      </c>
      <c r="D13" s="14">
        <f>D14+D23</f>
        <v>36084148073</v>
      </c>
    </row>
    <row r="14" spans="1:4" s="21" customFormat="1">
      <c r="A14" s="17" t="s">
        <v>17</v>
      </c>
      <c r="B14" s="18"/>
      <c r="C14" s="19" t="s">
        <v>18</v>
      </c>
      <c r="D14" s="20">
        <f>SUM(D15:D22)</f>
        <v>12772861000</v>
      </c>
    </row>
    <row r="15" spans="1:4" s="21" customFormat="1">
      <c r="A15" s="18" t="s">
        <v>19</v>
      </c>
      <c r="B15" s="18"/>
      <c r="C15" s="22" t="str">
        <f>'[1]Mẫu 49'!C14</f>
        <v>Lệ phí cấp GPXD, Cấp phép thầu XD, Chứng chỉ hành nghề XD</v>
      </c>
      <c r="D15" s="23">
        <f>'[2]Cả ngành'!E14</f>
        <v>378730000</v>
      </c>
    </row>
    <row r="16" spans="1:4" s="21" customFormat="1">
      <c r="A16" s="18" t="s">
        <v>20</v>
      </c>
      <c r="B16" s="18"/>
      <c r="C16" s="22" t="str">
        <f>'[1]Mẫu 49'!C15</f>
        <v>Lệ phí công bố hợp quy</v>
      </c>
      <c r="D16" s="23">
        <f>'[2]Cả ngành'!E15</f>
        <v>3270000</v>
      </c>
    </row>
    <row r="17" spans="1:4" s="21" customFormat="1">
      <c r="A17" s="18" t="s">
        <v>21</v>
      </c>
      <c r="B17" s="18"/>
      <c r="C17" s="22" t="str">
        <f>'[1]Mẫu 49'!C16</f>
        <v>Lệ phí đăng ký cấp biển xe máy chuyên dùng</v>
      </c>
      <c r="D17" s="23">
        <f>'[2]Cả ngành'!E16</f>
        <v>61582500</v>
      </c>
    </row>
    <row r="18" spans="1:4" s="21" customFormat="1">
      <c r="A18" s="18" t="s">
        <v>22</v>
      </c>
      <c r="B18" s="18"/>
      <c r="C18" s="22" t="str">
        <f>'[1]Mẫu 49'!C17</f>
        <v>Lệ phí sang tên</v>
      </c>
      <c r="D18" s="23">
        <f>'[2]Cả ngành'!E17</f>
        <v>1023750</v>
      </c>
    </row>
    <row r="19" spans="1:4" s="21" customFormat="1">
      <c r="A19" s="18" t="s">
        <v>23</v>
      </c>
      <c r="B19" s="18"/>
      <c r="C19" s="22" t="str">
        <f>'[1]Mẫu 49'!C18</f>
        <v>Lệ phí đăng ký PTTNĐ</v>
      </c>
      <c r="D19" s="23">
        <f>'[2]Cả ngành'!E18</f>
        <v>19734750</v>
      </c>
    </row>
    <row r="20" spans="1:4" s="21" customFormat="1">
      <c r="A20" s="18" t="s">
        <v>24</v>
      </c>
      <c r="B20" s="18"/>
      <c r="C20" s="22" t="str">
        <f>'[1]Mẫu 49'!C19</f>
        <v>Lệ phí máy thuyền trưởng</v>
      </c>
      <c r="D20" s="23">
        <f>'[2]Cả ngành'!E19</f>
        <v>5250000</v>
      </c>
    </row>
    <row r="21" spans="1:4" s="21" customFormat="1">
      <c r="A21" s="18" t="s">
        <v>25</v>
      </c>
      <c r="B21" s="18"/>
      <c r="C21" s="22" t="str">
        <f>'[1]Mẫu 49'!C20</f>
        <v>Lệ phí cấp GPLX ô tô, mô tô</v>
      </c>
      <c r="D21" s="23">
        <f>'[2]Cả ngành'!E20</f>
        <v>12303270000</v>
      </c>
    </row>
    <row r="22" spans="1:4" s="21" customFormat="1">
      <c r="A22" s="18" t="s">
        <v>26</v>
      </c>
      <c r="B22" s="18"/>
      <c r="C22" s="22" t="str">
        <f>'[1]Mẫu 49'!C21</f>
        <v>Lệ phí cấp GCN ATKT và BVMT thủy nội địa</v>
      </c>
      <c r="D22" s="23">
        <f>'[2]Cả ngành'!E21</f>
        <v>0</v>
      </c>
    </row>
    <row r="23" spans="1:4" s="21" customFormat="1">
      <c r="A23" s="17" t="s">
        <v>27</v>
      </c>
      <c r="B23" s="18"/>
      <c r="C23" s="24" t="s">
        <v>28</v>
      </c>
      <c r="D23" s="25">
        <f>SUM(D24:D25)</f>
        <v>23311287073</v>
      </c>
    </row>
    <row r="24" spans="1:4" s="21" customFormat="1" ht="31.5">
      <c r="A24" s="18" t="s">
        <v>29</v>
      </c>
      <c r="B24" s="18"/>
      <c r="C24" s="22" t="str">
        <f>'[1]Mẫu 49'!C23</f>
        <v>Phí thẩm định dự án đầu tư xây dựng, thiết kế cơ sở, thiết kế kỹ thuật, thẩm định dự toán xây dựng, thẩm định quy hoạch</v>
      </c>
      <c r="D24" s="26">
        <f>'[2]Cả ngành'!E24</f>
        <v>3430172323</v>
      </c>
    </row>
    <row r="25" spans="1:4" s="21" customFormat="1">
      <c r="A25" s="18" t="s">
        <v>30</v>
      </c>
      <c r="B25" s="18"/>
      <c r="C25" s="22" t="str">
        <f>'[1]Mẫu 49'!C24</f>
        <v>Phí sát hạch lái xe ô tô, mô tô</v>
      </c>
      <c r="D25" s="26">
        <f>'[2]Cả ngành'!E25</f>
        <v>19881114750</v>
      </c>
    </row>
    <row r="26" spans="1:4" s="28" customFormat="1">
      <c r="A26" s="17" t="s">
        <v>31</v>
      </c>
      <c r="B26" s="17"/>
      <c r="C26" s="27" t="str">
        <f>'[1]Mẫu 49'!C25</f>
        <v>Thu khác</v>
      </c>
      <c r="D26" s="25">
        <f>D27</f>
        <v>79155000000</v>
      </c>
    </row>
    <row r="27" spans="1:4" s="21" customFormat="1">
      <c r="A27" s="18" t="s">
        <v>32</v>
      </c>
      <c r="B27" s="18"/>
      <c r="C27" s="22" t="str">
        <f>'[1]Mẫu 49'!C29</f>
        <v>Tiền thuê nhà thuộc SHNN</v>
      </c>
      <c r="D27" s="26">
        <f>'[2]Cả ngành'!E28</f>
        <v>79155000000</v>
      </c>
    </row>
    <row r="28" spans="1:4" s="21" customFormat="1">
      <c r="A28" s="15">
        <v>2</v>
      </c>
      <c r="B28" s="15"/>
      <c r="C28" s="16" t="s">
        <v>33</v>
      </c>
      <c r="D28" s="14">
        <f>D29+D37</f>
        <v>18330356920</v>
      </c>
    </row>
    <row r="29" spans="1:4" s="21" customFormat="1">
      <c r="A29" s="17" t="s">
        <v>34</v>
      </c>
      <c r="B29" s="17"/>
      <c r="C29" s="19" t="s">
        <v>18</v>
      </c>
      <c r="D29" s="20">
        <f>SUM(D30:D36)</f>
        <v>12772861000</v>
      </c>
    </row>
    <row r="30" spans="1:4" s="21" customFormat="1">
      <c r="A30" s="18" t="s">
        <v>35</v>
      </c>
      <c r="B30" s="17"/>
      <c r="C30" s="22" t="str">
        <f>'[1]Mẫu 49'!C32</f>
        <v>Lệ phí cấp GPXD, Cấp phép thầu XD, Chứng chỉ hành nghề XD</v>
      </c>
      <c r="D30" s="23">
        <f>'[2]Cả ngành'!E31</f>
        <v>378730000</v>
      </c>
    </row>
    <row r="31" spans="1:4" s="21" customFormat="1">
      <c r="A31" s="18" t="s">
        <v>36</v>
      </c>
      <c r="B31" s="17"/>
      <c r="C31" s="22" t="str">
        <f>'[1]Mẫu 49'!C33</f>
        <v>Lệ phí công bố hợp quy</v>
      </c>
      <c r="D31" s="23">
        <f>'[2]Cả ngành'!E32</f>
        <v>3270000</v>
      </c>
    </row>
    <row r="32" spans="1:4" s="21" customFormat="1">
      <c r="A32" s="18" t="s">
        <v>37</v>
      </c>
      <c r="B32" s="17"/>
      <c r="C32" s="22" t="str">
        <f>'[1]Mẫu 49'!C34</f>
        <v>Lệ phí đăng ký cấp biển xe máy chuyên dùng</v>
      </c>
      <c r="D32" s="23">
        <f>'[2]Cả ngành'!E33</f>
        <v>61582500</v>
      </c>
    </row>
    <row r="33" spans="1:6" s="21" customFormat="1">
      <c r="A33" s="18" t="s">
        <v>38</v>
      </c>
      <c r="B33" s="17"/>
      <c r="C33" s="22" t="str">
        <f>'[1]Mẫu 49'!C35</f>
        <v>Lệ phí sang tên</v>
      </c>
      <c r="D33" s="23">
        <f>'[2]Cả ngành'!E34</f>
        <v>1023750</v>
      </c>
    </row>
    <row r="34" spans="1:6" s="21" customFormat="1">
      <c r="A34" s="18" t="s">
        <v>39</v>
      </c>
      <c r="B34" s="17"/>
      <c r="C34" s="22" t="str">
        <f>'[1]Mẫu 49'!C36</f>
        <v>Lệ phí đăng ký PTTNĐ</v>
      </c>
      <c r="D34" s="23">
        <f>'[2]Cả ngành'!E35</f>
        <v>19734750</v>
      </c>
    </row>
    <row r="35" spans="1:6" s="21" customFormat="1">
      <c r="A35" s="18" t="s">
        <v>40</v>
      </c>
      <c r="B35" s="17"/>
      <c r="C35" s="22" t="str">
        <f>'[1]Mẫu 49'!C37</f>
        <v>Lệ phí máy thuyền trưởng</v>
      </c>
      <c r="D35" s="23">
        <f>'[2]Cả ngành'!E36</f>
        <v>5250000</v>
      </c>
    </row>
    <row r="36" spans="1:6" s="21" customFormat="1">
      <c r="A36" s="18" t="s">
        <v>41</v>
      </c>
      <c r="B36" s="17"/>
      <c r="C36" s="22" t="str">
        <f>'[1]Mẫu 49'!C38</f>
        <v>Lệ phí cấp GPLX ô tô, mô tô</v>
      </c>
      <c r="D36" s="23">
        <f>'[2]Cả ngành'!E37</f>
        <v>12303270000</v>
      </c>
    </row>
    <row r="37" spans="1:6" s="21" customFormat="1">
      <c r="A37" s="17" t="s">
        <v>42</v>
      </c>
      <c r="B37" s="17"/>
      <c r="C37" s="19" t="s">
        <v>28</v>
      </c>
      <c r="D37" s="20">
        <f>SUM(D38:D39)</f>
        <v>5557495920</v>
      </c>
    </row>
    <row r="38" spans="1:6" s="21" customFormat="1" ht="31.5">
      <c r="A38" s="18" t="s">
        <v>43</v>
      </c>
      <c r="B38" s="17"/>
      <c r="C38" s="29" t="s">
        <v>44</v>
      </c>
      <c r="D38" s="23">
        <f>502000000+85217232</f>
        <v>587217232</v>
      </c>
    </row>
    <row r="39" spans="1:6" s="21" customFormat="1">
      <c r="A39" s="18" t="s">
        <v>45</v>
      </c>
      <c r="B39" s="17"/>
      <c r="C39" s="30" t="s">
        <v>46</v>
      </c>
      <c r="D39" s="31">
        <f>4970278688</f>
        <v>4970278688</v>
      </c>
    </row>
    <row r="40" spans="1:6" s="21" customFormat="1" hidden="1">
      <c r="A40" s="15"/>
      <c r="B40" s="15"/>
      <c r="C40" s="19" t="s">
        <v>47</v>
      </c>
      <c r="D40" s="14">
        <f>SUM(D41:D46)</f>
        <v>0</v>
      </c>
    </row>
    <row r="41" spans="1:6" ht="15.75" hidden="1" customHeight="1">
      <c r="A41" s="15"/>
      <c r="B41" s="32"/>
      <c r="C41" s="30" t="s">
        <v>48</v>
      </c>
      <c r="D41" s="31"/>
    </row>
    <row r="42" spans="1:6" ht="31.5" hidden="1">
      <c r="A42" s="15"/>
      <c r="B42" s="32"/>
      <c r="C42" s="30" t="s">
        <v>49</v>
      </c>
      <c r="D42" s="31"/>
    </row>
    <row r="43" spans="1:6" hidden="1">
      <c r="A43" s="15"/>
      <c r="B43" s="32"/>
      <c r="C43" s="30" t="s">
        <v>50</v>
      </c>
      <c r="D43" s="31"/>
    </row>
    <row r="44" spans="1:6" ht="31.5" hidden="1">
      <c r="A44" s="15"/>
      <c r="B44" s="32"/>
      <c r="C44" s="30" t="s">
        <v>51</v>
      </c>
      <c r="D44" s="31"/>
    </row>
    <row r="45" spans="1:6" hidden="1">
      <c r="A45" s="15"/>
      <c r="B45" s="32"/>
      <c r="C45" s="30" t="s">
        <v>52</v>
      </c>
      <c r="D45" s="31"/>
    </row>
    <row r="46" spans="1:6" ht="15.75" hidden="1" customHeight="1">
      <c r="A46" s="15"/>
      <c r="B46" s="32"/>
      <c r="C46" s="30" t="s">
        <v>53</v>
      </c>
      <c r="D46" s="31"/>
    </row>
    <row r="47" spans="1:6" s="21" customFormat="1">
      <c r="A47" s="15">
        <v>2</v>
      </c>
      <c r="B47" s="33"/>
      <c r="C47" s="34" t="s">
        <v>54</v>
      </c>
      <c r="D47" s="35">
        <f>D48+D74</f>
        <v>17753000000.447502</v>
      </c>
    </row>
    <row r="48" spans="1:6" ht="19.5" customHeight="1">
      <c r="A48" s="17" t="s">
        <v>34</v>
      </c>
      <c r="B48" s="36"/>
      <c r="C48" s="37" t="s">
        <v>55</v>
      </c>
      <c r="D48" s="38">
        <f>SUM(D49:D73)</f>
        <v>5227897707.9475002</v>
      </c>
      <c r="F48" s="39"/>
    </row>
    <row r="49" spans="1:6" ht="19.5" customHeight="1">
      <c r="A49" s="18" t="s">
        <v>35</v>
      </c>
      <c r="B49" s="36"/>
      <c r="C49" s="30" t="s">
        <v>48</v>
      </c>
      <c r="D49" s="31">
        <f>750000000+100000000</f>
        <v>850000000</v>
      </c>
    </row>
    <row r="50" spans="1:6" ht="19.5" customHeight="1">
      <c r="A50" s="18" t="s">
        <v>36</v>
      </c>
      <c r="B50" s="40"/>
      <c r="C50" s="41" t="s">
        <v>56</v>
      </c>
      <c r="D50" s="42">
        <v>1132041216.6000001</v>
      </c>
    </row>
    <row r="51" spans="1:6" ht="19.5" customHeight="1">
      <c r="A51" s="18" t="s">
        <v>37</v>
      </c>
      <c r="B51" s="40"/>
      <c r="C51" s="41" t="s">
        <v>57</v>
      </c>
      <c r="D51" s="42">
        <v>200000000</v>
      </c>
      <c r="F51" s="39"/>
    </row>
    <row r="52" spans="1:6" ht="19.5" customHeight="1">
      <c r="A52" s="18" t="s">
        <v>38</v>
      </c>
      <c r="B52" s="40"/>
      <c r="C52" s="41" t="s">
        <v>58</v>
      </c>
      <c r="D52" s="42">
        <v>50000000</v>
      </c>
    </row>
    <row r="53" spans="1:6" ht="19.5" customHeight="1">
      <c r="A53" s="18" t="s">
        <v>39</v>
      </c>
      <c r="B53" s="40"/>
      <c r="C53" s="41" t="s">
        <v>59</v>
      </c>
      <c r="D53" s="42">
        <v>250000000</v>
      </c>
      <c r="F53" s="39"/>
    </row>
    <row r="54" spans="1:6" ht="19.5" customHeight="1">
      <c r="A54" s="18" t="s">
        <v>40</v>
      </c>
      <c r="B54" s="40"/>
      <c r="C54" s="41" t="s">
        <v>60</v>
      </c>
      <c r="D54" s="42">
        <v>10500000</v>
      </c>
    </row>
    <row r="55" spans="1:6" ht="19.5" customHeight="1">
      <c r="A55" s="18" t="s">
        <v>41</v>
      </c>
      <c r="B55" s="40"/>
      <c r="C55" s="41" t="s">
        <v>61</v>
      </c>
      <c r="D55" s="42">
        <v>200000000</v>
      </c>
    </row>
    <row r="56" spans="1:6" ht="19.5" customHeight="1">
      <c r="A56" s="18" t="s">
        <v>62</v>
      </c>
      <c r="B56" s="40"/>
      <c r="C56" s="41" t="s">
        <v>63</v>
      </c>
      <c r="D56" s="42">
        <v>250000000</v>
      </c>
    </row>
    <row r="57" spans="1:6" ht="19.5" customHeight="1">
      <c r="A57" s="18" t="s">
        <v>64</v>
      </c>
      <c r="B57" s="40"/>
      <c r="C57" s="41" t="s">
        <v>65</v>
      </c>
      <c r="D57" s="42">
        <v>50000000</v>
      </c>
    </row>
    <row r="58" spans="1:6" ht="31.5">
      <c r="A58" s="18" t="s">
        <v>66</v>
      </c>
      <c r="B58" s="40"/>
      <c r="C58" s="41" t="s">
        <v>67</v>
      </c>
      <c r="D58" s="42">
        <v>50000000</v>
      </c>
      <c r="F58" s="39"/>
    </row>
    <row r="59" spans="1:6" ht="19.5" customHeight="1">
      <c r="A59" s="18" t="s">
        <v>68</v>
      </c>
      <c r="B59" s="40"/>
      <c r="C59" s="41" t="s">
        <v>69</v>
      </c>
      <c r="D59" s="42">
        <v>50000000</v>
      </c>
    </row>
    <row r="60" spans="1:6" ht="19.5" customHeight="1">
      <c r="A60" s="18" t="s">
        <v>70</v>
      </c>
      <c r="B60" s="40"/>
      <c r="C60" s="41" t="s">
        <v>71</v>
      </c>
      <c r="D60" s="42">
        <v>30000000</v>
      </c>
    </row>
    <row r="61" spans="1:6" ht="19.5" customHeight="1">
      <c r="A61" s="18" t="s">
        <v>72</v>
      </c>
      <c r="B61" s="40"/>
      <c r="C61" s="41" t="s">
        <v>73</v>
      </c>
      <c r="D61" s="42">
        <v>50000000</v>
      </c>
    </row>
    <row r="62" spans="1:6" ht="19.5" customHeight="1">
      <c r="A62" s="18" t="s">
        <v>74</v>
      </c>
      <c r="B62" s="40"/>
      <c r="C62" s="41" t="s">
        <v>75</v>
      </c>
      <c r="D62" s="42">
        <v>50000000</v>
      </c>
    </row>
    <row r="63" spans="1:6" ht="19.5" customHeight="1">
      <c r="A63" s="18" t="s">
        <v>76</v>
      </c>
      <c r="B63" s="40"/>
      <c r="C63" s="41" t="s">
        <v>77</v>
      </c>
      <c r="D63" s="42">
        <v>35000000</v>
      </c>
    </row>
    <row r="64" spans="1:6" ht="19.5" customHeight="1">
      <c r="A64" s="18" t="s">
        <v>78</v>
      </c>
      <c r="B64" s="40"/>
      <c r="C64" s="41" t="s">
        <v>79</v>
      </c>
      <c r="D64" s="42">
        <v>30000000</v>
      </c>
    </row>
    <row r="65" spans="1:4" ht="19.5" customHeight="1">
      <c r="A65" s="18" t="s">
        <v>80</v>
      </c>
      <c r="B65" s="40"/>
      <c r="C65" s="41" t="s">
        <v>81</v>
      </c>
      <c r="D65" s="42">
        <v>20000000</v>
      </c>
    </row>
    <row r="66" spans="1:4" ht="19.5" customHeight="1">
      <c r="A66" s="18" t="s">
        <v>82</v>
      </c>
      <c r="B66" s="40"/>
      <c r="C66" s="41" t="s">
        <v>83</v>
      </c>
      <c r="D66" s="42">
        <v>50000000</v>
      </c>
    </row>
    <row r="67" spans="1:4" ht="19.5" customHeight="1">
      <c r="A67" s="18" t="s">
        <v>84</v>
      </c>
      <c r="B67" s="40"/>
      <c r="C67" s="41" t="s">
        <v>85</v>
      </c>
      <c r="D67" s="42">
        <v>10500000</v>
      </c>
    </row>
    <row r="68" spans="1:4" ht="19.5" customHeight="1">
      <c r="A68" s="18" t="s">
        <v>86</v>
      </c>
      <c r="B68" s="40"/>
      <c r="C68" s="41" t="s">
        <v>87</v>
      </c>
      <c r="D68" s="42">
        <v>90000000</v>
      </c>
    </row>
    <row r="69" spans="1:4" ht="19.5" customHeight="1">
      <c r="A69" s="18" t="s">
        <v>88</v>
      </c>
      <c r="B69" s="40"/>
      <c r="C69" s="41" t="s">
        <v>89</v>
      </c>
      <c r="D69" s="42">
        <v>150000000</v>
      </c>
    </row>
    <row r="70" spans="1:4">
      <c r="A70" s="18" t="s">
        <v>90</v>
      </c>
      <c r="B70" s="40"/>
      <c r="C70" s="41" t="s">
        <v>91</v>
      </c>
      <c r="D70" s="42">
        <v>200000000</v>
      </c>
    </row>
    <row r="71" spans="1:4" ht="19.5" customHeight="1">
      <c r="A71" s="18" t="s">
        <v>92</v>
      </c>
      <c r="B71" s="40"/>
      <c r="C71" s="41" t="s">
        <v>93</v>
      </c>
      <c r="D71" s="42">
        <v>70000000</v>
      </c>
    </row>
    <row r="72" spans="1:4" ht="19.5" customHeight="1">
      <c r="A72" s="18" t="s">
        <v>94</v>
      </c>
      <c r="B72" s="40"/>
      <c r="C72" s="41" t="s">
        <v>95</v>
      </c>
      <c r="D72" s="42">
        <v>88705347</v>
      </c>
    </row>
    <row r="73" spans="1:4" ht="19.5" customHeight="1">
      <c r="A73" s="18" t="s">
        <v>96</v>
      </c>
      <c r="B73" s="40"/>
      <c r="C73" s="41" t="s">
        <v>97</v>
      </c>
      <c r="D73" s="42">
        <v>1261151144.3475001</v>
      </c>
    </row>
    <row r="74" spans="1:4" ht="19.5" customHeight="1">
      <c r="A74" s="17" t="s">
        <v>42</v>
      </c>
      <c r="B74" s="40"/>
      <c r="C74" s="43" t="s">
        <v>98</v>
      </c>
      <c r="D74" s="44">
        <v>12525102292.5</v>
      </c>
    </row>
    <row r="75" spans="1:4">
      <c r="A75" s="15" t="s">
        <v>99</v>
      </c>
      <c r="B75" s="15"/>
      <c r="C75" s="45" t="s">
        <v>100</v>
      </c>
      <c r="D75" s="14">
        <f>'[2]Cả ngành'!E27</f>
        <v>79155000000</v>
      </c>
    </row>
    <row r="76" spans="1:4" ht="31.5">
      <c r="A76" s="46" t="s">
        <v>101</v>
      </c>
      <c r="B76" s="46"/>
      <c r="C76" s="47" t="s">
        <v>102</v>
      </c>
      <c r="D76" s="48">
        <f>D77+D88+D108</f>
        <v>131705308000</v>
      </c>
    </row>
    <row r="77" spans="1:4" ht="31.5">
      <c r="A77" s="49" t="s">
        <v>14</v>
      </c>
      <c r="B77" s="49">
        <v>341</v>
      </c>
      <c r="C77" s="50" t="s">
        <v>103</v>
      </c>
      <c r="D77" s="51">
        <f>D78+D85</f>
        <v>86924139000</v>
      </c>
    </row>
    <row r="78" spans="1:4" s="4" customFormat="1">
      <c r="A78" s="52">
        <v>1</v>
      </c>
      <c r="B78" s="52"/>
      <c r="C78" s="53" t="s">
        <v>104</v>
      </c>
      <c r="D78" s="54">
        <f>D79+D80+D81</f>
        <v>67955177000</v>
      </c>
    </row>
    <row r="79" spans="1:4">
      <c r="A79" s="55" t="s">
        <v>17</v>
      </c>
      <c r="B79" s="55"/>
      <c r="C79" s="56" t="s">
        <v>105</v>
      </c>
      <c r="D79" s="57">
        <f>19015000000+16017912000+22087400000-1664000000-1482404000-502919000</f>
        <v>53470989000</v>
      </c>
    </row>
    <row r="80" spans="1:4">
      <c r="A80" s="55" t="s">
        <v>27</v>
      </c>
      <c r="B80" s="55"/>
      <c r="C80" s="58" t="s">
        <v>106</v>
      </c>
      <c r="D80" s="59">
        <f>4240000000+5695088000+4237600000-280000000-295500000-99000000</f>
        <v>13498188000</v>
      </c>
    </row>
    <row r="81" spans="1:4">
      <c r="A81" s="52" t="s">
        <v>31</v>
      </c>
      <c r="B81" s="52"/>
      <c r="C81" s="60" t="s">
        <v>107</v>
      </c>
      <c r="D81" s="54">
        <f>D82+D83</f>
        <v>986000000</v>
      </c>
    </row>
    <row r="82" spans="1:4">
      <c r="A82" s="61"/>
      <c r="B82" s="61"/>
      <c r="C82" s="58" t="s">
        <v>108</v>
      </c>
      <c r="D82" s="59">
        <v>936000000</v>
      </c>
    </row>
    <row r="83" spans="1:4">
      <c r="A83" s="61"/>
      <c r="B83" s="61"/>
      <c r="C83" s="58" t="s">
        <v>109</v>
      </c>
      <c r="D83" s="59">
        <f>SUM(D84:D84)</f>
        <v>50000000</v>
      </c>
    </row>
    <row r="84" spans="1:4">
      <c r="A84" s="61"/>
      <c r="B84" s="61"/>
      <c r="C84" s="58" t="s">
        <v>110</v>
      </c>
      <c r="D84" s="59">
        <v>50000000</v>
      </c>
    </row>
    <row r="85" spans="1:4" s="21" customFormat="1">
      <c r="A85" s="52">
        <v>2</v>
      </c>
      <c r="B85" s="52"/>
      <c r="C85" s="53" t="s">
        <v>111</v>
      </c>
      <c r="D85" s="62">
        <f>SUM(D86:D87)</f>
        <v>18968962000</v>
      </c>
    </row>
    <row r="86" spans="1:4" s="21" customFormat="1">
      <c r="A86" s="61"/>
      <c r="B86" s="61"/>
      <c r="C86" s="56" t="s">
        <v>112</v>
      </c>
      <c r="D86" s="63">
        <f>646000000+407000000+590000000+229000000+1060000000-171000000-82349000-27689000</f>
        <v>2650962000</v>
      </c>
    </row>
    <row r="87" spans="1:4" s="21" customFormat="1">
      <c r="A87" s="61"/>
      <c r="B87" s="61"/>
      <c r="C87" s="56" t="s">
        <v>199</v>
      </c>
      <c r="D87" s="64">
        <f>3846000000+7290000000+2937000000+2410000000-165000000</f>
        <v>16318000000</v>
      </c>
    </row>
    <row r="88" spans="1:4" s="21" customFormat="1">
      <c r="A88" s="49" t="s">
        <v>99</v>
      </c>
      <c r="B88" s="49"/>
      <c r="C88" s="65" t="s">
        <v>113</v>
      </c>
      <c r="D88" s="51">
        <f>D89+D90</f>
        <v>42662169000</v>
      </c>
    </row>
    <row r="89" spans="1:4" s="21" customFormat="1">
      <c r="A89" s="52">
        <v>1</v>
      </c>
      <c r="B89" s="52"/>
      <c r="C89" s="53" t="s">
        <v>104</v>
      </c>
      <c r="D89" s="62"/>
    </row>
    <row r="90" spans="1:4" s="21" customFormat="1">
      <c r="A90" s="52">
        <v>2</v>
      </c>
      <c r="B90" s="55"/>
      <c r="C90" s="53" t="s">
        <v>111</v>
      </c>
      <c r="D90" s="64">
        <f>D91+D94+D95+D96+D97+D98+D99+D100+D101+D102+D103+D104+D105+D106+D107</f>
        <v>42662169000</v>
      </c>
    </row>
    <row r="91" spans="1:4" s="21" customFormat="1">
      <c r="A91" s="55" t="s">
        <v>34</v>
      </c>
      <c r="B91" s="55"/>
      <c r="C91" s="58" t="s">
        <v>114</v>
      </c>
      <c r="D91" s="64">
        <f>D92+D93</f>
        <v>10355064000</v>
      </c>
    </row>
    <row r="92" spans="1:4" s="21" customFormat="1">
      <c r="A92" s="55"/>
      <c r="B92" s="55"/>
      <c r="C92" s="58" t="s">
        <v>115</v>
      </c>
      <c r="D92" s="64">
        <f>7763718400+1774721600</f>
        <v>9538440000</v>
      </c>
    </row>
    <row r="93" spans="1:4" s="21" customFormat="1" ht="31.5">
      <c r="A93" s="55"/>
      <c r="B93" s="55"/>
      <c r="C93" s="58" t="s">
        <v>116</v>
      </c>
      <c r="D93" s="64">
        <f>585251000+231373000</f>
        <v>816624000</v>
      </c>
    </row>
    <row r="94" spans="1:4" s="21" customFormat="1" ht="31.5">
      <c r="A94" s="55" t="s">
        <v>42</v>
      </c>
      <c r="B94" s="55"/>
      <c r="C94" s="58" t="s">
        <v>117</v>
      </c>
      <c r="D94" s="64">
        <v>2700000000</v>
      </c>
    </row>
    <row r="95" spans="1:4" s="21" customFormat="1">
      <c r="A95" s="55" t="s">
        <v>118</v>
      </c>
      <c r="B95" s="55"/>
      <c r="C95" s="58" t="s">
        <v>119</v>
      </c>
      <c r="D95" s="64">
        <v>5000000000</v>
      </c>
    </row>
    <row r="96" spans="1:4" s="21" customFormat="1" ht="31.5">
      <c r="A96" s="55" t="s">
        <v>120</v>
      </c>
      <c r="B96" s="55"/>
      <c r="C96" s="58" t="s">
        <v>121</v>
      </c>
      <c r="D96" s="64">
        <v>3000000000</v>
      </c>
    </row>
    <row r="97" spans="1:4" s="21" customFormat="1">
      <c r="A97" s="55" t="s">
        <v>122</v>
      </c>
      <c r="B97" s="55"/>
      <c r="C97" s="58" t="s">
        <v>123</v>
      </c>
      <c r="D97" s="64">
        <v>5000000000</v>
      </c>
    </row>
    <row r="98" spans="1:4" s="21" customFormat="1" ht="47.25">
      <c r="A98" s="55" t="s">
        <v>124</v>
      </c>
      <c r="B98" s="55"/>
      <c r="C98" s="58" t="s">
        <v>125</v>
      </c>
      <c r="D98" s="64">
        <v>2700000000</v>
      </c>
    </row>
    <row r="99" spans="1:4" s="21" customFormat="1" ht="24.75" hidden="1" customHeight="1">
      <c r="A99" s="55" t="s">
        <v>126</v>
      </c>
      <c r="B99" s="55"/>
      <c r="C99" s="58" t="s">
        <v>127</v>
      </c>
      <c r="D99" s="64"/>
    </row>
    <row r="100" spans="1:4" s="21" customFormat="1" ht="78.75">
      <c r="A100" s="55" t="s">
        <v>126</v>
      </c>
      <c r="B100" s="55"/>
      <c r="C100" s="58" t="s">
        <v>128</v>
      </c>
      <c r="D100" s="64">
        <v>3511140000</v>
      </c>
    </row>
    <row r="101" spans="1:4" s="66" customFormat="1" ht="94.5">
      <c r="A101" s="55" t="s">
        <v>129</v>
      </c>
      <c r="B101" s="55"/>
      <c r="C101" s="58" t="s">
        <v>130</v>
      </c>
      <c r="D101" s="64">
        <v>2295965000</v>
      </c>
    </row>
    <row r="102" spans="1:4" s="21" customFormat="1" ht="63" hidden="1">
      <c r="A102" s="55" t="s">
        <v>131</v>
      </c>
      <c r="B102" s="55"/>
      <c r="C102" s="58" t="s">
        <v>132</v>
      </c>
      <c r="D102" s="64"/>
    </row>
    <row r="103" spans="1:4" s="21" customFormat="1" ht="31.5">
      <c r="A103" s="55" t="s">
        <v>133</v>
      </c>
      <c r="B103" s="55"/>
      <c r="C103" s="58" t="s">
        <v>134</v>
      </c>
      <c r="D103" s="64">
        <v>2000000000</v>
      </c>
    </row>
    <row r="104" spans="1:4" s="4" customFormat="1">
      <c r="A104" s="55" t="s">
        <v>131</v>
      </c>
      <c r="B104" s="55"/>
      <c r="C104" s="67" t="s">
        <v>135</v>
      </c>
      <c r="D104" s="68">
        <v>500000000</v>
      </c>
    </row>
    <row r="105" spans="1:4">
      <c r="A105" s="55" t="s">
        <v>136</v>
      </c>
      <c r="B105" s="55"/>
      <c r="C105" s="67" t="s">
        <v>137</v>
      </c>
      <c r="D105" s="68">
        <v>5000000000</v>
      </c>
    </row>
    <row r="106" spans="1:4" ht="31.5" hidden="1">
      <c r="A106" s="55" t="s">
        <v>138</v>
      </c>
      <c r="B106" s="55"/>
      <c r="C106" s="69" t="s">
        <v>139</v>
      </c>
      <c r="D106" s="68"/>
    </row>
    <row r="107" spans="1:4">
      <c r="A107" s="55" t="s">
        <v>140</v>
      </c>
      <c r="B107" s="61"/>
      <c r="C107" s="58" t="s">
        <v>141</v>
      </c>
      <c r="D107" s="64">
        <v>600000000</v>
      </c>
    </row>
    <row r="108" spans="1:4">
      <c r="A108" s="70" t="s">
        <v>142</v>
      </c>
      <c r="B108" s="52">
        <v>341</v>
      </c>
      <c r="C108" s="71" t="s">
        <v>143</v>
      </c>
      <c r="D108" s="62">
        <f>D109</f>
        <v>2119000000</v>
      </c>
    </row>
    <row r="109" spans="1:4">
      <c r="A109" s="61"/>
      <c r="B109" s="61"/>
      <c r="C109" s="67" t="s">
        <v>144</v>
      </c>
      <c r="D109" s="68">
        <f>D110</f>
        <v>2119000000</v>
      </c>
    </row>
    <row r="110" spans="1:4">
      <c r="A110" s="61"/>
      <c r="B110" s="61"/>
      <c r="C110" s="67" t="s">
        <v>104</v>
      </c>
      <c r="D110" s="68">
        <f>D111</f>
        <v>2119000000</v>
      </c>
    </row>
    <row r="111" spans="1:4">
      <c r="A111" s="61"/>
      <c r="B111" s="61"/>
      <c r="C111" s="67" t="s">
        <v>145</v>
      </c>
      <c r="D111" s="68">
        <v>2119000000</v>
      </c>
    </row>
  </sheetData>
  <mergeCells count="8">
    <mergeCell ref="A1:C1"/>
    <mergeCell ref="A2:C2"/>
    <mergeCell ref="A7:D7"/>
    <mergeCell ref="C8:D8"/>
    <mergeCell ref="A9:A10"/>
    <mergeCell ref="B9:B10"/>
    <mergeCell ref="C9:C10"/>
    <mergeCell ref="D9:D10"/>
  </mergeCells>
  <pageMargins left="0.43307086614173229" right="0.31496062992125984" top="0.35433070866141736" bottom="0.27559055118110237" header="0.31496062992125984" footer="0.31496062992125984"/>
  <pageSetup paperSize="9" orientation="portrait"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B3499-1D33-4067-83B4-6DEAFFAD12ED}">
  <dimension ref="A1:F50"/>
  <sheetViews>
    <sheetView workbookViewId="0">
      <selection activeCell="F11" sqref="F11"/>
    </sheetView>
  </sheetViews>
  <sheetFormatPr defaultRowHeight="18.75"/>
  <cols>
    <col min="1" max="1" width="5.75" style="126" customWidth="1"/>
    <col min="2" max="2" width="64.375" style="95" customWidth="1"/>
    <col min="3" max="3" width="14.25" style="126" hidden="1" customWidth="1"/>
    <col min="4" max="4" width="15.375" style="126" customWidth="1"/>
    <col min="5" max="5" width="6.125" style="126" customWidth="1"/>
    <col min="6" max="6" width="28.875" style="95" customWidth="1"/>
    <col min="7" max="233" width="9" style="95"/>
    <col min="234" max="234" width="3.375" style="95" customWidth="1"/>
    <col min="235" max="235" width="4.125" style="95" customWidth="1"/>
    <col min="236" max="236" width="4.25" style="95" customWidth="1"/>
    <col min="237" max="237" width="29.875" style="95" customWidth="1"/>
    <col min="238" max="239" width="12.875" style="95" customWidth="1"/>
    <col min="240" max="241" width="12.625" style="95" customWidth="1"/>
    <col min="242" max="242" width="4.25" style="95" customWidth="1"/>
    <col min="243" max="243" width="9.875" style="95" bestFit="1" customWidth="1"/>
    <col min="244" max="245" width="9" style="95"/>
    <col min="246" max="246" width="19" style="95" bestFit="1" customWidth="1"/>
    <col min="247" max="247" width="9.625" style="95" bestFit="1" customWidth="1"/>
    <col min="248" max="489" width="9" style="95"/>
    <col min="490" max="490" width="3.375" style="95" customWidth="1"/>
    <col min="491" max="491" width="4.125" style="95" customWidth="1"/>
    <col min="492" max="492" width="4.25" style="95" customWidth="1"/>
    <col min="493" max="493" width="29.875" style="95" customWidth="1"/>
    <col min="494" max="495" width="12.875" style="95" customWidth="1"/>
    <col min="496" max="497" width="12.625" style="95" customWidth="1"/>
    <col min="498" max="498" width="4.25" style="95" customWidth="1"/>
    <col min="499" max="499" width="9.875" style="95" bestFit="1" customWidth="1"/>
    <col min="500" max="501" width="9" style="95"/>
    <col min="502" max="502" width="19" style="95" bestFit="1" customWidth="1"/>
    <col min="503" max="503" width="9.625" style="95" bestFit="1" customWidth="1"/>
    <col min="504" max="745" width="9" style="95"/>
    <col min="746" max="746" width="3.375" style="95" customWidth="1"/>
    <col min="747" max="747" width="4.125" style="95" customWidth="1"/>
    <col min="748" max="748" width="4.25" style="95" customWidth="1"/>
    <col min="749" max="749" width="29.875" style="95" customWidth="1"/>
    <col min="750" max="751" width="12.875" style="95" customWidth="1"/>
    <col min="752" max="753" width="12.625" style="95" customWidth="1"/>
    <col min="754" max="754" width="4.25" style="95" customWidth="1"/>
    <col min="755" max="755" width="9.875" style="95" bestFit="1" customWidth="1"/>
    <col min="756" max="757" width="9" style="95"/>
    <col min="758" max="758" width="19" style="95" bestFit="1" customWidth="1"/>
    <col min="759" max="759" width="9.625" style="95" bestFit="1" customWidth="1"/>
    <col min="760" max="1001" width="9" style="95"/>
    <col min="1002" max="1002" width="3.375" style="95" customWidth="1"/>
    <col min="1003" max="1003" width="4.125" style="95" customWidth="1"/>
    <col min="1004" max="1004" width="4.25" style="95" customWidth="1"/>
    <col min="1005" max="1005" width="29.875" style="95" customWidth="1"/>
    <col min="1006" max="1007" width="12.875" style="95" customWidth="1"/>
    <col min="1008" max="1009" width="12.625" style="95" customWidth="1"/>
    <col min="1010" max="1010" width="4.25" style="95" customWidth="1"/>
    <col min="1011" max="1011" width="9.875" style="95" bestFit="1" customWidth="1"/>
    <col min="1012" max="1013" width="9" style="95"/>
    <col min="1014" max="1014" width="19" style="95" bestFit="1" customWidth="1"/>
    <col min="1015" max="1015" width="9.625" style="95" bestFit="1" customWidth="1"/>
    <col min="1016" max="1257" width="9" style="95"/>
    <col min="1258" max="1258" width="3.375" style="95" customWidth="1"/>
    <col min="1259" max="1259" width="4.125" style="95" customWidth="1"/>
    <col min="1260" max="1260" width="4.25" style="95" customWidth="1"/>
    <col min="1261" max="1261" width="29.875" style="95" customWidth="1"/>
    <col min="1262" max="1263" width="12.875" style="95" customWidth="1"/>
    <col min="1264" max="1265" width="12.625" style="95" customWidth="1"/>
    <col min="1266" max="1266" width="4.25" style="95" customWidth="1"/>
    <col min="1267" max="1267" width="9.875" style="95" bestFit="1" customWidth="1"/>
    <col min="1268" max="1269" width="9" style="95"/>
    <col min="1270" max="1270" width="19" style="95" bestFit="1" customWidth="1"/>
    <col min="1271" max="1271" width="9.625" style="95" bestFit="1" customWidth="1"/>
    <col min="1272" max="1513" width="9" style="95"/>
    <col min="1514" max="1514" width="3.375" style="95" customWidth="1"/>
    <col min="1515" max="1515" width="4.125" style="95" customWidth="1"/>
    <col min="1516" max="1516" width="4.25" style="95" customWidth="1"/>
    <col min="1517" max="1517" width="29.875" style="95" customWidth="1"/>
    <col min="1518" max="1519" width="12.875" style="95" customWidth="1"/>
    <col min="1520" max="1521" width="12.625" style="95" customWidth="1"/>
    <col min="1522" max="1522" width="4.25" style="95" customWidth="1"/>
    <col min="1523" max="1523" width="9.875" style="95" bestFit="1" customWidth="1"/>
    <col min="1524" max="1525" width="9" style="95"/>
    <col min="1526" max="1526" width="19" style="95" bestFit="1" customWidth="1"/>
    <col min="1527" max="1527" width="9.625" style="95" bestFit="1" customWidth="1"/>
    <col min="1528" max="1769" width="9" style="95"/>
    <col min="1770" max="1770" width="3.375" style="95" customWidth="1"/>
    <col min="1771" max="1771" width="4.125" style="95" customWidth="1"/>
    <col min="1772" max="1772" width="4.25" style="95" customWidth="1"/>
    <col min="1773" max="1773" width="29.875" style="95" customWidth="1"/>
    <col min="1774" max="1775" width="12.875" style="95" customWidth="1"/>
    <col min="1776" max="1777" width="12.625" style="95" customWidth="1"/>
    <col min="1778" max="1778" width="4.25" style="95" customWidth="1"/>
    <col min="1779" max="1779" width="9.875" style="95" bestFit="1" customWidth="1"/>
    <col min="1780" max="1781" width="9" style="95"/>
    <col min="1782" max="1782" width="19" style="95" bestFit="1" customWidth="1"/>
    <col min="1783" max="1783" width="9.625" style="95" bestFit="1" customWidth="1"/>
    <col min="1784" max="2025" width="9" style="95"/>
    <col min="2026" max="2026" width="3.375" style="95" customWidth="1"/>
    <col min="2027" max="2027" width="4.125" style="95" customWidth="1"/>
    <col min="2028" max="2028" width="4.25" style="95" customWidth="1"/>
    <col min="2029" max="2029" width="29.875" style="95" customWidth="1"/>
    <col min="2030" max="2031" width="12.875" style="95" customWidth="1"/>
    <col min="2032" max="2033" width="12.625" style="95" customWidth="1"/>
    <col min="2034" max="2034" width="4.25" style="95" customWidth="1"/>
    <col min="2035" max="2035" width="9.875" style="95" bestFit="1" customWidth="1"/>
    <col min="2036" max="2037" width="9" style="95"/>
    <col min="2038" max="2038" width="19" style="95" bestFit="1" customWidth="1"/>
    <col min="2039" max="2039" width="9.625" style="95" bestFit="1" customWidth="1"/>
    <col min="2040" max="2281" width="9" style="95"/>
    <col min="2282" max="2282" width="3.375" style="95" customWidth="1"/>
    <col min="2283" max="2283" width="4.125" style="95" customWidth="1"/>
    <col min="2284" max="2284" width="4.25" style="95" customWidth="1"/>
    <col min="2285" max="2285" width="29.875" style="95" customWidth="1"/>
    <col min="2286" max="2287" width="12.875" style="95" customWidth="1"/>
    <col min="2288" max="2289" width="12.625" style="95" customWidth="1"/>
    <col min="2290" max="2290" width="4.25" style="95" customWidth="1"/>
    <col min="2291" max="2291" width="9.875" style="95" bestFit="1" customWidth="1"/>
    <col min="2292" max="2293" width="9" style="95"/>
    <col min="2294" max="2294" width="19" style="95" bestFit="1" customWidth="1"/>
    <col min="2295" max="2295" width="9.625" style="95" bestFit="1" customWidth="1"/>
    <col min="2296" max="2537" width="9" style="95"/>
    <col min="2538" max="2538" width="3.375" style="95" customWidth="1"/>
    <col min="2539" max="2539" width="4.125" style="95" customWidth="1"/>
    <col min="2540" max="2540" width="4.25" style="95" customWidth="1"/>
    <col min="2541" max="2541" width="29.875" style="95" customWidth="1"/>
    <col min="2542" max="2543" width="12.875" style="95" customWidth="1"/>
    <col min="2544" max="2545" width="12.625" style="95" customWidth="1"/>
    <col min="2546" max="2546" width="4.25" style="95" customWidth="1"/>
    <col min="2547" max="2547" width="9.875" style="95" bestFit="1" customWidth="1"/>
    <col min="2548" max="2549" width="9" style="95"/>
    <col min="2550" max="2550" width="19" style="95" bestFit="1" customWidth="1"/>
    <col min="2551" max="2551" width="9.625" style="95" bestFit="1" customWidth="1"/>
    <col min="2552" max="2793" width="9" style="95"/>
    <col min="2794" max="2794" width="3.375" style="95" customWidth="1"/>
    <col min="2795" max="2795" width="4.125" style="95" customWidth="1"/>
    <col min="2796" max="2796" width="4.25" style="95" customWidth="1"/>
    <col min="2797" max="2797" width="29.875" style="95" customWidth="1"/>
    <col min="2798" max="2799" width="12.875" style="95" customWidth="1"/>
    <col min="2800" max="2801" width="12.625" style="95" customWidth="1"/>
    <col min="2802" max="2802" width="4.25" style="95" customWidth="1"/>
    <col min="2803" max="2803" width="9.875" style="95" bestFit="1" customWidth="1"/>
    <col min="2804" max="2805" width="9" style="95"/>
    <col min="2806" max="2806" width="19" style="95" bestFit="1" customWidth="1"/>
    <col min="2807" max="2807" width="9.625" style="95" bestFit="1" customWidth="1"/>
    <col min="2808" max="3049" width="9" style="95"/>
    <col min="3050" max="3050" width="3.375" style="95" customWidth="1"/>
    <col min="3051" max="3051" width="4.125" style="95" customWidth="1"/>
    <col min="3052" max="3052" width="4.25" style="95" customWidth="1"/>
    <col min="3053" max="3053" width="29.875" style="95" customWidth="1"/>
    <col min="3054" max="3055" width="12.875" style="95" customWidth="1"/>
    <col min="3056" max="3057" width="12.625" style="95" customWidth="1"/>
    <col min="3058" max="3058" width="4.25" style="95" customWidth="1"/>
    <col min="3059" max="3059" width="9.875" style="95" bestFit="1" customWidth="1"/>
    <col min="3060" max="3061" width="9" style="95"/>
    <col min="3062" max="3062" width="19" style="95" bestFit="1" customWidth="1"/>
    <col min="3063" max="3063" width="9.625" style="95" bestFit="1" customWidth="1"/>
    <col min="3064" max="3305" width="9" style="95"/>
    <col min="3306" max="3306" width="3.375" style="95" customWidth="1"/>
    <col min="3307" max="3307" width="4.125" style="95" customWidth="1"/>
    <col min="3308" max="3308" width="4.25" style="95" customWidth="1"/>
    <col min="3309" max="3309" width="29.875" style="95" customWidth="1"/>
    <col min="3310" max="3311" width="12.875" style="95" customWidth="1"/>
    <col min="3312" max="3313" width="12.625" style="95" customWidth="1"/>
    <col min="3314" max="3314" width="4.25" style="95" customWidth="1"/>
    <col min="3315" max="3315" width="9.875" style="95" bestFit="1" customWidth="1"/>
    <col min="3316" max="3317" width="9" style="95"/>
    <col min="3318" max="3318" width="19" style="95" bestFit="1" customWidth="1"/>
    <col min="3319" max="3319" width="9.625" style="95" bestFit="1" customWidth="1"/>
    <col min="3320" max="3561" width="9" style="95"/>
    <col min="3562" max="3562" width="3.375" style="95" customWidth="1"/>
    <col min="3563" max="3563" width="4.125" style="95" customWidth="1"/>
    <col min="3564" max="3564" width="4.25" style="95" customWidth="1"/>
    <col min="3565" max="3565" width="29.875" style="95" customWidth="1"/>
    <col min="3566" max="3567" width="12.875" style="95" customWidth="1"/>
    <col min="3568" max="3569" width="12.625" style="95" customWidth="1"/>
    <col min="3570" max="3570" width="4.25" style="95" customWidth="1"/>
    <col min="3571" max="3571" width="9.875" style="95" bestFit="1" customWidth="1"/>
    <col min="3572" max="3573" width="9" style="95"/>
    <col min="3574" max="3574" width="19" style="95" bestFit="1" customWidth="1"/>
    <col min="3575" max="3575" width="9.625" style="95" bestFit="1" customWidth="1"/>
    <col min="3576" max="3817" width="9" style="95"/>
    <col min="3818" max="3818" width="3.375" style="95" customWidth="1"/>
    <col min="3819" max="3819" width="4.125" style="95" customWidth="1"/>
    <col min="3820" max="3820" width="4.25" style="95" customWidth="1"/>
    <col min="3821" max="3821" width="29.875" style="95" customWidth="1"/>
    <col min="3822" max="3823" width="12.875" style="95" customWidth="1"/>
    <col min="3824" max="3825" width="12.625" style="95" customWidth="1"/>
    <col min="3826" max="3826" width="4.25" style="95" customWidth="1"/>
    <col min="3827" max="3827" width="9.875" style="95" bestFit="1" customWidth="1"/>
    <col min="3828" max="3829" width="9" style="95"/>
    <col min="3830" max="3830" width="19" style="95" bestFit="1" customWidth="1"/>
    <col min="3831" max="3831" width="9.625" style="95" bestFit="1" customWidth="1"/>
    <col min="3832" max="4073" width="9" style="95"/>
    <col min="4074" max="4074" width="3.375" style="95" customWidth="1"/>
    <col min="4075" max="4075" width="4.125" style="95" customWidth="1"/>
    <col min="4076" max="4076" width="4.25" style="95" customWidth="1"/>
    <col min="4077" max="4077" width="29.875" style="95" customWidth="1"/>
    <col min="4078" max="4079" width="12.875" style="95" customWidth="1"/>
    <col min="4080" max="4081" width="12.625" style="95" customWidth="1"/>
    <col min="4082" max="4082" width="4.25" style="95" customWidth="1"/>
    <col min="4083" max="4083" width="9.875" style="95" bestFit="1" customWidth="1"/>
    <col min="4084" max="4085" width="9" style="95"/>
    <col min="4086" max="4086" width="19" style="95" bestFit="1" customWidth="1"/>
    <col min="4087" max="4087" width="9.625" style="95" bestFit="1" customWidth="1"/>
    <col min="4088" max="4329" width="9" style="95"/>
    <col min="4330" max="4330" width="3.375" style="95" customWidth="1"/>
    <col min="4331" max="4331" width="4.125" style="95" customWidth="1"/>
    <col min="4332" max="4332" width="4.25" style="95" customWidth="1"/>
    <col min="4333" max="4333" width="29.875" style="95" customWidth="1"/>
    <col min="4334" max="4335" width="12.875" style="95" customWidth="1"/>
    <col min="4336" max="4337" width="12.625" style="95" customWidth="1"/>
    <col min="4338" max="4338" width="4.25" style="95" customWidth="1"/>
    <col min="4339" max="4339" width="9.875" style="95" bestFit="1" customWidth="1"/>
    <col min="4340" max="4341" width="9" style="95"/>
    <col min="4342" max="4342" width="19" style="95" bestFit="1" customWidth="1"/>
    <col min="4343" max="4343" width="9.625" style="95" bestFit="1" customWidth="1"/>
    <col min="4344" max="4585" width="9" style="95"/>
    <col min="4586" max="4586" width="3.375" style="95" customWidth="1"/>
    <col min="4587" max="4587" width="4.125" style="95" customWidth="1"/>
    <col min="4588" max="4588" width="4.25" style="95" customWidth="1"/>
    <col min="4589" max="4589" width="29.875" style="95" customWidth="1"/>
    <col min="4590" max="4591" width="12.875" style="95" customWidth="1"/>
    <col min="4592" max="4593" width="12.625" style="95" customWidth="1"/>
    <col min="4594" max="4594" width="4.25" style="95" customWidth="1"/>
    <col min="4595" max="4595" width="9.875" style="95" bestFit="1" customWidth="1"/>
    <col min="4596" max="4597" width="9" style="95"/>
    <col min="4598" max="4598" width="19" style="95" bestFit="1" customWidth="1"/>
    <col min="4599" max="4599" width="9.625" style="95" bestFit="1" customWidth="1"/>
    <col min="4600" max="4841" width="9" style="95"/>
    <col min="4842" max="4842" width="3.375" style="95" customWidth="1"/>
    <col min="4843" max="4843" width="4.125" style="95" customWidth="1"/>
    <col min="4844" max="4844" width="4.25" style="95" customWidth="1"/>
    <col min="4845" max="4845" width="29.875" style="95" customWidth="1"/>
    <col min="4846" max="4847" width="12.875" style="95" customWidth="1"/>
    <col min="4848" max="4849" width="12.625" style="95" customWidth="1"/>
    <col min="4850" max="4850" width="4.25" style="95" customWidth="1"/>
    <col min="4851" max="4851" width="9.875" style="95" bestFit="1" customWidth="1"/>
    <col min="4852" max="4853" width="9" style="95"/>
    <col min="4854" max="4854" width="19" style="95" bestFit="1" customWidth="1"/>
    <col min="4855" max="4855" width="9.625" style="95" bestFit="1" customWidth="1"/>
    <col min="4856" max="5097" width="9" style="95"/>
    <col min="5098" max="5098" width="3.375" style="95" customWidth="1"/>
    <col min="5099" max="5099" width="4.125" style="95" customWidth="1"/>
    <col min="5100" max="5100" width="4.25" style="95" customWidth="1"/>
    <col min="5101" max="5101" width="29.875" style="95" customWidth="1"/>
    <col min="5102" max="5103" width="12.875" style="95" customWidth="1"/>
    <col min="5104" max="5105" width="12.625" style="95" customWidth="1"/>
    <col min="5106" max="5106" width="4.25" style="95" customWidth="1"/>
    <col min="5107" max="5107" width="9.875" style="95" bestFit="1" customWidth="1"/>
    <col min="5108" max="5109" width="9" style="95"/>
    <col min="5110" max="5110" width="19" style="95" bestFit="1" customWidth="1"/>
    <col min="5111" max="5111" width="9.625" style="95" bestFit="1" customWidth="1"/>
    <col min="5112" max="5353" width="9" style="95"/>
    <col min="5354" max="5354" width="3.375" style="95" customWidth="1"/>
    <col min="5355" max="5355" width="4.125" style="95" customWidth="1"/>
    <col min="5356" max="5356" width="4.25" style="95" customWidth="1"/>
    <col min="5357" max="5357" width="29.875" style="95" customWidth="1"/>
    <col min="5358" max="5359" width="12.875" style="95" customWidth="1"/>
    <col min="5360" max="5361" width="12.625" style="95" customWidth="1"/>
    <col min="5362" max="5362" width="4.25" style="95" customWidth="1"/>
    <col min="5363" max="5363" width="9.875" style="95" bestFit="1" customWidth="1"/>
    <col min="5364" max="5365" width="9" style="95"/>
    <col min="5366" max="5366" width="19" style="95" bestFit="1" customWidth="1"/>
    <col min="5367" max="5367" width="9.625" style="95" bestFit="1" customWidth="1"/>
    <col min="5368" max="5609" width="9" style="95"/>
    <col min="5610" max="5610" width="3.375" style="95" customWidth="1"/>
    <col min="5611" max="5611" width="4.125" style="95" customWidth="1"/>
    <col min="5612" max="5612" width="4.25" style="95" customWidth="1"/>
    <col min="5613" max="5613" width="29.875" style="95" customWidth="1"/>
    <col min="5614" max="5615" width="12.875" style="95" customWidth="1"/>
    <col min="5616" max="5617" width="12.625" style="95" customWidth="1"/>
    <col min="5618" max="5618" width="4.25" style="95" customWidth="1"/>
    <col min="5619" max="5619" width="9.875" style="95" bestFit="1" customWidth="1"/>
    <col min="5620" max="5621" width="9" style="95"/>
    <col min="5622" max="5622" width="19" style="95" bestFit="1" customWidth="1"/>
    <col min="5623" max="5623" width="9.625" style="95" bestFit="1" customWidth="1"/>
    <col min="5624" max="5865" width="9" style="95"/>
    <col min="5866" max="5866" width="3.375" style="95" customWidth="1"/>
    <col min="5867" max="5867" width="4.125" style="95" customWidth="1"/>
    <col min="5868" max="5868" width="4.25" style="95" customWidth="1"/>
    <col min="5869" max="5869" width="29.875" style="95" customWidth="1"/>
    <col min="5870" max="5871" width="12.875" style="95" customWidth="1"/>
    <col min="5872" max="5873" width="12.625" style="95" customWidth="1"/>
    <col min="5874" max="5874" width="4.25" style="95" customWidth="1"/>
    <col min="5875" max="5875" width="9.875" style="95" bestFit="1" customWidth="1"/>
    <col min="5876" max="5877" width="9" style="95"/>
    <col min="5878" max="5878" width="19" style="95" bestFit="1" customWidth="1"/>
    <col min="5879" max="5879" width="9.625" style="95" bestFit="1" customWidth="1"/>
    <col min="5880" max="6121" width="9" style="95"/>
    <col min="6122" max="6122" width="3.375" style="95" customWidth="1"/>
    <col min="6123" max="6123" width="4.125" style="95" customWidth="1"/>
    <col min="6124" max="6124" width="4.25" style="95" customWidth="1"/>
    <col min="6125" max="6125" width="29.875" style="95" customWidth="1"/>
    <col min="6126" max="6127" width="12.875" style="95" customWidth="1"/>
    <col min="6128" max="6129" width="12.625" style="95" customWidth="1"/>
    <col min="6130" max="6130" width="4.25" style="95" customWidth="1"/>
    <col min="6131" max="6131" width="9.875" style="95" bestFit="1" customWidth="1"/>
    <col min="6132" max="6133" width="9" style="95"/>
    <col min="6134" max="6134" width="19" style="95" bestFit="1" customWidth="1"/>
    <col min="6135" max="6135" width="9.625" style="95" bestFit="1" customWidth="1"/>
    <col min="6136" max="6377" width="9" style="95"/>
    <col min="6378" max="6378" width="3.375" style="95" customWidth="1"/>
    <col min="6379" max="6379" width="4.125" style="95" customWidth="1"/>
    <col min="6380" max="6380" width="4.25" style="95" customWidth="1"/>
    <col min="6381" max="6381" width="29.875" style="95" customWidth="1"/>
    <col min="6382" max="6383" width="12.875" style="95" customWidth="1"/>
    <col min="6384" max="6385" width="12.625" style="95" customWidth="1"/>
    <col min="6386" max="6386" width="4.25" style="95" customWidth="1"/>
    <col min="6387" max="6387" width="9.875" style="95" bestFit="1" customWidth="1"/>
    <col min="6388" max="6389" width="9" style="95"/>
    <col min="6390" max="6390" width="19" style="95" bestFit="1" customWidth="1"/>
    <col min="6391" max="6391" width="9.625" style="95" bestFit="1" customWidth="1"/>
    <col min="6392" max="6633" width="9" style="95"/>
    <col min="6634" max="6634" width="3.375" style="95" customWidth="1"/>
    <col min="6635" max="6635" width="4.125" style="95" customWidth="1"/>
    <col min="6636" max="6636" width="4.25" style="95" customWidth="1"/>
    <col min="6637" max="6637" width="29.875" style="95" customWidth="1"/>
    <col min="6638" max="6639" width="12.875" style="95" customWidth="1"/>
    <col min="6640" max="6641" width="12.625" style="95" customWidth="1"/>
    <col min="6642" max="6642" width="4.25" style="95" customWidth="1"/>
    <col min="6643" max="6643" width="9.875" style="95" bestFit="1" customWidth="1"/>
    <col min="6644" max="6645" width="9" style="95"/>
    <col min="6646" max="6646" width="19" style="95" bestFit="1" customWidth="1"/>
    <col min="6647" max="6647" width="9.625" style="95" bestFit="1" customWidth="1"/>
    <col min="6648" max="6889" width="9" style="95"/>
    <col min="6890" max="6890" width="3.375" style="95" customWidth="1"/>
    <col min="6891" max="6891" width="4.125" style="95" customWidth="1"/>
    <col min="6892" max="6892" width="4.25" style="95" customWidth="1"/>
    <col min="6893" max="6893" width="29.875" style="95" customWidth="1"/>
    <col min="6894" max="6895" width="12.875" style="95" customWidth="1"/>
    <col min="6896" max="6897" width="12.625" style="95" customWidth="1"/>
    <col min="6898" max="6898" width="4.25" style="95" customWidth="1"/>
    <col min="6899" max="6899" width="9.875" style="95" bestFit="1" customWidth="1"/>
    <col min="6900" max="6901" width="9" style="95"/>
    <col min="6902" max="6902" width="19" style="95" bestFit="1" customWidth="1"/>
    <col min="6903" max="6903" width="9.625" style="95" bestFit="1" customWidth="1"/>
    <col min="6904" max="7145" width="9" style="95"/>
    <col min="7146" max="7146" width="3.375" style="95" customWidth="1"/>
    <col min="7147" max="7147" width="4.125" style="95" customWidth="1"/>
    <col min="7148" max="7148" width="4.25" style="95" customWidth="1"/>
    <col min="7149" max="7149" width="29.875" style="95" customWidth="1"/>
    <col min="7150" max="7151" width="12.875" style="95" customWidth="1"/>
    <col min="7152" max="7153" width="12.625" style="95" customWidth="1"/>
    <col min="7154" max="7154" width="4.25" style="95" customWidth="1"/>
    <col min="7155" max="7155" width="9.875" style="95" bestFit="1" customWidth="1"/>
    <col min="7156" max="7157" width="9" style="95"/>
    <col min="7158" max="7158" width="19" style="95" bestFit="1" customWidth="1"/>
    <col min="7159" max="7159" width="9.625" style="95" bestFit="1" customWidth="1"/>
    <col min="7160" max="7401" width="9" style="95"/>
    <col min="7402" max="7402" width="3.375" style="95" customWidth="1"/>
    <col min="7403" max="7403" width="4.125" style="95" customWidth="1"/>
    <col min="7404" max="7404" width="4.25" style="95" customWidth="1"/>
    <col min="7405" max="7405" width="29.875" style="95" customWidth="1"/>
    <col min="7406" max="7407" width="12.875" style="95" customWidth="1"/>
    <col min="7408" max="7409" width="12.625" style="95" customWidth="1"/>
    <col min="7410" max="7410" width="4.25" style="95" customWidth="1"/>
    <col min="7411" max="7411" width="9.875" style="95" bestFit="1" customWidth="1"/>
    <col min="7412" max="7413" width="9" style="95"/>
    <col min="7414" max="7414" width="19" style="95" bestFit="1" customWidth="1"/>
    <col min="7415" max="7415" width="9.625" style="95" bestFit="1" customWidth="1"/>
    <col min="7416" max="7657" width="9" style="95"/>
    <col min="7658" max="7658" width="3.375" style="95" customWidth="1"/>
    <col min="7659" max="7659" width="4.125" style="95" customWidth="1"/>
    <col min="7660" max="7660" width="4.25" style="95" customWidth="1"/>
    <col min="7661" max="7661" width="29.875" style="95" customWidth="1"/>
    <col min="7662" max="7663" width="12.875" style="95" customWidth="1"/>
    <col min="7664" max="7665" width="12.625" style="95" customWidth="1"/>
    <col min="7666" max="7666" width="4.25" style="95" customWidth="1"/>
    <col min="7667" max="7667" width="9.875" style="95" bestFit="1" customWidth="1"/>
    <col min="7668" max="7669" width="9" style="95"/>
    <col min="7670" max="7670" width="19" style="95" bestFit="1" customWidth="1"/>
    <col min="7671" max="7671" width="9.625" style="95" bestFit="1" customWidth="1"/>
    <col min="7672" max="7913" width="9" style="95"/>
    <col min="7914" max="7914" width="3.375" style="95" customWidth="1"/>
    <col min="7915" max="7915" width="4.125" style="95" customWidth="1"/>
    <col min="7916" max="7916" width="4.25" style="95" customWidth="1"/>
    <col min="7917" max="7917" width="29.875" style="95" customWidth="1"/>
    <col min="7918" max="7919" width="12.875" style="95" customWidth="1"/>
    <col min="7920" max="7921" width="12.625" style="95" customWidth="1"/>
    <col min="7922" max="7922" width="4.25" style="95" customWidth="1"/>
    <col min="7923" max="7923" width="9.875" style="95" bestFit="1" customWidth="1"/>
    <col min="7924" max="7925" width="9" style="95"/>
    <col min="7926" max="7926" width="19" style="95" bestFit="1" customWidth="1"/>
    <col min="7927" max="7927" width="9.625" style="95" bestFit="1" customWidth="1"/>
    <col min="7928" max="8169" width="9" style="95"/>
    <col min="8170" max="8170" width="3.375" style="95" customWidth="1"/>
    <col min="8171" max="8171" width="4.125" style="95" customWidth="1"/>
    <col min="8172" max="8172" width="4.25" style="95" customWidth="1"/>
    <col min="8173" max="8173" width="29.875" style="95" customWidth="1"/>
    <col min="8174" max="8175" width="12.875" style="95" customWidth="1"/>
    <col min="8176" max="8177" width="12.625" style="95" customWidth="1"/>
    <col min="8178" max="8178" width="4.25" style="95" customWidth="1"/>
    <col min="8179" max="8179" width="9.875" style="95" bestFit="1" customWidth="1"/>
    <col min="8180" max="8181" width="9" style="95"/>
    <col min="8182" max="8182" width="19" style="95" bestFit="1" customWidth="1"/>
    <col min="8183" max="8183" width="9.625" style="95" bestFit="1" customWidth="1"/>
    <col min="8184" max="8425" width="9" style="95"/>
    <col min="8426" max="8426" width="3.375" style="95" customWidth="1"/>
    <col min="8427" max="8427" width="4.125" style="95" customWidth="1"/>
    <col min="8428" max="8428" width="4.25" style="95" customWidth="1"/>
    <col min="8429" max="8429" width="29.875" style="95" customWidth="1"/>
    <col min="8430" max="8431" width="12.875" style="95" customWidth="1"/>
    <col min="8432" max="8433" width="12.625" style="95" customWidth="1"/>
    <col min="8434" max="8434" width="4.25" style="95" customWidth="1"/>
    <col min="8435" max="8435" width="9.875" style="95" bestFit="1" customWidth="1"/>
    <col min="8436" max="8437" width="9" style="95"/>
    <col min="8438" max="8438" width="19" style="95" bestFit="1" customWidth="1"/>
    <col min="8439" max="8439" width="9.625" style="95" bestFit="1" customWidth="1"/>
    <col min="8440" max="8681" width="9" style="95"/>
    <col min="8682" max="8682" width="3.375" style="95" customWidth="1"/>
    <col min="8683" max="8683" width="4.125" style="95" customWidth="1"/>
    <col min="8684" max="8684" width="4.25" style="95" customWidth="1"/>
    <col min="8685" max="8685" width="29.875" style="95" customWidth="1"/>
    <col min="8686" max="8687" width="12.875" style="95" customWidth="1"/>
    <col min="8688" max="8689" width="12.625" style="95" customWidth="1"/>
    <col min="8690" max="8690" width="4.25" style="95" customWidth="1"/>
    <col min="8691" max="8691" width="9.875" style="95" bestFit="1" customWidth="1"/>
    <col min="8692" max="8693" width="9" style="95"/>
    <col min="8694" max="8694" width="19" style="95" bestFit="1" customWidth="1"/>
    <col min="8695" max="8695" width="9.625" style="95" bestFit="1" customWidth="1"/>
    <col min="8696" max="8937" width="9" style="95"/>
    <col min="8938" max="8938" width="3.375" style="95" customWidth="1"/>
    <col min="8939" max="8939" width="4.125" style="95" customWidth="1"/>
    <col min="8940" max="8940" width="4.25" style="95" customWidth="1"/>
    <col min="8941" max="8941" width="29.875" style="95" customWidth="1"/>
    <col min="8942" max="8943" width="12.875" style="95" customWidth="1"/>
    <col min="8944" max="8945" width="12.625" style="95" customWidth="1"/>
    <col min="8946" max="8946" width="4.25" style="95" customWidth="1"/>
    <col min="8947" max="8947" width="9.875" style="95" bestFit="1" customWidth="1"/>
    <col min="8948" max="8949" width="9" style="95"/>
    <col min="8950" max="8950" width="19" style="95" bestFit="1" customWidth="1"/>
    <col min="8951" max="8951" width="9.625" style="95" bestFit="1" customWidth="1"/>
    <col min="8952" max="9193" width="9" style="95"/>
    <col min="9194" max="9194" width="3.375" style="95" customWidth="1"/>
    <col min="9195" max="9195" width="4.125" style="95" customWidth="1"/>
    <col min="9196" max="9196" width="4.25" style="95" customWidth="1"/>
    <col min="9197" max="9197" width="29.875" style="95" customWidth="1"/>
    <col min="9198" max="9199" width="12.875" style="95" customWidth="1"/>
    <col min="9200" max="9201" width="12.625" style="95" customWidth="1"/>
    <col min="9202" max="9202" width="4.25" style="95" customWidth="1"/>
    <col min="9203" max="9203" width="9.875" style="95" bestFit="1" customWidth="1"/>
    <col min="9204" max="9205" width="9" style="95"/>
    <col min="9206" max="9206" width="19" style="95" bestFit="1" customWidth="1"/>
    <col min="9207" max="9207" width="9.625" style="95" bestFit="1" customWidth="1"/>
    <col min="9208" max="9449" width="9" style="95"/>
    <col min="9450" max="9450" width="3.375" style="95" customWidth="1"/>
    <col min="9451" max="9451" width="4.125" style="95" customWidth="1"/>
    <col min="9452" max="9452" width="4.25" style="95" customWidth="1"/>
    <col min="9453" max="9453" width="29.875" style="95" customWidth="1"/>
    <col min="9454" max="9455" width="12.875" style="95" customWidth="1"/>
    <col min="9456" max="9457" width="12.625" style="95" customWidth="1"/>
    <col min="9458" max="9458" width="4.25" style="95" customWidth="1"/>
    <col min="9459" max="9459" width="9.875" style="95" bestFit="1" customWidth="1"/>
    <col min="9460" max="9461" width="9" style="95"/>
    <col min="9462" max="9462" width="19" style="95" bestFit="1" customWidth="1"/>
    <col min="9463" max="9463" width="9.625" style="95" bestFit="1" customWidth="1"/>
    <col min="9464" max="9705" width="9" style="95"/>
    <col min="9706" max="9706" width="3.375" style="95" customWidth="1"/>
    <col min="9707" max="9707" width="4.125" style="95" customWidth="1"/>
    <col min="9708" max="9708" width="4.25" style="95" customWidth="1"/>
    <col min="9709" max="9709" width="29.875" style="95" customWidth="1"/>
    <col min="9710" max="9711" width="12.875" style="95" customWidth="1"/>
    <col min="9712" max="9713" width="12.625" style="95" customWidth="1"/>
    <col min="9714" max="9714" width="4.25" style="95" customWidth="1"/>
    <col min="9715" max="9715" width="9.875" style="95" bestFit="1" customWidth="1"/>
    <col min="9716" max="9717" width="9" style="95"/>
    <col min="9718" max="9718" width="19" style="95" bestFit="1" customWidth="1"/>
    <col min="9719" max="9719" width="9.625" style="95" bestFit="1" customWidth="1"/>
    <col min="9720" max="9961" width="9" style="95"/>
    <col min="9962" max="9962" width="3.375" style="95" customWidth="1"/>
    <col min="9963" max="9963" width="4.125" style="95" customWidth="1"/>
    <col min="9964" max="9964" width="4.25" style="95" customWidth="1"/>
    <col min="9965" max="9965" width="29.875" style="95" customWidth="1"/>
    <col min="9966" max="9967" width="12.875" style="95" customWidth="1"/>
    <col min="9968" max="9969" width="12.625" style="95" customWidth="1"/>
    <col min="9970" max="9970" width="4.25" style="95" customWidth="1"/>
    <col min="9971" max="9971" width="9.875" style="95" bestFit="1" customWidth="1"/>
    <col min="9972" max="9973" width="9" style="95"/>
    <col min="9974" max="9974" width="19" style="95" bestFit="1" customWidth="1"/>
    <col min="9975" max="9975" width="9.625" style="95" bestFit="1" customWidth="1"/>
    <col min="9976" max="10217" width="9" style="95"/>
    <col min="10218" max="10218" width="3.375" style="95" customWidth="1"/>
    <col min="10219" max="10219" width="4.125" style="95" customWidth="1"/>
    <col min="10220" max="10220" width="4.25" style="95" customWidth="1"/>
    <col min="10221" max="10221" width="29.875" style="95" customWidth="1"/>
    <col min="10222" max="10223" width="12.875" style="95" customWidth="1"/>
    <col min="10224" max="10225" width="12.625" style="95" customWidth="1"/>
    <col min="10226" max="10226" width="4.25" style="95" customWidth="1"/>
    <col min="10227" max="10227" width="9.875" style="95" bestFit="1" customWidth="1"/>
    <col min="10228" max="10229" width="9" style="95"/>
    <col min="10230" max="10230" width="19" style="95" bestFit="1" customWidth="1"/>
    <col min="10231" max="10231" width="9.625" style="95" bestFit="1" customWidth="1"/>
    <col min="10232" max="10473" width="9" style="95"/>
    <col min="10474" max="10474" width="3.375" style="95" customWidth="1"/>
    <col min="10475" max="10475" width="4.125" style="95" customWidth="1"/>
    <col min="10476" max="10476" width="4.25" style="95" customWidth="1"/>
    <col min="10477" max="10477" width="29.875" style="95" customWidth="1"/>
    <col min="10478" max="10479" width="12.875" style="95" customWidth="1"/>
    <col min="10480" max="10481" width="12.625" style="95" customWidth="1"/>
    <col min="10482" max="10482" width="4.25" style="95" customWidth="1"/>
    <col min="10483" max="10483" width="9.875" style="95" bestFit="1" customWidth="1"/>
    <col min="10484" max="10485" width="9" style="95"/>
    <col min="10486" max="10486" width="19" style="95" bestFit="1" customWidth="1"/>
    <col min="10487" max="10487" width="9.625" style="95" bestFit="1" customWidth="1"/>
    <col min="10488" max="10729" width="9" style="95"/>
    <col min="10730" max="10730" width="3.375" style="95" customWidth="1"/>
    <col min="10731" max="10731" width="4.125" style="95" customWidth="1"/>
    <col min="10732" max="10732" width="4.25" style="95" customWidth="1"/>
    <col min="10733" max="10733" width="29.875" style="95" customWidth="1"/>
    <col min="10734" max="10735" width="12.875" style="95" customWidth="1"/>
    <col min="10736" max="10737" width="12.625" style="95" customWidth="1"/>
    <col min="10738" max="10738" width="4.25" style="95" customWidth="1"/>
    <col min="10739" max="10739" width="9.875" style="95" bestFit="1" customWidth="1"/>
    <col min="10740" max="10741" width="9" style="95"/>
    <col min="10742" max="10742" width="19" style="95" bestFit="1" customWidth="1"/>
    <col min="10743" max="10743" width="9.625" style="95" bestFit="1" customWidth="1"/>
    <col min="10744" max="10985" width="9" style="95"/>
    <col min="10986" max="10986" width="3.375" style="95" customWidth="1"/>
    <col min="10987" max="10987" width="4.125" style="95" customWidth="1"/>
    <col min="10988" max="10988" width="4.25" style="95" customWidth="1"/>
    <col min="10989" max="10989" width="29.875" style="95" customWidth="1"/>
    <col min="10990" max="10991" width="12.875" style="95" customWidth="1"/>
    <col min="10992" max="10993" width="12.625" style="95" customWidth="1"/>
    <col min="10994" max="10994" width="4.25" style="95" customWidth="1"/>
    <col min="10995" max="10995" width="9.875" style="95" bestFit="1" customWidth="1"/>
    <col min="10996" max="10997" width="9" style="95"/>
    <col min="10998" max="10998" width="19" style="95" bestFit="1" customWidth="1"/>
    <col min="10999" max="10999" width="9.625" style="95" bestFit="1" customWidth="1"/>
    <col min="11000" max="11241" width="9" style="95"/>
    <col min="11242" max="11242" width="3.375" style="95" customWidth="1"/>
    <col min="11243" max="11243" width="4.125" style="95" customWidth="1"/>
    <col min="11244" max="11244" width="4.25" style="95" customWidth="1"/>
    <col min="11245" max="11245" width="29.875" style="95" customWidth="1"/>
    <col min="11246" max="11247" width="12.875" style="95" customWidth="1"/>
    <col min="11248" max="11249" width="12.625" style="95" customWidth="1"/>
    <col min="11250" max="11250" width="4.25" style="95" customWidth="1"/>
    <col min="11251" max="11251" width="9.875" style="95" bestFit="1" customWidth="1"/>
    <col min="11252" max="11253" width="9" style="95"/>
    <col min="11254" max="11254" width="19" style="95" bestFit="1" customWidth="1"/>
    <col min="11255" max="11255" width="9.625" style="95" bestFit="1" customWidth="1"/>
    <col min="11256" max="11497" width="9" style="95"/>
    <col min="11498" max="11498" width="3.375" style="95" customWidth="1"/>
    <col min="11499" max="11499" width="4.125" style="95" customWidth="1"/>
    <col min="11500" max="11500" width="4.25" style="95" customWidth="1"/>
    <col min="11501" max="11501" width="29.875" style="95" customWidth="1"/>
    <col min="11502" max="11503" width="12.875" style="95" customWidth="1"/>
    <col min="11504" max="11505" width="12.625" style="95" customWidth="1"/>
    <col min="11506" max="11506" width="4.25" style="95" customWidth="1"/>
    <col min="11507" max="11507" width="9.875" style="95" bestFit="1" customWidth="1"/>
    <col min="11508" max="11509" width="9" style="95"/>
    <col min="11510" max="11510" width="19" style="95" bestFit="1" customWidth="1"/>
    <col min="11511" max="11511" width="9.625" style="95" bestFit="1" customWidth="1"/>
    <col min="11512" max="11753" width="9" style="95"/>
    <col min="11754" max="11754" width="3.375" style="95" customWidth="1"/>
    <col min="11755" max="11755" width="4.125" style="95" customWidth="1"/>
    <col min="11756" max="11756" width="4.25" style="95" customWidth="1"/>
    <col min="11757" max="11757" width="29.875" style="95" customWidth="1"/>
    <col min="11758" max="11759" width="12.875" style="95" customWidth="1"/>
    <col min="11760" max="11761" width="12.625" style="95" customWidth="1"/>
    <col min="11762" max="11762" width="4.25" style="95" customWidth="1"/>
    <col min="11763" max="11763" width="9.875" style="95" bestFit="1" customWidth="1"/>
    <col min="11764" max="11765" width="9" style="95"/>
    <col min="11766" max="11766" width="19" style="95" bestFit="1" customWidth="1"/>
    <col min="11767" max="11767" width="9.625" style="95" bestFit="1" customWidth="1"/>
    <col min="11768" max="12009" width="9" style="95"/>
    <col min="12010" max="12010" width="3.375" style="95" customWidth="1"/>
    <col min="12011" max="12011" width="4.125" style="95" customWidth="1"/>
    <col min="12012" max="12012" width="4.25" style="95" customWidth="1"/>
    <col min="12013" max="12013" width="29.875" style="95" customWidth="1"/>
    <col min="12014" max="12015" width="12.875" style="95" customWidth="1"/>
    <col min="12016" max="12017" width="12.625" style="95" customWidth="1"/>
    <col min="12018" max="12018" width="4.25" style="95" customWidth="1"/>
    <col min="12019" max="12019" width="9.875" style="95" bestFit="1" customWidth="1"/>
    <col min="12020" max="12021" width="9" style="95"/>
    <col min="12022" max="12022" width="19" style="95" bestFit="1" customWidth="1"/>
    <col min="12023" max="12023" width="9.625" style="95" bestFit="1" customWidth="1"/>
    <col min="12024" max="12265" width="9" style="95"/>
    <col min="12266" max="12266" width="3.375" style="95" customWidth="1"/>
    <col min="12267" max="12267" width="4.125" style="95" customWidth="1"/>
    <col min="12268" max="12268" width="4.25" style="95" customWidth="1"/>
    <col min="12269" max="12269" width="29.875" style="95" customWidth="1"/>
    <col min="12270" max="12271" width="12.875" style="95" customWidth="1"/>
    <col min="12272" max="12273" width="12.625" style="95" customWidth="1"/>
    <col min="12274" max="12274" width="4.25" style="95" customWidth="1"/>
    <col min="12275" max="12275" width="9.875" style="95" bestFit="1" customWidth="1"/>
    <col min="12276" max="12277" width="9" style="95"/>
    <col min="12278" max="12278" width="19" style="95" bestFit="1" customWidth="1"/>
    <col min="12279" max="12279" width="9.625" style="95" bestFit="1" customWidth="1"/>
    <col min="12280" max="12521" width="9" style="95"/>
    <col min="12522" max="12522" width="3.375" style="95" customWidth="1"/>
    <col min="12523" max="12523" width="4.125" style="95" customWidth="1"/>
    <col min="12524" max="12524" width="4.25" style="95" customWidth="1"/>
    <col min="12525" max="12525" width="29.875" style="95" customWidth="1"/>
    <col min="12526" max="12527" width="12.875" style="95" customWidth="1"/>
    <col min="12528" max="12529" width="12.625" style="95" customWidth="1"/>
    <col min="12530" max="12530" width="4.25" style="95" customWidth="1"/>
    <col min="12531" max="12531" width="9.875" style="95" bestFit="1" customWidth="1"/>
    <col min="12532" max="12533" width="9" style="95"/>
    <col min="12534" max="12534" width="19" style="95" bestFit="1" customWidth="1"/>
    <col min="12535" max="12535" width="9.625" style="95" bestFit="1" customWidth="1"/>
    <col min="12536" max="12777" width="9" style="95"/>
    <col min="12778" max="12778" width="3.375" style="95" customWidth="1"/>
    <col min="12779" max="12779" width="4.125" style="95" customWidth="1"/>
    <col min="12780" max="12780" width="4.25" style="95" customWidth="1"/>
    <col min="12781" max="12781" width="29.875" style="95" customWidth="1"/>
    <col min="12782" max="12783" width="12.875" style="95" customWidth="1"/>
    <col min="12784" max="12785" width="12.625" style="95" customWidth="1"/>
    <col min="12786" max="12786" width="4.25" style="95" customWidth="1"/>
    <col min="12787" max="12787" width="9.875" style="95" bestFit="1" customWidth="1"/>
    <col min="12788" max="12789" width="9" style="95"/>
    <col min="12790" max="12790" width="19" style="95" bestFit="1" customWidth="1"/>
    <col min="12791" max="12791" width="9.625" style="95" bestFit="1" customWidth="1"/>
    <col min="12792" max="13033" width="9" style="95"/>
    <col min="13034" max="13034" width="3.375" style="95" customWidth="1"/>
    <col min="13035" max="13035" width="4.125" style="95" customWidth="1"/>
    <col min="13036" max="13036" width="4.25" style="95" customWidth="1"/>
    <col min="13037" max="13037" width="29.875" style="95" customWidth="1"/>
    <col min="13038" max="13039" width="12.875" style="95" customWidth="1"/>
    <col min="13040" max="13041" width="12.625" style="95" customWidth="1"/>
    <col min="13042" max="13042" width="4.25" style="95" customWidth="1"/>
    <col min="13043" max="13043" width="9.875" style="95" bestFit="1" customWidth="1"/>
    <col min="13044" max="13045" width="9" style="95"/>
    <col min="13046" max="13046" width="19" style="95" bestFit="1" customWidth="1"/>
    <col min="13047" max="13047" width="9.625" style="95" bestFit="1" customWidth="1"/>
    <col min="13048" max="13289" width="9" style="95"/>
    <col min="13290" max="13290" width="3.375" style="95" customWidth="1"/>
    <col min="13291" max="13291" width="4.125" style="95" customWidth="1"/>
    <col min="13292" max="13292" width="4.25" style="95" customWidth="1"/>
    <col min="13293" max="13293" width="29.875" style="95" customWidth="1"/>
    <col min="13294" max="13295" width="12.875" style="95" customWidth="1"/>
    <col min="13296" max="13297" width="12.625" style="95" customWidth="1"/>
    <col min="13298" max="13298" width="4.25" style="95" customWidth="1"/>
    <col min="13299" max="13299" width="9.875" style="95" bestFit="1" customWidth="1"/>
    <col min="13300" max="13301" width="9" style="95"/>
    <col min="13302" max="13302" width="19" style="95" bestFit="1" customWidth="1"/>
    <col min="13303" max="13303" width="9.625" style="95" bestFit="1" customWidth="1"/>
    <col min="13304" max="13545" width="9" style="95"/>
    <col min="13546" max="13546" width="3.375" style="95" customWidth="1"/>
    <col min="13547" max="13547" width="4.125" style="95" customWidth="1"/>
    <col min="13548" max="13548" width="4.25" style="95" customWidth="1"/>
    <col min="13549" max="13549" width="29.875" style="95" customWidth="1"/>
    <col min="13550" max="13551" width="12.875" style="95" customWidth="1"/>
    <col min="13552" max="13553" width="12.625" style="95" customWidth="1"/>
    <col min="13554" max="13554" width="4.25" style="95" customWidth="1"/>
    <col min="13555" max="13555" width="9.875" style="95" bestFit="1" customWidth="1"/>
    <col min="13556" max="13557" width="9" style="95"/>
    <col min="13558" max="13558" width="19" style="95" bestFit="1" customWidth="1"/>
    <col min="13559" max="13559" width="9.625" style="95" bestFit="1" customWidth="1"/>
    <col min="13560" max="13801" width="9" style="95"/>
    <col min="13802" max="13802" width="3.375" style="95" customWidth="1"/>
    <col min="13803" max="13803" width="4.125" style="95" customWidth="1"/>
    <col min="13804" max="13804" width="4.25" style="95" customWidth="1"/>
    <col min="13805" max="13805" width="29.875" style="95" customWidth="1"/>
    <col min="13806" max="13807" width="12.875" style="95" customWidth="1"/>
    <col min="13808" max="13809" width="12.625" style="95" customWidth="1"/>
    <col min="13810" max="13810" width="4.25" style="95" customWidth="1"/>
    <col min="13811" max="13811" width="9.875" style="95" bestFit="1" customWidth="1"/>
    <col min="13812" max="13813" width="9" style="95"/>
    <col min="13814" max="13814" width="19" style="95" bestFit="1" customWidth="1"/>
    <col min="13815" max="13815" width="9.625" style="95" bestFit="1" customWidth="1"/>
    <col min="13816" max="14057" width="9" style="95"/>
    <col min="14058" max="14058" width="3.375" style="95" customWidth="1"/>
    <col min="14059" max="14059" width="4.125" style="95" customWidth="1"/>
    <col min="14060" max="14060" width="4.25" style="95" customWidth="1"/>
    <col min="14061" max="14061" width="29.875" style="95" customWidth="1"/>
    <col min="14062" max="14063" width="12.875" style="95" customWidth="1"/>
    <col min="14064" max="14065" width="12.625" style="95" customWidth="1"/>
    <col min="14066" max="14066" width="4.25" style="95" customWidth="1"/>
    <col min="14067" max="14067" width="9.875" style="95" bestFit="1" customWidth="1"/>
    <col min="14068" max="14069" width="9" style="95"/>
    <col min="14070" max="14070" width="19" style="95" bestFit="1" customWidth="1"/>
    <col min="14071" max="14071" width="9.625" style="95" bestFit="1" customWidth="1"/>
    <col min="14072" max="14313" width="9" style="95"/>
    <col min="14314" max="14314" width="3.375" style="95" customWidth="1"/>
    <col min="14315" max="14315" width="4.125" style="95" customWidth="1"/>
    <col min="14316" max="14316" width="4.25" style="95" customWidth="1"/>
    <col min="14317" max="14317" width="29.875" style="95" customWidth="1"/>
    <col min="14318" max="14319" width="12.875" style="95" customWidth="1"/>
    <col min="14320" max="14321" width="12.625" style="95" customWidth="1"/>
    <col min="14322" max="14322" width="4.25" style="95" customWidth="1"/>
    <col min="14323" max="14323" width="9.875" style="95" bestFit="1" customWidth="1"/>
    <col min="14324" max="14325" width="9" style="95"/>
    <col min="14326" max="14326" width="19" style="95" bestFit="1" customWidth="1"/>
    <col min="14327" max="14327" width="9.625" style="95" bestFit="1" customWidth="1"/>
    <col min="14328" max="14569" width="9" style="95"/>
    <col min="14570" max="14570" width="3.375" style="95" customWidth="1"/>
    <col min="14571" max="14571" width="4.125" style="95" customWidth="1"/>
    <col min="14572" max="14572" width="4.25" style="95" customWidth="1"/>
    <col min="14573" max="14573" width="29.875" style="95" customWidth="1"/>
    <col min="14574" max="14575" width="12.875" style="95" customWidth="1"/>
    <col min="14576" max="14577" width="12.625" style="95" customWidth="1"/>
    <col min="14578" max="14578" width="4.25" style="95" customWidth="1"/>
    <col min="14579" max="14579" width="9.875" style="95" bestFit="1" customWidth="1"/>
    <col min="14580" max="14581" width="9" style="95"/>
    <col min="14582" max="14582" width="19" style="95" bestFit="1" customWidth="1"/>
    <col min="14583" max="14583" width="9.625" style="95" bestFit="1" customWidth="1"/>
    <col min="14584" max="14825" width="9" style="95"/>
    <col min="14826" max="14826" width="3.375" style="95" customWidth="1"/>
    <col min="14827" max="14827" width="4.125" style="95" customWidth="1"/>
    <col min="14828" max="14828" width="4.25" style="95" customWidth="1"/>
    <col min="14829" max="14829" width="29.875" style="95" customWidth="1"/>
    <col min="14830" max="14831" width="12.875" style="95" customWidth="1"/>
    <col min="14832" max="14833" width="12.625" style="95" customWidth="1"/>
    <col min="14834" max="14834" width="4.25" style="95" customWidth="1"/>
    <col min="14835" max="14835" width="9.875" style="95" bestFit="1" customWidth="1"/>
    <col min="14836" max="14837" width="9" style="95"/>
    <col min="14838" max="14838" width="19" style="95" bestFit="1" customWidth="1"/>
    <col min="14839" max="14839" width="9.625" style="95" bestFit="1" customWidth="1"/>
    <col min="14840" max="15081" width="9" style="95"/>
    <col min="15082" max="15082" width="3.375" style="95" customWidth="1"/>
    <col min="15083" max="15083" width="4.125" style="95" customWidth="1"/>
    <col min="15084" max="15084" width="4.25" style="95" customWidth="1"/>
    <col min="15085" max="15085" width="29.875" style="95" customWidth="1"/>
    <col min="15086" max="15087" width="12.875" style="95" customWidth="1"/>
    <col min="15088" max="15089" width="12.625" style="95" customWidth="1"/>
    <col min="15090" max="15090" width="4.25" style="95" customWidth="1"/>
    <col min="15091" max="15091" width="9.875" style="95" bestFit="1" customWidth="1"/>
    <col min="15092" max="15093" width="9" style="95"/>
    <col min="15094" max="15094" width="19" style="95" bestFit="1" customWidth="1"/>
    <col min="15095" max="15095" width="9.625" style="95" bestFit="1" customWidth="1"/>
    <col min="15096" max="15337" width="9" style="95"/>
    <col min="15338" max="15338" width="3.375" style="95" customWidth="1"/>
    <col min="15339" max="15339" width="4.125" style="95" customWidth="1"/>
    <col min="15340" max="15340" width="4.25" style="95" customWidth="1"/>
    <col min="15341" max="15341" width="29.875" style="95" customWidth="1"/>
    <col min="15342" max="15343" width="12.875" style="95" customWidth="1"/>
    <col min="15344" max="15345" width="12.625" style="95" customWidth="1"/>
    <col min="15346" max="15346" width="4.25" style="95" customWidth="1"/>
    <col min="15347" max="15347" width="9.875" style="95" bestFit="1" customWidth="1"/>
    <col min="15348" max="15349" width="9" style="95"/>
    <col min="15350" max="15350" width="19" style="95" bestFit="1" customWidth="1"/>
    <col min="15351" max="15351" width="9.625" style="95" bestFit="1" customWidth="1"/>
    <col min="15352" max="15593" width="9" style="95"/>
    <col min="15594" max="15594" width="3.375" style="95" customWidth="1"/>
    <col min="15595" max="15595" width="4.125" style="95" customWidth="1"/>
    <col min="15596" max="15596" width="4.25" style="95" customWidth="1"/>
    <col min="15597" max="15597" width="29.875" style="95" customWidth="1"/>
    <col min="15598" max="15599" width="12.875" style="95" customWidth="1"/>
    <col min="15600" max="15601" width="12.625" style="95" customWidth="1"/>
    <col min="15602" max="15602" width="4.25" style="95" customWidth="1"/>
    <col min="15603" max="15603" width="9.875" style="95" bestFit="1" customWidth="1"/>
    <col min="15604" max="15605" width="9" style="95"/>
    <col min="15606" max="15606" width="19" style="95" bestFit="1" customWidth="1"/>
    <col min="15607" max="15607" width="9.625" style="95" bestFit="1" customWidth="1"/>
    <col min="15608" max="15849" width="9" style="95"/>
    <col min="15850" max="15850" width="3.375" style="95" customWidth="1"/>
    <col min="15851" max="15851" width="4.125" style="95" customWidth="1"/>
    <col min="15852" max="15852" width="4.25" style="95" customWidth="1"/>
    <col min="15853" max="15853" width="29.875" style="95" customWidth="1"/>
    <col min="15854" max="15855" width="12.875" style="95" customWidth="1"/>
    <col min="15856" max="15857" width="12.625" style="95" customWidth="1"/>
    <col min="15858" max="15858" width="4.25" style="95" customWidth="1"/>
    <col min="15859" max="15859" width="9.875" style="95" bestFit="1" customWidth="1"/>
    <col min="15860" max="15861" width="9" style="95"/>
    <col min="15862" max="15862" width="19" style="95" bestFit="1" customWidth="1"/>
    <col min="15863" max="15863" width="9.625" style="95" bestFit="1" customWidth="1"/>
    <col min="15864" max="16105" width="9" style="95"/>
    <col min="16106" max="16106" width="3.375" style="95" customWidth="1"/>
    <col min="16107" max="16107" width="4.125" style="95" customWidth="1"/>
    <col min="16108" max="16108" width="4.25" style="95" customWidth="1"/>
    <col min="16109" max="16109" width="29.875" style="95" customWidth="1"/>
    <col min="16110" max="16111" width="12.875" style="95" customWidth="1"/>
    <col min="16112" max="16113" width="12.625" style="95" customWidth="1"/>
    <col min="16114" max="16114" width="4.25" style="95" customWidth="1"/>
    <col min="16115" max="16115" width="9.875" style="95" bestFit="1" customWidth="1"/>
    <col min="16116" max="16117" width="9" style="95"/>
    <col min="16118" max="16118" width="19" style="95" bestFit="1" customWidth="1"/>
    <col min="16119" max="16119" width="9.625" style="95" bestFit="1" customWidth="1"/>
    <col min="16120" max="16384" width="9" style="95"/>
  </cols>
  <sheetData>
    <row r="1" spans="1:5" s="73" customFormat="1" ht="20.25">
      <c r="A1" s="72" t="s">
        <v>146</v>
      </c>
      <c r="B1" s="72"/>
      <c r="C1" s="72"/>
      <c r="D1" s="72"/>
      <c r="E1" s="72"/>
    </row>
    <row r="2" spans="1:5" s="75" customFormat="1" ht="16.5">
      <c r="A2" s="74" t="s">
        <v>147</v>
      </c>
      <c r="B2" s="131"/>
    </row>
    <row r="3" spans="1:5" s="75" customFormat="1" ht="16.5">
      <c r="A3" s="74" t="s">
        <v>148</v>
      </c>
      <c r="B3" s="131"/>
    </row>
    <row r="4" spans="1:5" s="78" customFormat="1">
      <c r="A4" s="76"/>
      <c r="B4" s="77" t="s">
        <v>149</v>
      </c>
      <c r="C4" s="77"/>
      <c r="D4" s="77"/>
      <c r="E4" s="77"/>
    </row>
    <row r="5" spans="1:5" s="80" customFormat="1" ht="31.5">
      <c r="A5" s="79" t="s">
        <v>8</v>
      </c>
      <c r="B5" s="79" t="s">
        <v>150</v>
      </c>
      <c r="C5" s="79" t="s">
        <v>151</v>
      </c>
      <c r="D5" s="79" t="s">
        <v>152</v>
      </c>
      <c r="E5" s="79" t="s">
        <v>153</v>
      </c>
    </row>
    <row r="6" spans="1:5" s="85" customFormat="1" ht="15.75">
      <c r="A6" s="81"/>
      <c r="B6" s="82" t="s">
        <v>154</v>
      </c>
      <c r="C6" s="83">
        <f>C7</f>
        <v>3845834000</v>
      </c>
      <c r="D6" s="83">
        <f>D7</f>
        <v>16318000000</v>
      </c>
      <c r="E6" s="84"/>
    </row>
    <row r="7" spans="1:5" s="85" customFormat="1" ht="15.75">
      <c r="A7" s="86"/>
      <c r="B7" s="87" t="s">
        <v>155</v>
      </c>
      <c r="C7" s="88">
        <f>SUM(C9:C34)</f>
        <v>3845834000</v>
      </c>
      <c r="D7" s="88">
        <f>D8+D36</f>
        <v>16318000000</v>
      </c>
      <c r="E7" s="89"/>
    </row>
    <row r="8" spans="1:5" s="85" customFormat="1" ht="15.75">
      <c r="A8" s="86" t="s">
        <v>14</v>
      </c>
      <c r="B8" s="87" t="s">
        <v>156</v>
      </c>
      <c r="C8" s="88"/>
      <c r="D8" s="88">
        <f>SUM(D9:D35)</f>
        <v>13046000000</v>
      </c>
      <c r="E8" s="89"/>
    </row>
    <row r="9" spans="1:5" ht="31.5">
      <c r="A9" s="90">
        <v>1</v>
      </c>
      <c r="B9" s="91" t="s">
        <v>157</v>
      </c>
      <c r="C9" s="92">
        <v>251201000</v>
      </c>
      <c r="D9" s="93">
        <v>225655000</v>
      </c>
      <c r="E9" s="94"/>
    </row>
    <row r="10" spans="1:5" ht="31.5">
      <c r="A10" s="90">
        <v>2</v>
      </c>
      <c r="B10" s="96" t="s">
        <v>158</v>
      </c>
      <c r="C10" s="92">
        <v>368611000</v>
      </c>
      <c r="D10" s="92">
        <v>200000000</v>
      </c>
      <c r="E10" s="94"/>
    </row>
    <row r="11" spans="1:5" ht="15.75">
      <c r="A11" s="90">
        <v>3</v>
      </c>
      <c r="B11" s="96" t="s">
        <v>159</v>
      </c>
      <c r="C11" s="92">
        <v>227535000</v>
      </c>
      <c r="D11" s="92">
        <f t="shared" ref="D11:D22" si="0">C11</f>
        <v>227535000</v>
      </c>
      <c r="E11" s="94"/>
    </row>
    <row r="12" spans="1:5" ht="15.75">
      <c r="A12" s="90">
        <v>4</v>
      </c>
      <c r="B12" s="96" t="s">
        <v>160</v>
      </c>
      <c r="C12" s="92">
        <v>85050000</v>
      </c>
      <c r="D12" s="92">
        <f t="shared" si="0"/>
        <v>85050000</v>
      </c>
      <c r="E12" s="94"/>
    </row>
    <row r="13" spans="1:5" ht="31.5">
      <c r="A13" s="90">
        <v>5</v>
      </c>
      <c r="B13" s="96" t="s">
        <v>161</v>
      </c>
      <c r="C13" s="92">
        <v>177000000</v>
      </c>
      <c r="D13" s="92">
        <f t="shared" si="0"/>
        <v>177000000</v>
      </c>
      <c r="E13" s="97"/>
    </row>
    <row r="14" spans="1:5" ht="15.75">
      <c r="A14" s="90">
        <v>6</v>
      </c>
      <c r="B14" s="96" t="s">
        <v>162</v>
      </c>
      <c r="C14" s="92">
        <v>100000000</v>
      </c>
      <c r="D14" s="92">
        <f t="shared" si="0"/>
        <v>100000000</v>
      </c>
      <c r="E14" s="98"/>
    </row>
    <row r="15" spans="1:5" ht="47.25">
      <c r="A15" s="90">
        <v>7</v>
      </c>
      <c r="B15" s="96" t="s">
        <v>163</v>
      </c>
      <c r="C15" s="92">
        <v>65437000</v>
      </c>
      <c r="D15" s="92">
        <f t="shared" si="0"/>
        <v>65437000</v>
      </c>
      <c r="E15" s="98"/>
    </row>
    <row r="16" spans="1:5" ht="63">
      <c r="A16" s="90">
        <v>8</v>
      </c>
      <c r="B16" s="96" t="s">
        <v>164</v>
      </c>
      <c r="C16" s="92">
        <v>30000000</v>
      </c>
      <c r="D16" s="92">
        <f t="shared" si="0"/>
        <v>30000000</v>
      </c>
      <c r="E16" s="98"/>
    </row>
    <row r="17" spans="1:5" ht="31.5">
      <c r="A17" s="90">
        <v>9</v>
      </c>
      <c r="B17" s="96" t="s">
        <v>165</v>
      </c>
      <c r="C17" s="92">
        <v>30000000</v>
      </c>
      <c r="D17" s="92">
        <f t="shared" si="0"/>
        <v>30000000</v>
      </c>
      <c r="E17" s="99"/>
    </row>
    <row r="18" spans="1:5" s="101" customFormat="1" ht="15.75">
      <c r="A18" s="90">
        <v>10</v>
      </c>
      <c r="B18" s="96" t="s">
        <v>166</v>
      </c>
      <c r="C18" s="92">
        <v>300000000</v>
      </c>
      <c r="D18" s="92">
        <f t="shared" si="0"/>
        <v>300000000</v>
      </c>
      <c r="E18" s="100"/>
    </row>
    <row r="19" spans="1:5" s="101" customFormat="1" ht="31.5">
      <c r="A19" s="90">
        <v>11</v>
      </c>
      <c r="B19" s="96" t="s">
        <v>167</v>
      </c>
      <c r="C19" s="92">
        <v>30000000</v>
      </c>
      <c r="D19" s="92">
        <f t="shared" si="0"/>
        <v>30000000</v>
      </c>
      <c r="E19" s="100"/>
    </row>
    <row r="20" spans="1:5" ht="15.75">
      <c r="A20" s="90">
        <v>12</v>
      </c>
      <c r="B20" s="96" t="s">
        <v>168</v>
      </c>
      <c r="C20" s="92">
        <v>20000000</v>
      </c>
      <c r="D20" s="92">
        <f t="shared" si="0"/>
        <v>20000000</v>
      </c>
      <c r="E20" s="98"/>
    </row>
    <row r="21" spans="1:5" s="107" customFormat="1" ht="31.5">
      <c r="A21" s="102">
        <v>13</v>
      </c>
      <c r="B21" s="103" t="s">
        <v>169</v>
      </c>
      <c r="C21" s="104">
        <v>400000000</v>
      </c>
      <c r="D21" s="105">
        <f t="shared" si="0"/>
        <v>400000000</v>
      </c>
      <c r="E21" s="106"/>
    </row>
    <row r="22" spans="1:5" ht="31.5">
      <c r="A22" s="90">
        <v>14</v>
      </c>
      <c r="B22" s="96" t="s">
        <v>170</v>
      </c>
      <c r="C22" s="108">
        <v>300000000</v>
      </c>
      <c r="D22" s="92">
        <f t="shared" si="0"/>
        <v>300000000</v>
      </c>
      <c r="E22" s="94"/>
    </row>
    <row r="23" spans="1:5" ht="47.25">
      <c r="A23" s="109">
        <v>15</v>
      </c>
      <c r="B23" s="110" t="s">
        <v>171</v>
      </c>
      <c r="C23" s="92">
        <v>600000000</v>
      </c>
      <c r="D23" s="92">
        <f>350000000+166000</f>
        <v>350166000</v>
      </c>
      <c r="E23" s="94"/>
    </row>
    <row r="24" spans="1:5" ht="15.75">
      <c r="A24" s="109">
        <v>16</v>
      </c>
      <c r="B24" s="110" t="s">
        <v>172</v>
      </c>
      <c r="C24" s="92">
        <v>38000000</v>
      </c>
      <c r="D24" s="92">
        <f>C24</f>
        <v>38000000</v>
      </c>
      <c r="E24" s="94"/>
    </row>
    <row r="25" spans="1:5" ht="31.5">
      <c r="A25" s="109">
        <v>17</v>
      </c>
      <c r="B25" s="110" t="s">
        <v>173</v>
      </c>
      <c r="C25" s="111">
        <v>23000000</v>
      </c>
      <c r="D25" s="92">
        <f>C25</f>
        <v>23000000</v>
      </c>
      <c r="E25" s="112"/>
    </row>
    <row r="26" spans="1:5" ht="15.75">
      <c r="A26" s="109">
        <v>18</v>
      </c>
      <c r="B26" s="110" t="s">
        <v>174</v>
      </c>
      <c r="C26" s="92">
        <v>500000000</v>
      </c>
      <c r="D26" s="92">
        <f>500000000+300000000</f>
        <v>800000000</v>
      </c>
      <c r="E26" s="94"/>
    </row>
    <row r="27" spans="1:5" ht="31.5">
      <c r="A27" s="109">
        <v>19</v>
      </c>
      <c r="B27" s="110" t="s">
        <v>175</v>
      </c>
      <c r="C27" s="111">
        <v>300000000</v>
      </c>
      <c r="D27" s="92">
        <f>C27</f>
        <v>300000000</v>
      </c>
      <c r="E27" s="112"/>
    </row>
    <row r="28" spans="1:5" s="101" customFormat="1" ht="78.75">
      <c r="A28" s="109">
        <v>20</v>
      </c>
      <c r="B28" s="110" t="s">
        <v>176</v>
      </c>
      <c r="C28" s="111"/>
      <c r="D28" s="92">
        <f>394157000+50000000</f>
        <v>444157000</v>
      </c>
      <c r="E28" s="113"/>
    </row>
    <row r="29" spans="1:5" ht="63">
      <c r="A29" s="109">
        <v>21</v>
      </c>
      <c r="B29" s="96" t="s">
        <v>177</v>
      </c>
      <c r="C29" s="114"/>
      <c r="D29" s="92">
        <v>320000000</v>
      </c>
      <c r="E29" s="115"/>
    </row>
    <row r="30" spans="1:5" ht="15.75">
      <c r="A30" s="109">
        <v>22</v>
      </c>
      <c r="B30" s="96" t="s">
        <v>178</v>
      </c>
      <c r="C30" s="114"/>
      <c r="D30" s="92">
        <v>2000000</v>
      </c>
      <c r="E30" s="115"/>
    </row>
    <row r="31" spans="1:5" ht="31.5">
      <c r="A31" s="109">
        <v>23</v>
      </c>
      <c r="B31" s="96" t="s">
        <v>179</v>
      </c>
      <c r="C31" s="114"/>
      <c r="D31" s="92">
        <v>5628000000</v>
      </c>
      <c r="E31" s="115"/>
    </row>
    <row r="32" spans="1:5" ht="15.75">
      <c r="A32" s="109">
        <v>24</v>
      </c>
      <c r="B32" s="96" t="s">
        <v>180</v>
      </c>
      <c r="C32" s="114"/>
      <c r="D32" s="92">
        <v>50000000</v>
      </c>
      <c r="E32" s="115"/>
    </row>
    <row r="33" spans="1:6" ht="31.5">
      <c r="A33" s="109">
        <v>25</v>
      </c>
      <c r="B33" s="96" t="s">
        <v>181</v>
      </c>
      <c r="C33" s="114"/>
      <c r="D33" s="92">
        <v>290000000</v>
      </c>
      <c r="E33" s="115"/>
    </row>
    <row r="34" spans="1:6" ht="31.5">
      <c r="A34" s="109">
        <v>26</v>
      </c>
      <c r="B34" s="96" t="s">
        <v>182</v>
      </c>
      <c r="C34" s="114"/>
      <c r="D34" s="92">
        <v>200000000</v>
      </c>
      <c r="E34" s="115"/>
    </row>
    <row r="35" spans="1:6" ht="36.950000000000003" customHeight="1">
      <c r="A35" s="109">
        <v>27</v>
      </c>
      <c r="B35" s="96" t="s">
        <v>183</v>
      </c>
      <c r="C35" s="114"/>
      <c r="D35" s="92">
        <v>2410000000</v>
      </c>
      <c r="E35" s="115"/>
    </row>
    <row r="36" spans="1:6">
      <c r="A36" s="116" t="s">
        <v>99</v>
      </c>
      <c r="B36" s="117" t="s">
        <v>184</v>
      </c>
      <c r="C36" s="118"/>
      <c r="D36" s="119">
        <f>D37+D39+D44+D45+D46+D47+D48+D49+D50</f>
        <v>3272000000</v>
      </c>
      <c r="E36" s="118"/>
      <c r="F36" s="120"/>
    </row>
    <row r="37" spans="1:6">
      <c r="A37" s="121">
        <v>1</v>
      </c>
      <c r="B37" s="122" t="s">
        <v>185</v>
      </c>
      <c r="C37" s="118"/>
      <c r="D37" s="92">
        <v>150000000</v>
      </c>
      <c r="E37" s="118"/>
    </row>
    <row r="38" spans="1:6">
      <c r="A38" s="123"/>
      <c r="B38" s="124" t="s">
        <v>186</v>
      </c>
      <c r="C38" s="118"/>
      <c r="D38" s="125">
        <v>150000000</v>
      </c>
      <c r="E38" s="118"/>
    </row>
    <row r="39" spans="1:6">
      <c r="A39" s="121">
        <v>2</v>
      </c>
      <c r="B39" s="122" t="s">
        <v>187</v>
      </c>
      <c r="C39" s="118"/>
      <c r="D39" s="92">
        <v>290000000</v>
      </c>
      <c r="E39" s="118"/>
    </row>
    <row r="40" spans="1:6" s="126" customFormat="1" ht="78.75">
      <c r="A40" s="123"/>
      <c r="B40" s="124" t="s">
        <v>188</v>
      </c>
      <c r="C40" s="118"/>
      <c r="D40" s="125">
        <v>223000000</v>
      </c>
      <c r="E40" s="118"/>
    </row>
    <row r="41" spans="1:6" s="126" customFormat="1">
      <c r="A41" s="123"/>
      <c r="B41" s="124" t="s">
        <v>189</v>
      </c>
      <c r="C41" s="118"/>
      <c r="D41" s="125">
        <v>17000000</v>
      </c>
      <c r="E41" s="118"/>
    </row>
    <row r="42" spans="1:6" s="126" customFormat="1" ht="47.25">
      <c r="A42" s="123"/>
      <c r="B42" s="124" t="s">
        <v>190</v>
      </c>
      <c r="C42" s="118"/>
      <c r="D42" s="125"/>
      <c r="E42" s="118"/>
    </row>
    <row r="43" spans="1:6">
      <c r="A43" s="123"/>
      <c r="B43" s="124" t="s">
        <v>191</v>
      </c>
      <c r="C43" s="118"/>
      <c r="D43" s="125">
        <v>50000000</v>
      </c>
      <c r="E43" s="118"/>
    </row>
    <row r="44" spans="1:6">
      <c r="A44" s="121">
        <v>3</v>
      </c>
      <c r="B44" s="122" t="s">
        <v>192</v>
      </c>
      <c r="C44" s="118"/>
      <c r="D44" s="92">
        <v>10000000</v>
      </c>
      <c r="E44" s="118"/>
    </row>
    <row r="45" spans="1:6" s="126" customFormat="1">
      <c r="A45" s="121">
        <v>4</v>
      </c>
      <c r="B45" s="122" t="s">
        <v>193</v>
      </c>
      <c r="C45" s="118"/>
      <c r="D45" s="92">
        <v>290000000</v>
      </c>
      <c r="E45" s="118"/>
    </row>
    <row r="46" spans="1:6">
      <c r="A46" s="121">
        <v>5</v>
      </c>
      <c r="B46" s="122" t="s">
        <v>194</v>
      </c>
      <c r="C46" s="118"/>
      <c r="D46" s="92">
        <v>140000000</v>
      </c>
      <c r="E46" s="118"/>
    </row>
    <row r="47" spans="1:6">
      <c r="A47" s="121">
        <v>6</v>
      </c>
      <c r="B47" s="122" t="s">
        <v>195</v>
      </c>
      <c r="C47" s="118"/>
      <c r="D47" s="92">
        <v>126000000</v>
      </c>
      <c r="E47" s="118"/>
    </row>
    <row r="48" spans="1:6" ht="31.5">
      <c r="A48" s="121">
        <v>7</v>
      </c>
      <c r="B48" s="122" t="s">
        <v>196</v>
      </c>
      <c r="C48" s="118"/>
      <c r="D48" s="92">
        <v>520000000</v>
      </c>
      <c r="E48" s="118"/>
    </row>
    <row r="49" spans="1:5" ht="31.5">
      <c r="A49" s="121">
        <v>8</v>
      </c>
      <c r="B49" s="122" t="s">
        <v>197</v>
      </c>
      <c r="C49" s="118"/>
      <c r="D49" s="92">
        <v>200000000</v>
      </c>
      <c r="E49" s="118"/>
    </row>
    <row r="50" spans="1:5" ht="31.5">
      <c r="A50" s="121">
        <v>9</v>
      </c>
      <c r="B50" s="127" t="s">
        <v>198</v>
      </c>
      <c r="C50" s="128"/>
      <c r="D50" s="129">
        <f>1046000000+500000000</f>
        <v>1546000000</v>
      </c>
      <c r="E50" s="128"/>
    </row>
  </sheetData>
  <mergeCells count="2">
    <mergeCell ref="A1:E1"/>
    <mergeCell ref="B4:E4"/>
  </mergeCells>
  <pageMargins left="0.51181102362204722" right="0.31496062992125984" top="0.35433070866141736" bottom="0.35433070866141736"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SXD -VP</vt:lpstr>
      <vt:lpstr>Thuyết minh CMNV SXD</vt:lpstr>
      <vt:lpstr>'SXD -VP'!Print_Titles</vt:lpstr>
      <vt:lpstr>'Thuyết minh CMNV SXD'!Print_Titles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hp.sgtvt85</dc:creator>
  <cp:lastModifiedBy>hp.sgtvt85</cp:lastModifiedBy>
  <dcterms:created xsi:type="dcterms:W3CDTF">2025-09-24T00:47:28Z</dcterms:created>
  <dcterms:modified xsi:type="dcterms:W3CDTF">2025-09-24T00:48:50Z</dcterms:modified>
</cp:coreProperties>
</file>