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9384" activeTab="6"/>
  </bookViews>
  <sheets>
    <sheet name="PL1" sheetId="1" r:id="rId1"/>
    <sheet name="PL2" sheetId="2" r:id="rId2"/>
    <sheet name="PL3" sheetId="3" r:id="rId3"/>
    <sheet name="PL4" sheetId="4" r:id="rId4"/>
    <sheet name="PL04 (2)" sheetId="5" state="hidden" r:id="rId5"/>
    <sheet name="PL5" sheetId="6" r:id="rId6"/>
    <sheet name="PL06" sheetId="7" r:id="rId7"/>
  </sheets>
  <calcPr calcId="145621"/>
</workbook>
</file>

<file path=xl/calcChain.xml><?xml version="1.0" encoding="utf-8"?>
<calcChain xmlns="http://schemas.openxmlformats.org/spreadsheetml/2006/main">
  <c r="F105" i="7" l="1"/>
  <c r="F103" i="7"/>
  <c r="G97" i="7"/>
  <c r="F97" i="7"/>
  <c r="G94" i="7"/>
  <c r="F94" i="7"/>
  <c r="F92" i="7"/>
  <c r="F85" i="7"/>
  <c r="F78" i="7"/>
  <c r="F72" i="7"/>
  <c r="F67" i="7"/>
  <c r="F65" i="7"/>
  <c r="F63" i="7"/>
  <c r="F35" i="7"/>
  <c r="F33" i="7"/>
  <c r="F31" i="7"/>
  <c r="F27" i="7"/>
  <c r="F25" i="7"/>
  <c r="F22" i="7"/>
  <c r="F20" i="7"/>
  <c r="F17" i="7"/>
  <c r="F15" i="7"/>
  <c r="F12" i="7"/>
  <c r="F9" i="7"/>
  <c r="F6" i="7"/>
  <c r="F107" i="7" s="1"/>
  <c r="F4" i="7"/>
  <c r="G2650" i="6"/>
  <c r="G2649" i="6"/>
  <c r="G2648" i="6"/>
  <c r="G2647" i="6"/>
  <c r="G2646" i="6"/>
  <c r="G2645" i="6"/>
  <c r="G2644" i="6"/>
  <c r="G2643" i="6"/>
  <c r="G2642" i="6"/>
  <c r="G2641" i="6"/>
  <c r="G2640" i="6"/>
  <c r="G2639" i="6"/>
  <c r="G2638" i="6"/>
  <c r="G2637" i="6"/>
  <c r="G2636" i="6"/>
  <c r="G2635" i="6"/>
  <c r="G2634" i="6"/>
  <c r="G2633" i="6"/>
  <c r="G2632" i="6"/>
  <c r="G2631" i="6"/>
  <c r="G2630" i="6"/>
  <c r="G2629" i="6"/>
  <c r="G2628" i="6"/>
  <c r="G2627" i="6"/>
  <c r="G2626" i="6"/>
  <c r="G2625" i="6"/>
  <c r="G2624" i="6"/>
  <c r="G2623" i="6"/>
  <c r="G2622" i="6"/>
  <c r="G2621" i="6"/>
  <c r="G2620" i="6"/>
  <c r="G2619" i="6"/>
  <c r="G2618" i="6"/>
  <c r="G2617" i="6"/>
  <c r="G2616" i="6"/>
  <c r="G2615" i="6"/>
  <c r="G2614" i="6"/>
  <c r="G2613" i="6"/>
  <c r="G2612" i="6"/>
  <c r="G2611" i="6"/>
  <c r="G2610" i="6"/>
  <c r="G2609" i="6"/>
  <c r="G2608" i="6"/>
  <c r="G2607" i="6"/>
  <c r="G2606" i="6"/>
  <c r="G2605" i="6"/>
  <c r="G2604" i="6"/>
  <c r="G2603" i="6"/>
  <c r="G2602" i="6"/>
  <c r="G2601" i="6"/>
  <c r="G2600" i="6"/>
  <c r="G2599" i="6"/>
  <c r="G2598" i="6"/>
  <c r="G2597" i="6"/>
  <c r="G2596" i="6" s="1"/>
  <c r="G2595" i="6"/>
  <c r="G2594" i="6"/>
  <c r="G2593" i="6"/>
  <c r="G2592" i="6"/>
  <c r="G2591" i="6"/>
  <c r="G2590" i="6"/>
  <c r="G2589" i="6"/>
  <c r="G2588" i="6"/>
  <c r="G2587" i="6"/>
  <c r="G2586" i="6"/>
  <c r="G2585" i="6"/>
  <c r="G2584" i="6"/>
  <c r="G2583" i="6"/>
  <c r="G2582" i="6"/>
  <c r="G2581" i="6"/>
  <c r="G2580" i="6"/>
  <c r="G2579" i="6"/>
  <c r="G2578" i="6"/>
  <c r="G2577" i="6"/>
  <c r="G2576" i="6"/>
  <c r="G2575" i="6"/>
  <c r="G2574" i="6"/>
  <c r="G2573" i="6"/>
  <c r="G2572" i="6"/>
  <c r="G2571" i="6"/>
  <c r="G2570" i="6"/>
  <c r="G2569" i="6"/>
  <c r="G2568" i="6"/>
  <c r="G2567" i="6"/>
  <c r="G2566" i="6"/>
  <c r="G2565" i="6"/>
  <c r="G2564" i="6"/>
  <c r="G2563" i="6"/>
  <c r="G2562" i="6"/>
  <c r="G2561" i="6"/>
  <c r="G2560" i="6"/>
  <c r="G2559" i="6"/>
  <c r="G2558" i="6"/>
  <c r="G2557" i="6"/>
  <c r="G2556" i="6"/>
  <c r="G2555" i="6"/>
  <c r="G2554" i="6"/>
  <c r="G2553" i="6"/>
  <c r="G2552" i="6"/>
  <c r="G2551" i="6" s="1"/>
  <c r="G2550" i="6"/>
  <c r="G2549" i="6"/>
  <c r="G2543" i="6" s="1"/>
  <c r="G2548" i="6"/>
  <c r="G2547" i="6"/>
  <c r="G2546" i="6"/>
  <c r="G2545" i="6"/>
  <c r="G2544" i="6"/>
  <c r="G2542" i="6"/>
  <c r="G2541" i="6"/>
  <c r="G2540" i="6"/>
  <c r="G2539" i="6"/>
  <c r="G2538" i="6"/>
  <c r="G2537" i="6"/>
  <c r="G2536" i="6"/>
  <c r="G2535" i="6"/>
  <c r="G2534" i="6"/>
  <c r="G2533" i="6"/>
  <c r="G2532" i="6"/>
  <c r="G2531" i="6"/>
  <c r="G2530" i="6"/>
  <c r="G2529" i="6"/>
  <c r="G2528" i="6"/>
  <c r="G2527" i="6" s="1"/>
  <c r="G2526" i="6"/>
  <c r="G2525" i="6"/>
  <c r="G2524" i="6"/>
  <c r="G2523" i="6"/>
  <c r="G2522" i="6"/>
  <c r="G2521" i="6"/>
  <c r="G2520" i="6"/>
  <c r="G2519" i="6"/>
  <c r="G2518" i="6"/>
  <c r="G2517" i="6"/>
  <c r="G2516" i="6"/>
  <c r="G2515" i="6"/>
  <c r="G2514" i="6"/>
  <c r="G2513" i="6"/>
  <c r="G2512" i="6"/>
  <c r="G2511" i="6"/>
  <c r="G2510" i="6"/>
  <c r="G2509" i="6"/>
  <c r="G2508" i="6"/>
  <c r="G2507" i="6"/>
  <c r="G2506" i="6"/>
  <c r="G2505" i="6"/>
  <c r="G2504" i="6"/>
  <c r="G2503" i="6"/>
  <c r="G2502" i="6"/>
  <c r="G2501" i="6"/>
  <c r="G2492" i="6" s="1"/>
  <c r="G2500" i="6"/>
  <c r="G2499" i="6"/>
  <c r="G2498" i="6"/>
  <c r="G2497" i="6"/>
  <c r="G2496" i="6"/>
  <c r="G2495" i="6"/>
  <c r="G2494" i="6"/>
  <c r="G2493" i="6"/>
  <c r="G2491" i="6"/>
  <c r="G2490" i="6"/>
  <c r="G2489" i="6"/>
  <c r="G2488" i="6"/>
  <c r="G2487" i="6"/>
  <c r="G2486" i="6"/>
  <c r="G2485" i="6"/>
  <c r="G2484" i="6"/>
  <c r="G2483" i="6"/>
  <c r="G2482" i="6"/>
  <c r="G2481" i="6"/>
  <c r="G2480" i="6"/>
  <c r="G2479" i="6"/>
  <c r="G2478" i="6"/>
  <c r="G2477" i="6"/>
  <c r="G2476" i="6"/>
  <c r="G2475" i="6"/>
  <c r="G2474" i="6"/>
  <c r="G2473" i="6"/>
  <c r="G2472" i="6"/>
  <c r="G2471" i="6"/>
  <c r="G2470" i="6"/>
  <c r="G2469" i="6"/>
  <c r="G2468" i="6"/>
  <c r="G2467" i="6"/>
  <c r="G2466" i="6"/>
  <c r="G2465" i="6"/>
  <c r="G2464" i="6"/>
  <c r="G2463" i="6"/>
  <c r="G2462" i="6"/>
  <c r="G2461" i="6"/>
  <c r="G2460" i="6"/>
  <c r="G2459" i="6"/>
  <c r="G2458" i="6"/>
  <c r="G2457" i="6"/>
  <c r="G2456" i="6"/>
  <c r="G2455" i="6"/>
  <c r="G2454" i="6" s="1"/>
  <c r="G2453" i="6"/>
  <c r="G2452" i="6"/>
  <c r="G2451" i="6"/>
  <c r="G2450" i="6"/>
  <c r="G2449" i="6"/>
  <c r="G2448" i="6"/>
  <c r="G2447" i="6"/>
  <c r="G2446" i="6"/>
  <c r="G2445" i="6"/>
  <c r="G2444" i="6"/>
  <c r="G2443" i="6"/>
  <c r="G2442" i="6"/>
  <c r="G2441" i="6"/>
  <c r="G2440" i="6"/>
  <c r="G2439" i="6"/>
  <c r="G2438" i="6"/>
  <c r="G2437" i="6"/>
  <c r="G2436" i="6"/>
  <c r="G2435" i="6"/>
  <c r="G2434" i="6"/>
  <c r="G2433" i="6"/>
  <c r="G2432" i="6"/>
  <c r="G2431" i="6"/>
  <c r="G2430" i="6"/>
  <c r="G2429" i="6"/>
  <c r="G2428" i="6"/>
  <c r="G2427" i="6"/>
  <c r="G2426" i="6"/>
  <c r="G2425" i="6"/>
  <c r="G2424" i="6"/>
  <c r="G2423" i="6"/>
  <c r="G2422" i="6"/>
  <c r="G2421" i="6"/>
  <c r="G2420" i="6"/>
  <c r="G2419" i="6"/>
  <c r="G2418" i="6"/>
  <c r="G2417" i="6"/>
  <c r="G2413" i="6" s="1"/>
  <c r="G2416" i="6"/>
  <c r="G2415" i="6"/>
  <c r="G2414" i="6"/>
  <c r="G2406" i="6"/>
  <c r="G2405" i="6"/>
  <c r="G2404" i="6"/>
  <c r="G2403" i="6"/>
  <c r="G2402" i="6"/>
  <c r="G2401" i="6"/>
  <c r="G2400" i="6"/>
  <c r="G2399" i="6"/>
  <c r="G2398" i="6"/>
  <c r="G2397" i="6"/>
  <c r="G2396" i="6"/>
  <c r="G2395" i="6"/>
  <c r="G2394" i="6"/>
  <c r="G2393" i="6"/>
  <c r="G2392" i="6"/>
  <c r="G2391" i="6"/>
  <c r="G2390" i="6"/>
  <c r="G2389" i="6"/>
  <c r="G2388" i="6"/>
  <c r="G2387" i="6"/>
  <c r="G2383" i="6" s="1"/>
  <c r="G2386" i="6"/>
  <c r="G2385" i="6"/>
  <c r="G2384" i="6"/>
  <c r="G2382" i="6"/>
  <c r="G2381" i="6"/>
  <c r="G2380" i="6"/>
  <c r="G2379" i="6"/>
  <c r="G2378" i="6"/>
  <c r="G2377" i="6"/>
  <c r="G2376" i="6"/>
  <c r="G2375" i="6"/>
  <c r="G2374" i="6"/>
  <c r="G2373" i="6"/>
  <c r="G2372" i="6"/>
  <c r="G2371" i="6"/>
  <c r="G2370" i="6"/>
  <c r="G2369" i="6"/>
  <c r="G2368" i="6" s="1"/>
  <c r="G2367" i="6"/>
  <c r="G2366" i="6"/>
  <c r="G2365" i="6"/>
  <c r="G2364" i="6"/>
  <c r="G2363" i="6"/>
  <c r="G2362" i="6"/>
  <c r="G2361" i="6"/>
  <c r="G2360" i="6"/>
  <c r="G2359" i="6"/>
  <c r="G2358" i="6"/>
  <c r="G2357" i="6"/>
  <c r="G2356" i="6"/>
  <c r="G2355" i="6"/>
  <c r="G2354" i="6"/>
  <c r="G2353" i="6"/>
  <c r="G2352" i="6"/>
  <c r="G2351" i="6"/>
  <c r="G2350" i="6"/>
  <c r="G2349" i="6" s="1"/>
  <c r="G2348" i="6"/>
  <c r="G2347" i="6"/>
  <c r="G2346" i="6"/>
  <c r="G2345" i="6"/>
  <c r="G2344" i="6"/>
  <c r="G2343" i="6"/>
  <c r="G2342" i="6"/>
  <c r="G2341" i="6"/>
  <c r="G2340" i="6"/>
  <c r="G2339" i="6"/>
  <c r="G2338" i="6"/>
  <c r="G2337" i="6"/>
  <c r="G2336" i="6" s="1"/>
  <c r="G2335" i="6"/>
  <c r="G2334" i="6"/>
  <c r="G2333" i="6"/>
  <c r="G2332" i="6"/>
  <c r="G2331" i="6"/>
  <c r="G2330" i="6"/>
  <c r="G2329" i="6"/>
  <c r="G2328" i="6"/>
  <c r="G2327" i="6"/>
  <c r="G2326" i="6"/>
  <c r="G2325" i="6" s="1"/>
  <c r="G2324" i="6"/>
  <c r="G2323" i="6"/>
  <c r="G2322" i="6"/>
  <c r="G2321" i="6"/>
  <c r="G2320" i="6"/>
  <c r="G2319" i="6"/>
  <c r="G2318" i="6"/>
  <c r="G2317" i="6"/>
  <c r="G2316" i="6"/>
  <c r="G2315" i="6"/>
  <c r="G2314" i="6"/>
  <c r="G2313" i="6"/>
  <c r="G2312" i="6"/>
  <c r="G2311" i="6"/>
  <c r="G2310" i="6"/>
  <c r="G2309" i="6"/>
  <c r="G2308" i="6"/>
  <c r="G2307" i="6"/>
  <c r="G2306" i="6"/>
  <c r="G2305" i="6"/>
  <c r="G2304" i="6"/>
  <c r="G2303" i="6"/>
  <c r="G2302" i="6"/>
  <c r="G2301" i="6"/>
  <c r="G2300" i="6"/>
  <c r="G2299" i="6"/>
  <c r="G2298" i="6"/>
  <c r="G2297" i="6"/>
  <c r="G2296" i="6"/>
  <c r="G2295" i="6"/>
  <c r="G2294" i="6"/>
  <c r="G2293" i="6"/>
  <c r="G2292" i="6"/>
  <c r="G2291" i="6"/>
  <c r="G2290" i="6" s="1"/>
  <c r="G2289" i="6"/>
  <c r="G2288" i="6"/>
  <c r="G2287" i="6"/>
  <c r="G2286" i="6"/>
  <c r="G2285" i="6"/>
  <c r="G2284" i="6"/>
  <c r="G2283" i="6"/>
  <c r="G2282" i="6"/>
  <c r="G2281" i="6"/>
  <c r="G2280" i="6"/>
  <c r="G2279" i="6"/>
  <c r="G2275" i="6" s="1"/>
  <c r="G2278" i="6"/>
  <c r="G2277" i="6"/>
  <c r="G2276" i="6"/>
  <c r="G2274" i="6"/>
  <c r="G2273" i="6"/>
  <c r="G2272" i="6"/>
  <c r="G2271" i="6"/>
  <c r="G2270" i="6"/>
  <c r="G2269" i="6"/>
  <c r="G2268" i="6"/>
  <c r="G2267" i="6"/>
  <c r="G2266" i="6"/>
  <c r="G2265" i="6"/>
  <c r="G2264" i="6"/>
  <c r="G2263" i="6"/>
  <c r="G2262" i="6"/>
  <c r="G2261" i="6"/>
  <c r="G2260" i="6"/>
  <c r="G2259" i="6"/>
  <c r="G2258" i="6"/>
  <c r="G2257" i="6"/>
  <c r="G2256" i="6"/>
  <c r="G2255" i="6"/>
  <c r="G2254" i="6" s="1"/>
  <c r="G2253" i="6"/>
  <c r="G2252" i="6" s="1"/>
  <c r="G2251" i="6"/>
  <c r="G2250" i="6"/>
  <c r="G2249" i="6"/>
  <c r="G2248" i="6"/>
  <c r="G2247" i="6"/>
  <c r="G2246" i="6"/>
  <c r="G2245" i="6"/>
  <c r="G2244" i="6"/>
  <c r="G2243" i="6"/>
  <c r="G2242" i="6"/>
  <c r="G2241" i="6"/>
  <c r="G2240" i="6"/>
  <c r="G2239" i="6"/>
  <c r="G2238" i="6"/>
  <c r="G2237" i="6"/>
  <c r="G2236" i="6"/>
  <c r="G2235" i="6"/>
  <c r="G2234" i="6"/>
  <c r="G2233" i="6"/>
  <c r="G2232" i="6"/>
  <c r="G2231" i="6"/>
  <c r="G2225" i="6" s="1"/>
  <c r="G2230" i="6"/>
  <c r="G2229" i="6"/>
  <c r="G2228" i="6"/>
  <c r="G2227" i="6"/>
  <c r="G2226" i="6"/>
  <c r="G2224" i="6"/>
  <c r="G2223" i="6"/>
  <c r="G2222" i="6"/>
  <c r="G2221" i="6" s="1"/>
  <c r="G2220" i="6"/>
  <c r="G2219" i="6"/>
  <c r="G2218" i="6"/>
  <c r="G2217" i="6"/>
  <c r="G2216" i="6"/>
  <c r="G2215" i="6"/>
  <c r="G2214" i="6"/>
  <c r="G2213" i="6"/>
  <c r="G2212" i="6"/>
  <c r="G2211" i="6"/>
  <c r="G2210" i="6"/>
  <c r="G2209" i="6"/>
  <c r="G2208" i="6"/>
  <c r="G2207" i="6"/>
  <c r="G2206" i="6"/>
  <c r="G2205" i="6"/>
  <c r="G2204" i="6"/>
  <c r="G2203" i="6"/>
  <c r="G2202" i="6"/>
  <c r="G2201" i="6"/>
  <c r="G2200" i="6"/>
  <c r="G2199" i="6"/>
  <c r="G2198" i="6"/>
  <c r="G2197" i="6"/>
  <c r="G2196" i="6"/>
  <c r="G2195" i="6"/>
  <c r="G2194" i="6"/>
  <c r="G2193" i="6"/>
  <c r="G2192" i="6"/>
  <c r="G2191" i="6"/>
  <c r="G2190" i="6" s="1"/>
  <c r="G2189" i="6"/>
  <c r="G2188" i="6"/>
  <c r="G2187" i="6"/>
  <c r="G2186" i="6"/>
  <c r="G2185" i="6"/>
  <c r="G2184" i="6"/>
  <c r="G2183" i="6"/>
  <c r="G2182" i="6"/>
  <c r="G2181" i="6"/>
  <c r="G2180" i="6"/>
  <c r="G2179" i="6"/>
  <c r="G2178" i="6"/>
  <c r="G2177" i="6"/>
  <c r="G2176" i="6"/>
  <c r="G2175" i="6" s="1"/>
  <c r="G2174" i="6"/>
  <c r="G2173" i="6"/>
  <c r="G2172" i="6"/>
  <c r="G2171" i="6"/>
  <c r="G2170" i="6"/>
  <c r="G2169" i="6"/>
  <c r="G2168" i="6"/>
  <c r="G2167" i="6"/>
  <c r="G2166" i="6"/>
  <c r="G2165" i="6"/>
  <c r="G2164" i="6"/>
  <c r="G2163" i="6"/>
  <c r="G2162" i="6"/>
  <c r="G2161" i="6"/>
  <c r="G2160" i="6"/>
  <c r="G2159" i="6"/>
  <c r="G2158" i="6"/>
  <c r="G2157" i="6"/>
  <c r="G2156" i="6"/>
  <c r="G2155" i="6"/>
  <c r="G2154" i="6"/>
  <c r="G2153" i="6"/>
  <c r="G2152" i="6"/>
  <c r="G2151" i="6"/>
  <c r="G2150" i="6"/>
  <c r="G2149" i="6"/>
  <c r="G2148" i="6"/>
  <c r="G2147" i="6"/>
  <c r="G2146" i="6"/>
  <c r="D2145" i="6"/>
  <c r="G2145" i="6" s="1"/>
  <c r="G2144" i="6" s="1"/>
  <c r="G2143" i="6"/>
  <c r="G2142" i="6"/>
  <c r="G2141" i="6"/>
  <c r="G2140" i="6"/>
  <c r="G2139" i="6"/>
  <c r="G2138" i="6"/>
  <c r="G2137" i="6"/>
  <c r="G2136" i="6"/>
  <c r="G2135" i="6"/>
  <c r="G2134" i="6"/>
  <c r="G2133" i="6"/>
  <c r="G2132" i="6"/>
  <c r="G2131" i="6" s="1"/>
  <c r="G2130" i="6"/>
  <c r="G2129" i="6"/>
  <c r="G2128" i="6"/>
  <c r="G2127" i="6"/>
  <c r="G2126" i="6"/>
  <c r="G2125" i="6"/>
  <c r="G2124" i="6"/>
  <c r="G2123" i="6"/>
  <c r="G2122" i="6"/>
  <c r="G2121" i="6"/>
  <c r="G2120" i="6"/>
  <c r="G2119" i="6"/>
  <c r="G2118" i="6"/>
  <c r="G2117" i="6"/>
  <c r="G2116" i="6"/>
  <c r="G2115" i="6"/>
  <c r="G2114" i="6"/>
  <c r="G2113" i="6"/>
  <c r="G2112" i="6"/>
  <c r="G2111" i="6"/>
  <c r="G2110" i="6"/>
  <c r="G2109" i="6"/>
  <c r="G2108" i="6"/>
  <c r="G2107" i="6"/>
  <c r="G2106" i="6"/>
  <c r="G2105" i="6"/>
  <c r="G2104" i="6"/>
  <c r="G2103" i="6"/>
  <c r="G2102" i="6"/>
  <c r="G2101" i="6"/>
  <c r="G2100" i="6"/>
  <c r="G2099" i="6"/>
  <c r="G2098" i="6"/>
  <c r="G2097" i="6"/>
  <c r="G2096" i="6"/>
  <c r="G2095" i="6"/>
  <c r="G2094" i="6"/>
  <c r="G2093" i="6"/>
  <c r="G2092" i="6"/>
  <c r="G2091" i="6"/>
  <c r="G2090" i="6"/>
  <c r="G2089" i="6"/>
  <c r="G2088" i="6"/>
  <c r="G2087" i="6"/>
  <c r="G2086" i="6"/>
  <c r="G2085" i="6"/>
  <c r="G2084" i="6"/>
  <c r="G2083" i="6"/>
  <c r="G2082" i="6"/>
  <c r="G2081" i="6"/>
  <c r="G2080" i="6"/>
  <c r="G2079" i="6"/>
  <c r="G2078" i="6"/>
  <c r="G2077" i="6"/>
  <c r="G2076" i="6"/>
  <c r="G2075" i="6"/>
  <c r="G2074" i="6"/>
  <c r="G2073" i="6"/>
  <c r="G2072" i="6"/>
  <c r="G2071" i="6"/>
  <c r="G2070" i="6"/>
  <c r="G2069" i="6"/>
  <c r="G2068" i="6"/>
  <c r="G2067" i="6"/>
  <c r="G2066" i="6" s="1"/>
  <c r="G2065" i="6"/>
  <c r="G2064" i="6"/>
  <c r="G2063" i="6"/>
  <c r="G2062" i="6"/>
  <c r="G2061" i="6"/>
  <c r="G2060" i="6"/>
  <c r="G2059" i="6"/>
  <c r="G2058" i="6"/>
  <c r="G2057" i="6"/>
  <c r="G2056" i="6"/>
  <c r="G2055" i="6"/>
  <c r="G2054" i="6"/>
  <c r="G2053" i="6"/>
  <c r="G2052" i="6"/>
  <c r="G2051" i="6"/>
  <c r="G2050" i="6" s="1"/>
  <c r="G2049" i="6"/>
  <c r="G2048" i="6"/>
  <c r="G2047" i="6"/>
  <c r="G2046" i="6"/>
  <c r="G2045" i="6"/>
  <c r="G2044" i="6"/>
  <c r="G2043" i="6"/>
  <c r="G2042" i="6"/>
  <c r="G2041" i="6"/>
  <c r="G2040" i="6"/>
  <c r="G2039" i="6"/>
  <c r="G2038" i="6" s="1"/>
  <c r="G2037" i="6"/>
  <c r="G2036" i="6"/>
  <c r="G2035" i="6"/>
  <c r="G2034" i="6"/>
  <c r="G2033" i="6" s="1"/>
  <c r="G2032" i="6"/>
  <c r="G2031" i="6"/>
  <c r="G2030" i="6"/>
  <c r="G2029" i="6"/>
  <c r="G2028" i="6"/>
  <c r="G2027" i="6"/>
  <c r="G2026" i="6"/>
  <c r="G2025" i="6"/>
  <c r="G2024" i="6"/>
  <c r="G2023" i="6"/>
  <c r="G2022" i="6"/>
  <c r="G2021" i="6"/>
  <c r="G2020" i="6"/>
  <c r="G2019" i="6"/>
  <c r="G2018" i="6"/>
  <c r="G2017" i="6"/>
  <c r="G2016" i="6"/>
  <c r="G2015" i="6"/>
  <c r="G2014" i="6"/>
  <c r="G2013" i="6"/>
  <c r="G2012" i="6"/>
  <c r="G2011" i="6"/>
  <c r="G2010" i="6"/>
  <c r="G2009" i="6"/>
  <c r="G2008" i="6"/>
  <c r="G2007" i="6"/>
  <c r="G2006" i="6"/>
  <c r="G2005" i="6"/>
  <c r="G2004" i="6"/>
  <c r="G2003" i="6"/>
  <c r="G2002" i="6"/>
  <c r="G2001" i="6"/>
  <c r="G2000" i="6"/>
  <c r="G1999" i="6"/>
  <c r="G1998" i="6"/>
  <c r="G1997" i="6"/>
  <c r="G1996" i="6"/>
  <c r="G1995" i="6"/>
  <c r="G1994" i="6"/>
  <c r="G1993" i="6"/>
  <c r="G1992" i="6"/>
  <c r="G1991" i="6"/>
  <c r="G1990" i="6"/>
  <c r="G1989" i="6"/>
  <c r="G1988" i="6"/>
  <c r="G1987" i="6"/>
  <c r="G1986" i="6"/>
  <c r="G1985" i="6"/>
  <c r="G1984" i="6"/>
  <c r="G1983" i="6"/>
  <c r="G1982" i="6"/>
  <c r="G1981" i="6"/>
  <c r="G1980" i="6"/>
  <c r="G1979" i="6"/>
  <c r="G1978" i="6"/>
  <c r="G1977" i="6"/>
  <c r="G1976" i="6"/>
  <c r="G1975" i="6"/>
  <c r="G1974" i="6"/>
  <c r="G1973" i="6"/>
  <c r="G1972" i="6"/>
  <c r="G1971" i="6"/>
  <c r="G1970" i="6"/>
  <c r="G1969" i="6"/>
  <c r="G1968" i="6"/>
  <c r="G1967" i="6"/>
  <c r="G1966" i="6"/>
  <c r="G1965" i="6"/>
  <c r="G1964" i="6"/>
  <c r="G1963" i="6"/>
  <c r="G1962" i="6"/>
  <c r="G1961" i="6"/>
  <c r="G1960" i="6"/>
  <c r="G1959" i="6"/>
  <c r="G1958" i="6"/>
  <c r="G1957" i="6"/>
  <c r="G1956" i="6"/>
  <c r="G1955" i="6"/>
  <c r="G1954" i="6"/>
  <c r="G1953" i="6"/>
  <c r="G1952" i="6"/>
  <c r="G1951" i="6"/>
  <c r="G1950" i="6"/>
  <c r="G1949" i="6"/>
  <c r="G1948" i="6"/>
  <c r="G1947" i="6"/>
  <c r="G1946" i="6"/>
  <c r="G1945" i="6"/>
  <c r="G1944" i="6"/>
  <c r="G1943" i="6"/>
  <c r="G1942" i="6"/>
  <c r="G1941" i="6"/>
  <c r="G1940" i="6"/>
  <c r="G1939" i="6"/>
  <c r="G1938" i="6"/>
  <c r="G1937" i="6"/>
  <c r="G1936" i="6"/>
  <c r="G1935" i="6"/>
  <c r="G1934" i="6"/>
  <c r="G1933" i="6"/>
  <c r="G1932" i="6"/>
  <c r="G1931" i="6" s="1"/>
  <c r="G1930" i="6"/>
  <c r="G1929" i="6"/>
  <c r="G1928" i="6"/>
  <c r="G1927" i="6"/>
  <c r="G1926" i="6"/>
  <c r="G1925" i="6"/>
  <c r="G1924" i="6" s="1"/>
  <c r="G1923" i="6"/>
  <c r="G1922" i="6"/>
  <c r="G1921" i="6"/>
  <c r="G1920" i="6"/>
  <c r="G1919" i="6"/>
  <c r="G1918" i="6"/>
  <c r="G1917" i="6"/>
  <c r="G1916" i="6"/>
  <c r="G1915" i="6"/>
  <c r="G1914" i="6"/>
  <c r="G1913" i="6"/>
  <c r="G1912" i="6"/>
  <c r="G1911" i="6"/>
  <c r="G1910" i="6"/>
  <c r="G1909" i="6"/>
  <c r="G1908" i="6"/>
  <c r="G1907" i="6" s="1"/>
  <c r="G1906" i="6"/>
  <c r="G1905" i="6"/>
  <c r="G1904" i="6"/>
  <c r="G1903" i="6"/>
  <c r="G1902" i="6"/>
  <c r="G1901" i="6"/>
  <c r="G1900" i="6" s="1"/>
  <c r="G1899" i="6"/>
  <c r="G1898" i="6" s="1"/>
  <c r="G1897" i="6"/>
  <c r="G1896" i="6"/>
  <c r="G1895" i="6"/>
  <c r="G1894" i="6"/>
  <c r="G1893" i="6"/>
  <c r="G1892" i="6"/>
  <c r="G1891" i="6"/>
  <c r="G1890" i="6"/>
  <c r="G1889" i="6"/>
  <c r="G1888" i="6"/>
  <c r="G1887" i="6"/>
  <c r="G1886" i="6"/>
  <c r="G1885" i="6"/>
  <c r="G1884" i="6"/>
  <c r="G1883" i="6"/>
  <c r="G1882" i="6"/>
  <c r="G1881" i="6"/>
  <c r="G1880" i="6"/>
  <c r="G1879" i="6"/>
  <c r="G1878" i="6"/>
  <c r="G1877" i="6"/>
  <c r="G1876" i="6"/>
  <c r="G1875" i="6"/>
  <c r="G1874" i="6"/>
  <c r="G1873" i="6"/>
  <c r="G1872" i="6"/>
  <c r="G1871" i="6"/>
  <c r="G1870" i="6"/>
  <c r="G1869" i="6"/>
  <c r="G1868" i="6"/>
  <c r="G1867" i="6"/>
  <c r="G1866" i="6"/>
  <c r="G1865" i="6"/>
  <c r="G1864" i="6"/>
  <c r="G1863" i="6"/>
  <c r="G1862" i="6"/>
  <c r="G1861" i="6"/>
  <c r="G1860" i="6"/>
  <c r="G1859" i="6"/>
  <c r="G1858" i="6"/>
  <c r="G1857" i="6"/>
  <c r="G1856" i="6"/>
  <c r="G1855" i="6"/>
  <c r="G1854" i="6"/>
  <c r="G1853" i="6"/>
  <c r="G1852" i="6"/>
  <c r="G1851" i="6"/>
  <c r="G1850" i="6"/>
  <c r="G1849" i="6"/>
  <c r="G1848" i="6"/>
  <c r="G1847" i="6"/>
  <c r="G1846" i="6"/>
  <c r="G1845" i="6"/>
  <c r="G1844" i="6"/>
  <c r="G1843" i="6"/>
  <c r="G1842" i="6"/>
  <c r="G1841" i="6"/>
  <c r="G1840" i="6"/>
  <c r="G1839" i="6"/>
  <c r="G1837" i="6" s="1"/>
  <c r="G1838" i="6"/>
  <c r="G1836" i="6"/>
  <c r="G1830" i="6" s="1"/>
  <c r="G1835" i="6"/>
  <c r="G1834" i="6"/>
  <c r="G1833" i="6"/>
  <c r="G1832" i="6"/>
  <c r="G1831" i="6"/>
  <c r="G1829" i="6"/>
  <c r="G1828" i="6"/>
  <c r="G1827" i="6"/>
  <c r="G1826" i="6"/>
  <c r="G1825" i="6"/>
  <c r="G1824" i="6"/>
  <c r="G1823" i="6" s="1"/>
  <c r="G1822" i="6"/>
  <c r="G1821" i="6"/>
  <c r="G1820" i="6"/>
  <c r="G1819" i="6"/>
  <c r="G1818" i="6"/>
  <c r="G1817" i="6"/>
  <c r="G1816" i="6"/>
  <c r="G1815" i="6"/>
  <c r="G1814" i="6"/>
  <c r="G1813" i="6"/>
  <c r="G1812" i="6"/>
  <c r="G1811" i="6"/>
  <c r="G1810" i="6"/>
  <c r="G1809" i="6"/>
  <c r="G1808" i="6"/>
  <c r="G1807" i="6"/>
  <c r="G1806" i="6"/>
  <c r="G1804" i="6" s="1"/>
  <c r="G1805" i="6"/>
  <c r="G1803" i="6"/>
  <c r="G1802" i="6"/>
  <c r="G1801" i="6"/>
  <c r="G1800" i="6"/>
  <c r="G1799" i="6"/>
  <c r="G1798" i="6"/>
  <c r="G1797" i="6"/>
  <c r="G1796" i="6"/>
  <c r="G1795" i="6"/>
  <c r="G1794" i="6"/>
  <c r="G1793" i="6"/>
  <c r="G1792" i="6"/>
  <c r="G1791" i="6"/>
  <c r="G1790" i="6"/>
  <c r="G1789" i="6"/>
  <c r="G1788" i="6"/>
  <c r="G1787" i="6"/>
  <c r="G1786" i="6"/>
  <c r="G1785" i="6" s="1"/>
  <c r="G1784" i="6"/>
  <c r="G1783" i="6"/>
  <c r="G1782" i="6"/>
  <c r="G1781" i="6"/>
  <c r="G1780" i="6"/>
  <c r="G1779" i="6"/>
  <c r="G1778" i="6"/>
  <c r="G1777" i="6"/>
  <c r="G1776" i="6"/>
  <c r="G1775" i="6"/>
  <c r="G1774" i="6"/>
  <c r="G1773" i="6"/>
  <c r="G1772" i="6"/>
  <c r="G1771" i="6"/>
  <c r="G1770" i="6"/>
  <c r="G1769" i="6"/>
  <c r="G1768" i="6"/>
  <c r="G1767" i="6"/>
  <c r="G1766" i="6"/>
  <c r="G1765" i="6"/>
  <c r="G1764" i="6"/>
  <c r="G1763" i="6"/>
  <c r="G1762" i="6"/>
  <c r="G1761" i="6"/>
  <c r="G1760" i="6"/>
  <c r="G1759" i="6"/>
  <c r="G1758" i="6"/>
  <c r="G1756" i="6" s="1"/>
  <c r="G1757" i="6"/>
  <c r="G1755" i="6"/>
  <c r="G1754" i="6"/>
  <c r="G1753" i="6"/>
  <c r="G1752" i="6"/>
  <c r="G1751" i="6"/>
  <c r="G1750" i="6"/>
  <c r="G1749" i="6"/>
  <c r="G1748" i="6"/>
  <c r="G1747" i="6"/>
  <c r="G1746" i="6"/>
  <c r="G1745" i="6"/>
  <c r="G1744" i="6"/>
  <c r="G1743" i="6"/>
  <c r="G1741" i="6" s="1"/>
  <c r="G1742" i="6"/>
  <c r="G1740" i="6"/>
  <c r="G1739" i="6" s="1"/>
  <c r="G1738" i="6"/>
  <c r="G1737" i="6" s="1"/>
  <c r="G1736" i="6"/>
  <c r="G1735" i="6"/>
  <c r="G1734" i="6"/>
  <c r="G1732" i="6" s="1"/>
  <c r="G1733" i="6"/>
  <c r="G1731" i="6"/>
  <c r="G1730" i="6" s="1"/>
  <c r="G1729" i="6"/>
  <c r="G1728" i="6"/>
  <c r="G1727" i="6" s="1"/>
  <c r="G1726" i="6"/>
  <c r="G1725" i="6"/>
  <c r="G1724" i="6"/>
  <c r="G1723" i="6"/>
  <c r="G1722" i="6"/>
  <c r="G1721" i="6"/>
  <c r="G1720" i="6"/>
  <c r="G1719" i="6"/>
  <c r="G1718" i="6"/>
  <c r="G1717" i="6"/>
  <c r="G1716" i="6"/>
  <c r="G1715" i="6"/>
  <c r="G1714" i="6"/>
  <c r="G1713" i="6"/>
  <c r="G1712" i="6"/>
  <c r="G1711" i="6"/>
  <c r="G1710" i="6"/>
  <c r="G1709" i="6"/>
  <c r="G1708" i="6"/>
  <c r="G1707" i="6"/>
  <c r="G1706" i="6"/>
  <c r="G1705" i="6"/>
  <c r="G1704" i="6"/>
  <c r="G1703" i="6"/>
  <c r="G1702" i="6"/>
  <c r="G1701" i="6"/>
  <c r="G1700" i="6"/>
  <c r="G1699" i="6"/>
  <c r="G1698" i="6"/>
  <c r="G1697" i="6"/>
  <c r="G1696" i="6"/>
  <c r="G1695" i="6"/>
  <c r="G1694" i="6"/>
  <c r="G1693" i="6"/>
  <c r="G1692" i="6"/>
  <c r="G1691" i="6"/>
  <c r="G1690" i="6"/>
  <c r="G1689" i="6"/>
  <c r="G1688" i="6"/>
  <c r="G1687" i="6"/>
  <c r="G1686" i="6"/>
  <c r="G1685" i="6"/>
  <c r="G1684" i="6"/>
  <c r="G1683" i="6"/>
  <c r="G1682" i="6"/>
  <c r="G1681" i="6"/>
  <c r="G1680" i="6"/>
  <c r="G1679" i="6"/>
  <c r="G1678" i="6"/>
  <c r="G1677" i="6"/>
  <c r="G1676" i="6"/>
  <c r="G1675" i="6"/>
  <c r="G1674" i="6"/>
  <c r="G1673" i="6"/>
  <c r="G1672" i="6"/>
  <c r="G1671" i="6"/>
  <c r="G1670" i="6"/>
  <c r="G1669" i="6"/>
  <c r="G1668" i="6"/>
  <c r="G1667" i="6"/>
  <c r="G1666" i="6"/>
  <c r="G1665" i="6"/>
  <c r="G1664" i="6"/>
  <c r="G1663" i="6"/>
  <c r="G1662" i="6"/>
  <c r="G1661" i="6"/>
  <c r="G1660" i="6"/>
  <c r="G1659" i="6"/>
  <c r="G1658" i="6"/>
  <c r="G1657" i="6"/>
  <c r="G1656" i="6"/>
  <c r="G1655" i="6"/>
  <c r="G1654" i="6"/>
  <c r="G1653" i="6"/>
  <c r="G1652" i="6"/>
  <c r="G1651" i="6"/>
  <c r="G1650" i="6"/>
  <c r="G1649" i="6"/>
  <c r="G1648" i="6"/>
  <c r="G1647" i="6"/>
  <c r="G1646" i="6"/>
  <c r="G1645" i="6"/>
  <c r="G1644" i="6"/>
  <c r="G1643" i="6"/>
  <c r="G1642" i="6"/>
  <c r="G1641" i="6"/>
  <c r="G1640" i="6"/>
  <c r="G1639" i="6"/>
  <c r="G1638" i="6"/>
  <c r="G1637" i="6"/>
  <c r="G1636" i="6"/>
  <c r="G1635" i="6"/>
  <c r="G1634" i="6"/>
  <c r="G1633" i="6"/>
  <c r="G1632" i="6"/>
  <c r="G1631" i="6"/>
  <c r="G1630" i="6"/>
  <c r="G1629" i="6"/>
  <c r="G1628" i="6"/>
  <c r="G1627" i="6"/>
  <c r="G1626" i="6"/>
  <c r="G1625" i="6"/>
  <c r="G1624" i="6"/>
  <c r="G1623" i="6"/>
  <c r="G1622" i="6"/>
  <c r="G1621" i="6"/>
  <c r="G1620" i="6"/>
  <c r="G1619" i="6"/>
  <c r="G1618" i="6"/>
  <c r="G1617" i="6"/>
  <c r="G1616" i="6"/>
  <c r="G1615" i="6"/>
  <c r="G1614" i="6"/>
  <c r="G1613" i="6"/>
  <c r="G1612" i="6"/>
  <c r="G1611" i="6"/>
  <c r="G1610" i="6"/>
  <c r="G1609" i="6"/>
  <c r="G1608" i="6"/>
  <c r="G1607" i="6"/>
  <c r="G1606" i="6"/>
  <c r="G1605" i="6"/>
  <c r="G1604" i="6"/>
  <c r="G1603" i="6"/>
  <c r="G1602" i="6"/>
  <c r="G1601" i="6"/>
  <c r="G1600" i="6"/>
  <c r="G1599" i="6"/>
  <c r="G1598" i="6"/>
  <c r="G1597" i="6"/>
  <c r="G1596" i="6"/>
  <c r="G1595" i="6"/>
  <c r="G1594" i="6"/>
  <c r="G1593" i="6"/>
  <c r="G1592" i="6"/>
  <c r="G1591" i="6"/>
  <c r="G1590" i="6"/>
  <c r="G1589" i="6"/>
  <c r="G1588" i="6"/>
  <c r="G1587" i="6"/>
  <c r="G1586" i="6"/>
  <c r="G1585" i="6"/>
  <c r="G1584" i="6"/>
  <c r="G1583" i="6"/>
  <c r="G1582" i="6"/>
  <c r="G1581" i="6"/>
  <c r="G1580" i="6"/>
  <c r="G1579" i="6"/>
  <c r="G1578" i="6"/>
  <c r="G1577" i="6"/>
  <c r="G1576" i="6"/>
  <c r="G1575" i="6"/>
  <c r="G1574" i="6"/>
  <c r="G1573" i="6"/>
  <c r="G1572" i="6"/>
  <c r="G1571" i="6"/>
  <c r="G1570" i="6"/>
  <c r="G1569" i="6"/>
  <c r="G1568" i="6"/>
  <c r="G1567" i="6"/>
  <c r="G1566" i="6"/>
  <c r="G1565" i="6"/>
  <c r="G1564" i="6"/>
  <c r="G1563" i="6"/>
  <c r="G1562" i="6"/>
  <c r="G1561" i="6"/>
  <c r="G1560" i="6"/>
  <c r="G1559" i="6"/>
  <c r="G1558" i="6"/>
  <c r="G1557" i="6"/>
  <c r="G1556" i="6"/>
  <c r="G1555" i="6"/>
  <c r="G1554" i="6"/>
  <c r="G1553" i="6"/>
  <c r="G1552" i="6"/>
  <c r="G1551" i="6"/>
  <c r="G1550" i="6"/>
  <c r="G1549" i="6"/>
  <c r="G1548" i="6"/>
  <c r="G1547" i="6"/>
  <c r="G1546" i="6"/>
  <c r="G1545" i="6"/>
  <c r="G1544" i="6"/>
  <c r="G1543" i="6"/>
  <c r="G1542" i="6"/>
  <c r="G1541" i="6"/>
  <c r="G1540" i="6"/>
  <c r="G1539" i="6"/>
  <c r="G1538" i="6"/>
  <c r="G1537" i="6"/>
  <c r="G1536" i="6"/>
  <c r="G1535" i="6"/>
  <c r="G1534" i="6"/>
  <c r="G1533" i="6"/>
  <c r="G1532" i="6"/>
  <c r="G1531" i="6"/>
  <c r="G1530" i="6"/>
  <c r="G1529" i="6"/>
  <c r="G1528" i="6"/>
  <c r="G1527" i="6"/>
  <c r="G1526" i="6"/>
  <c r="G1525" i="6"/>
  <c r="G1524" i="6"/>
  <c r="G1523" i="6"/>
  <c r="G1522" i="6"/>
  <c r="G1521" i="6"/>
  <c r="G1520" i="6"/>
  <c r="G1519" i="6"/>
  <c r="G1518" i="6"/>
  <c r="G1517" i="6"/>
  <c r="G1516" i="6"/>
  <c r="G1515" i="6"/>
  <c r="G1514" i="6"/>
  <c r="G1513" i="6"/>
  <c r="G1512" i="6"/>
  <c r="G1511" i="6"/>
  <c r="G1510" i="6"/>
  <c r="G1509" i="6"/>
  <c r="G1508" i="6"/>
  <c r="G1507" i="6"/>
  <c r="G1506" i="6"/>
  <c r="G1505" i="6"/>
  <c r="G1504" i="6"/>
  <c r="G1503" i="6"/>
  <c r="G1502" i="6"/>
  <c r="G1501" i="6"/>
  <c r="G1500" i="6"/>
  <c r="G1499" i="6"/>
  <c r="G1498" i="6"/>
  <c r="G1497" i="6"/>
  <c r="G1496" i="6"/>
  <c r="G1495" i="6"/>
  <c r="G1494" i="6"/>
  <c r="G1493" i="6"/>
  <c r="G1492" i="6"/>
  <c r="G1491" i="6"/>
  <c r="G1490" i="6"/>
  <c r="G1489" i="6"/>
  <c r="G1488" i="6"/>
  <c r="G1487" i="6"/>
  <c r="G1486" i="6"/>
  <c r="G1485" i="6"/>
  <c r="G1484" i="6"/>
  <c r="G1483" i="6"/>
  <c r="G1482" i="6"/>
  <c r="G1481" i="6"/>
  <c r="G1480" i="6"/>
  <c r="G1479" i="6"/>
  <c r="G1478" i="6"/>
  <c r="G1477" i="6"/>
  <c r="G1476" i="6"/>
  <c r="G1475" i="6"/>
  <c r="G1474" i="6"/>
  <c r="G1473" i="6"/>
  <c r="G1472" i="6"/>
  <c r="G1471" i="6"/>
  <c r="G1470" i="6"/>
  <c r="G1468" i="6" s="1"/>
  <c r="G1469" i="6"/>
  <c r="G1467" i="6"/>
  <c r="G1466" i="6"/>
  <c r="G1465" i="6"/>
  <c r="G1464" i="6"/>
  <c r="G1463" i="6"/>
  <c r="G1462" i="6"/>
  <c r="G1461" i="6"/>
  <c r="G1460" i="6"/>
  <c r="G1459" i="6"/>
  <c r="G1458" i="6"/>
  <c r="G1457" i="6"/>
  <c r="G1456" i="6"/>
  <c r="G1455" i="6"/>
  <c r="G1454" i="6"/>
  <c r="G1453" i="6"/>
  <c r="G1452" i="6"/>
  <c r="G1451" i="6"/>
  <c r="G1450" i="6"/>
  <c r="G1449" i="6"/>
  <c r="G1448" i="6"/>
  <c r="G1447" i="6"/>
  <c r="G1446" i="6"/>
  <c r="G1445" i="6"/>
  <c r="G1444" i="6"/>
  <c r="G1443" i="6"/>
  <c r="G1442" i="6"/>
  <c r="G1441" i="6"/>
  <c r="G1440" i="6"/>
  <c r="G1439" i="6"/>
  <c r="G1438" i="6"/>
  <c r="G1437" i="6"/>
  <c r="G1436" i="6"/>
  <c r="G1435" i="6"/>
  <c r="G1434" i="6"/>
  <c r="G1433" i="6"/>
  <c r="G1432" i="6"/>
  <c r="G1431" i="6"/>
  <c r="G1430" i="6"/>
  <c r="G1429" i="6"/>
  <c r="G1428" i="6"/>
  <c r="G1427" i="6"/>
  <c r="G1426" i="6"/>
  <c r="G1425" i="6"/>
  <c r="G1424" i="6"/>
  <c r="G1423" i="6"/>
  <c r="G1422" i="6"/>
  <c r="G1421" i="6"/>
  <c r="G1420" i="6"/>
  <c r="G1419" i="6"/>
  <c r="G1418" i="6"/>
  <c r="G1417" i="6"/>
  <c r="G1416" i="6"/>
  <c r="G1415" i="6"/>
  <c r="G1414" i="6"/>
  <c r="G1413" i="6"/>
  <c r="G1412" i="6"/>
  <c r="G1411" i="6"/>
  <c r="G1410" i="6"/>
  <c r="G1409" i="6"/>
  <c r="G1408" i="6"/>
  <c r="G1407" i="6"/>
  <c r="G1406" i="6" s="1"/>
  <c r="G1405" i="6"/>
  <c r="G1404" i="6"/>
  <c r="G1403" i="6"/>
  <c r="G1402" i="6"/>
  <c r="G1401" i="6"/>
  <c r="G1400" i="6"/>
  <c r="G1399" i="6"/>
  <c r="G1398" i="6"/>
  <c r="G1397" i="6"/>
  <c r="G1396" i="6"/>
  <c r="G1395" i="6"/>
  <c r="G1394" i="6"/>
  <c r="G1393" i="6"/>
  <c r="G1392" i="6"/>
  <c r="G1391" i="6"/>
  <c r="G1390" i="6"/>
  <c r="G1389" i="6"/>
  <c r="G1388" i="6"/>
  <c r="G1387" i="6"/>
  <c r="G1386" i="6"/>
  <c r="G1385" i="6"/>
  <c r="G1384" i="6"/>
  <c r="G1383" i="6"/>
  <c r="G1382" i="6"/>
  <c r="G1381" i="6"/>
  <c r="G1380" i="6"/>
  <c r="G1379" i="6"/>
  <c r="G1378" i="6"/>
  <c r="G1377" i="6"/>
  <c r="G1376" i="6"/>
  <c r="G1375" i="6"/>
  <c r="G1374" i="6"/>
  <c r="G1373" i="6"/>
  <c r="G1372" i="6"/>
  <c r="G1371" i="6"/>
  <c r="G1370" i="6"/>
  <c r="G1369" i="6"/>
  <c r="G1368" i="6"/>
  <c r="G1367" i="6"/>
  <c r="G1366" i="6"/>
  <c r="D1365" i="6"/>
  <c r="G1365" i="6" s="1"/>
  <c r="G1364" i="6"/>
  <c r="G1363" i="6"/>
  <c r="G1362" i="6"/>
  <c r="G1361" i="6"/>
  <c r="G1360" i="6"/>
  <c r="G1359" i="6"/>
  <c r="G1358" i="6"/>
  <c r="G1357" i="6"/>
  <c r="G1353" i="6" s="1"/>
  <c r="G1356" i="6"/>
  <c r="G1355" i="6"/>
  <c r="G1354" i="6"/>
  <c r="G1352" i="6"/>
  <c r="G1351" i="6"/>
  <c r="G1350" i="6"/>
  <c r="G1349" i="6"/>
  <c r="G1348" i="6"/>
  <c r="G1347" i="6"/>
  <c r="G1346" i="6"/>
  <c r="G1345" i="6"/>
  <c r="G1344" i="6"/>
  <c r="G1343" i="6"/>
  <c r="G1342" i="6"/>
  <c r="G1341" i="6"/>
  <c r="G1340" i="6"/>
  <c r="G1339" i="6"/>
  <c r="G1338" i="6"/>
  <c r="G1337" i="6"/>
  <c r="G1336" i="6"/>
  <c r="G1335" i="6"/>
  <c r="G1334" i="6"/>
  <c r="G1333" i="6"/>
  <c r="G1332" i="6"/>
  <c r="G1331" i="6"/>
  <c r="G1330" i="6"/>
  <c r="G1329" i="6"/>
  <c r="G1328" i="6"/>
  <c r="G1327" i="6"/>
  <c r="G1326" i="6"/>
  <c r="G1325" i="6"/>
  <c r="G1324" i="6"/>
  <c r="G1323" i="6"/>
  <c r="G1322" i="6"/>
  <c r="G1321" i="6"/>
  <c r="G1320" i="6"/>
  <c r="G1319" i="6"/>
  <c r="G1318" i="6"/>
  <c r="G1317" i="6"/>
  <c r="G1316" i="6"/>
  <c r="G1315" i="6"/>
  <c r="G1314" i="6"/>
  <c r="G1313" i="6"/>
  <c r="G1312" i="6"/>
  <c r="G1311" i="6"/>
  <c r="G1310" i="6"/>
  <c r="G1309" i="6"/>
  <c r="G1308" i="6" s="1"/>
  <c r="G1307" i="6"/>
  <c r="G1306" i="6"/>
  <c r="G1305" i="6"/>
  <c r="G1304" i="6"/>
  <c r="G1303" i="6"/>
  <c r="G1302" i="6"/>
  <c r="G1301" i="6"/>
  <c r="G1300" i="6"/>
  <c r="G1299" i="6"/>
  <c r="G1298" i="6"/>
  <c r="G1297" i="6"/>
  <c r="G1296" i="6"/>
  <c r="G1295" i="6"/>
  <c r="G1294" i="6"/>
  <c r="G1293" i="6"/>
  <c r="G1292" i="6"/>
  <c r="G1291" i="6"/>
  <c r="G1290" i="6"/>
  <c r="G1289" i="6"/>
  <c r="G1288" i="6"/>
  <c r="G1287" i="6"/>
  <c r="G1286" i="6"/>
  <c r="G1285" i="6"/>
  <c r="G1284" i="6"/>
  <c r="G1283" i="6"/>
  <c r="G1282" i="6"/>
  <c r="G1281" i="6"/>
  <c r="G1280" i="6"/>
  <c r="G1279" i="6"/>
  <c r="G1278" i="6"/>
  <c r="G1277" i="6"/>
  <c r="G1276" i="6"/>
  <c r="G1275" i="6"/>
  <c r="G1274" i="6"/>
  <c r="G1273" i="6"/>
  <c r="G1272" i="6"/>
  <c r="G1271" i="6"/>
  <c r="G1270" i="6"/>
  <c r="G1269" i="6"/>
  <c r="G1268" i="6"/>
  <c r="G1267" i="6"/>
  <c r="G1266" i="6"/>
  <c r="G1265" i="6"/>
  <c r="G1264" i="6"/>
  <c r="G1263" i="6"/>
  <c r="G1262" i="6"/>
  <c r="G1261" i="6"/>
  <c r="G1260" i="6"/>
  <c r="G1259" i="6"/>
  <c r="G1258" i="6"/>
  <c r="G1257" i="6"/>
  <c r="G1256" i="6"/>
  <c r="G1255" i="6"/>
  <c r="G1254" i="6"/>
  <c r="G1253" i="6"/>
  <c r="G1252" i="6"/>
  <c r="G1251" i="6" s="1"/>
  <c r="G1250" i="6"/>
  <c r="G1249" i="6"/>
  <c r="G1248" i="6"/>
  <c r="G1247" i="6"/>
  <c r="G1246" i="6"/>
  <c r="G1245" i="6"/>
  <c r="G1244" i="6"/>
  <c r="G1243" i="6"/>
  <c r="G1242" i="6"/>
  <c r="G1241" i="6"/>
  <c r="G1240" i="6"/>
  <c r="G1239" i="6"/>
  <c r="G1238" i="6"/>
  <c r="G1237" i="6"/>
  <c r="G1236" i="6"/>
  <c r="G1235" i="6"/>
  <c r="G1234" i="6"/>
  <c r="G1233" i="6"/>
  <c r="G1232" i="6"/>
  <c r="G1231" i="6"/>
  <c r="G1230" i="6"/>
  <c r="G1229" i="6"/>
  <c r="G1228" i="6"/>
  <c r="G1227" i="6"/>
  <c r="G1226" i="6"/>
  <c r="G1225" i="6"/>
  <c r="G1224" i="6"/>
  <c r="G1223" i="6"/>
  <c r="G1222" i="6"/>
  <c r="G1221" i="6"/>
  <c r="G1220" i="6"/>
  <c r="G1219" i="6"/>
  <c r="G1218" i="6"/>
  <c r="G1217" i="6"/>
  <c r="G1216" i="6"/>
  <c r="G1215" i="6"/>
  <c r="G1214" i="6"/>
  <c r="G1213" i="6"/>
  <c r="G1212" i="6"/>
  <c r="G1211" i="6" s="1"/>
  <c r="G1210" i="6"/>
  <c r="L1209" i="6"/>
  <c r="G1209" i="6"/>
  <c r="G1208" i="6"/>
  <c r="G1207" i="6"/>
  <c r="G1206" i="6"/>
  <c r="G1205" i="6"/>
  <c r="G1204" i="6"/>
  <c r="G1203" i="6"/>
  <c r="G1202" i="6"/>
  <c r="G1201" i="6"/>
  <c r="G1200" i="6"/>
  <c r="G1199" i="6"/>
  <c r="G1198" i="6"/>
  <c r="G1197" i="6"/>
  <c r="G1196" i="6"/>
  <c r="G1195" i="6"/>
  <c r="G1194" i="6"/>
  <c r="G1193" i="6"/>
  <c r="G1192" i="6"/>
  <c r="G1191" i="6"/>
  <c r="G1190" i="6"/>
  <c r="G1189" i="6"/>
  <c r="G1188" i="6"/>
  <c r="G1187" i="6"/>
  <c r="G1186" i="6"/>
  <c r="G1185" i="6"/>
  <c r="G1184" i="6"/>
  <c r="G1183" i="6"/>
  <c r="G1182" i="6"/>
  <c r="G1181" i="6"/>
  <c r="G1180" i="6"/>
  <c r="G1179" i="6"/>
  <c r="G1178" i="6"/>
  <c r="G1173" i="6" s="1"/>
  <c r="G1177" i="6"/>
  <c r="G1176" i="6"/>
  <c r="G1175" i="6"/>
  <c r="G1174" i="6"/>
  <c r="G1172" i="6"/>
  <c r="G1171" i="6"/>
  <c r="G1170" i="6"/>
  <c r="G1169" i="6"/>
  <c r="G1168" i="6"/>
  <c r="G1167" i="6"/>
  <c r="G1166" i="6"/>
  <c r="D1166" i="6"/>
  <c r="G1165" i="6"/>
  <c r="G1164" i="6"/>
  <c r="G1163" i="6"/>
  <c r="G1162" i="6"/>
  <c r="G1161" i="6"/>
  <c r="G1160" i="6"/>
  <c r="G1159" i="6"/>
  <c r="G1158" i="6"/>
  <c r="G1157" i="6"/>
  <c r="G1156" i="6"/>
  <c r="G1155" i="6"/>
  <c r="G1154" i="6"/>
  <c r="G1153" i="6"/>
  <c r="G1152" i="6"/>
  <c r="G1151" i="6"/>
  <c r="G1150" i="6"/>
  <c r="G1149" i="6"/>
  <c r="G1148" i="6"/>
  <c r="G1147" i="6"/>
  <c r="G1146" i="6"/>
  <c r="G1145" i="6"/>
  <c r="G1144" i="6"/>
  <c r="G1143" i="6"/>
  <c r="G1142" i="6"/>
  <c r="G1141" i="6"/>
  <c r="G1140" i="6"/>
  <c r="G1139" i="6"/>
  <c r="G1138" i="6"/>
  <c r="G1137" i="6"/>
  <c r="G1136" i="6"/>
  <c r="G1135" i="6"/>
  <c r="G1134" i="6"/>
  <c r="G1133" i="6"/>
  <c r="G1132" i="6"/>
  <c r="G1131" i="6"/>
  <c r="G1130" i="6" s="1"/>
  <c r="G1129" i="6"/>
  <c r="G1128" i="6"/>
  <c r="G1127" i="6"/>
  <c r="G1126" i="6"/>
  <c r="G1125" i="6"/>
  <c r="G1122" i="6" s="1"/>
  <c r="G1124" i="6"/>
  <c r="G1123" i="6"/>
  <c r="G1121" i="6"/>
  <c r="G1120" i="6"/>
  <c r="G1119" i="6"/>
  <c r="G1115" i="6" s="1"/>
  <c r="G1118" i="6"/>
  <c r="G1117" i="6"/>
  <c r="G1116" i="6"/>
  <c r="G1114" i="6"/>
  <c r="G1113" i="6"/>
  <c r="G1112" i="6"/>
  <c r="G1111" i="6"/>
  <c r="G1110" i="6"/>
  <c r="G1109" i="6"/>
  <c r="G1108" i="6"/>
  <c r="G1107" i="6"/>
  <c r="G1106" i="6"/>
  <c r="G1105" i="6"/>
  <c r="G1104" i="6"/>
  <c r="G1103" i="6"/>
  <c r="G1102" i="6"/>
  <c r="G1101" i="6"/>
  <c r="G1100" i="6"/>
  <c r="G1099" i="6"/>
  <c r="G1098" i="6"/>
  <c r="G1097" i="6"/>
  <c r="G1096" i="6"/>
  <c r="G1095" i="6"/>
  <c r="G1091" i="6" s="1"/>
  <c r="G1094" i="6"/>
  <c r="G1093" i="6"/>
  <c r="G1092" i="6"/>
  <c r="G1085" i="6"/>
  <c r="G1084" i="6"/>
  <c r="G1083" i="6"/>
  <c r="G1082" i="6"/>
  <c r="G1081" i="6"/>
  <c r="G1079" i="6" s="1"/>
  <c r="G1080" i="6"/>
  <c r="G1078" i="6"/>
  <c r="G1077" i="6"/>
  <c r="G1076" i="6"/>
  <c r="G1075" i="6" s="1"/>
  <c r="I1075" i="6"/>
  <c r="J1075" i="6" s="1"/>
  <c r="J1076" i="6" s="1"/>
  <c r="K1076" i="6" s="1"/>
  <c r="G1074" i="6"/>
  <c r="G1073" i="6"/>
  <c r="G1003" i="6"/>
  <c r="G975" i="6"/>
  <c r="G968" i="6"/>
  <c r="G959" i="6"/>
  <c r="G953" i="6"/>
  <c r="G922" i="6"/>
  <c r="G920" i="6"/>
  <c r="G909" i="6"/>
  <c r="G880" i="6"/>
  <c r="G867" i="6"/>
  <c r="G858" i="6"/>
  <c r="G833" i="6"/>
  <c r="G814" i="6"/>
  <c r="G801" i="6"/>
  <c r="G796" i="6"/>
  <c r="G795" i="6"/>
  <c r="G794" i="6"/>
  <c r="G793" i="6"/>
  <c r="G792" i="6"/>
  <c r="G791" i="6" s="1"/>
  <c r="G787" i="6"/>
  <c r="G780" i="6"/>
  <c r="G771" i="6"/>
  <c r="G736" i="6"/>
  <c r="G733" i="6"/>
  <c r="G714" i="6"/>
  <c r="G708" i="6"/>
  <c r="G682" i="6"/>
  <c r="G671" i="6"/>
  <c r="G661" i="6"/>
  <c r="G652" i="6"/>
  <c r="G638" i="6"/>
  <c r="G635" i="6"/>
  <c r="G611" i="6"/>
  <c r="G603" i="6"/>
  <c r="G602" i="6"/>
  <c r="G601" i="6"/>
  <c r="G600" i="6"/>
  <c r="G599" i="6"/>
  <c r="G598" i="6"/>
  <c r="G597" i="6"/>
  <c r="G596" i="6"/>
  <c r="G595" i="6"/>
  <c r="G594" i="6"/>
  <c r="G593" i="6"/>
  <c r="G592" i="6"/>
  <c r="G580" i="6" s="1"/>
  <c r="G591" i="6"/>
  <c r="G568" i="6"/>
  <c r="G557" i="6"/>
  <c r="G551" i="6"/>
  <c r="G547" i="6"/>
  <c r="G542" i="6"/>
  <c r="G539" i="6"/>
  <c r="G535" i="6"/>
  <c r="G518" i="6"/>
  <c r="G516" i="6"/>
  <c r="G514" i="6"/>
  <c r="G512" i="6"/>
  <c r="G503" i="6"/>
  <c r="G481" i="6"/>
  <c r="G428" i="6"/>
  <c r="G425" i="6"/>
  <c r="G420" i="6"/>
  <c r="G252" i="6"/>
  <c r="G248" i="6"/>
  <c r="G68" i="6"/>
  <c r="G42" i="6"/>
  <c r="G26" i="6"/>
  <c r="G24" i="6"/>
  <c r="G13" i="6"/>
  <c r="G11" i="6"/>
  <c r="G6" i="6"/>
  <c r="G5" i="6" s="1"/>
  <c r="G447" i="5"/>
  <c r="G446" i="5"/>
  <c r="G445" i="5"/>
  <c r="G444" i="5"/>
  <c r="G443" i="5"/>
  <c r="G442" i="5"/>
  <c r="G441" i="5"/>
  <c r="G440" i="5"/>
  <c r="G439" i="5"/>
  <c r="G111" i="5"/>
  <c r="C519" i="4"/>
  <c r="F134" i="4"/>
  <c r="F64" i="4"/>
  <c r="F4" i="4"/>
  <c r="F519" i="4" s="1"/>
  <c r="E6" i="3"/>
  <c r="E8" i="3" s="1"/>
  <c r="D6" i="3"/>
  <c r="D8" i="3" s="1"/>
  <c r="C6" i="3"/>
  <c r="C8" i="3" s="1"/>
  <c r="N111" i="1"/>
  <c r="G111" i="1"/>
  <c r="C111" i="1"/>
  <c r="G110" i="1"/>
  <c r="N110" i="1" s="1"/>
  <c r="C110" i="1"/>
  <c r="G109" i="1"/>
  <c r="C109" i="1"/>
  <c r="N109" i="1" s="1"/>
  <c r="N108" i="1"/>
  <c r="G108" i="1"/>
  <c r="C108" i="1"/>
  <c r="N107" i="1"/>
  <c r="G107" i="1"/>
  <c r="C107" i="1"/>
  <c r="G106" i="1"/>
  <c r="N106" i="1" s="1"/>
  <c r="C106" i="1"/>
  <c r="G105" i="1"/>
  <c r="C105" i="1"/>
  <c r="N105" i="1" s="1"/>
  <c r="N104" i="1"/>
  <c r="G104" i="1"/>
  <c r="C104" i="1"/>
  <c r="N103" i="1"/>
  <c r="G103" i="1"/>
  <c r="C103" i="1"/>
  <c r="G102" i="1"/>
  <c r="N102" i="1" s="1"/>
  <c r="C102" i="1"/>
  <c r="G101" i="1"/>
  <c r="C101" i="1"/>
  <c r="N101" i="1" s="1"/>
  <c r="N100" i="1"/>
  <c r="G100" i="1"/>
  <c r="C100" i="1"/>
  <c r="N99" i="1"/>
  <c r="G99" i="1"/>
  <c r="C99" i="1"/>
  <c r="G98" i="1"/>
  <c r="N98" i="1" s="1"/>
  <c r="C98" i="1"/>
  <c r="G97" i="1"/>
  <c r="C97" i="1"/>
  <c r="N97" i="1" s="1"/>
  <c r="N96" i="1"/>
  <c r="G96" i="1"/>
  <c r="C96" i="1"/>
  <c r="N95" i="1"/>
  <c r="G95" i="1"/>
  <c r="C95" i="1"/>
  <c r="G94" i="1"/>
  <c r="N94" i="1" s="1"/>
  <c r="C94" i="1"/>
  <c r="G93" i="1"/>
  <c r="C93" i="1"/>
  <c r="N93" i="1" s="1"/>
  <c r="N92" i="1"/>
  <c r="G92" i="1"/>
  <c r="C92" i="1"/>
  <c r="N91" i="1"/>
  <c r="G91" i="1"/>
  <c r="C91" i="1"/>
  <c r="G90" i="1"/>
  <c r="N90" i="1" s="1"/>
  <c r="C90" i="1"/>
  <c r="G89" i="1"/>
  <c r="C89" i="1"/>
  <c r="N89" i="1" s="1"/>
  <c r="N88" i="1"/>
  <c r="G88" i="1"/>
  <c r="C88" i="1"/>
  <c r="N87" i="1"/>
  <c r="G87" i="1"/>
  <c r="C87" i="1"/>
  <c r="G86" i="1"/>
  <c r="N86" i="1" s="1"/>
  <c r="C86" i="1"/>
  <c r="G85" i="1"/>
  <c r="C85" i="1"/>
  <c r="N85" i="1" s="1"/>
  <c r="N84" i="1"/>
  <c r="G84" i="1"/>
  <c r="C84" i="1"/>
  <c r="N83" i="1"/>
  <c r="G83" i="1"/>
  <c r="C83" i="1"/>
  <c r="G82" i="1"/>
  <c r="N82" i="1" s="1"/>
  <c r="C82" i="1"/>
  <c r="G81" i="1"/>
  <c r="C81" i="1"/>
  <c r="N81" i="1" s="1"/>
  <c r="N80" i="1"/>
  <c r="G80" i="1"/>
  <c r="C80" i="1"/>
  <c r="N79" i="1"/>
  <c r="G79" i="1"/>
  <c r="C79" i="1"/>
  <c r="G78" i="1"/>
  <c r="N78" i="1" s="1"/>
  <c r="C78" i="1"/>
  <c r="G77" i="1"/>
  <c r="C77" i="1"/>
  <c r="N77" i="1" s="1"/>
  <c r="N76" i="1"/>
  <c r="G76" i="1"/>
  <c r="C76" i="1"/>
  <c r="N75" i="1"/>
  <c r="G75" i="1"/>
  <c r="C75" i="1"/>
  <c r="G74" i="1"/>
  <c r="N74" i="1" s="1"/>
  <c r="C74" i="1"/>
  <c r="G73" i="1"/>
  <c r="C73" i="1"/>
  <c r="N73" i="1" s="1"/>
  <c r="N72" i="1"/>
  <c r="G72" i="1"/>
  <c r="C72" i="1"/>
  <c r="N71" i="1"/>
  <c r="G71" i="1"/>
  <c r="C71" i="1"/>
  <c r="G70" i="1"/>
  <c r="N70" i="1" s="1"/>
  <c r="C70" i="1"/>
  <c r="G69" i="1"/>
  <c r="C69" i="1"/>
  <c r="N69" i="1" s="1"/>
  <c r="N68" i="1"/>
  <c r="G68" i="1"/>
  <c r="C68" i="1"/>
  <c r="N67" i="1"/>
  <c r="G67" i="1"/>
  <c r="C67" i="1"/>
  <c r="G66" i="1"/>
  <c r="N66" i="1" s="1"/>
  <c r="C66" i="1"/>
  <c r="G65" i="1"/>
  <c r="C65" i="1"/>
  <c r="N65" i="1" s="1"/>
  <c r="N64" i="1"/>
  <c r="G64" i="1"/>
  <c r="C64" i="1"/>
  <c r="N63" i="1"/>
  <c r="G63" i="1"/>
  <c r="C63" i="1"/>
  <c r="G62" i="1"/>
  <c r="N62" i="1" s="1"/>
  <c r="C62" i="1"/>
  <c r="G61" i="1"/>
  <c r="C61" i="1"/>
  <c r="N61" i="1" s="1"/>
  <c r="N60" i="1"/>
  <c r="G60" i="1"/>
  <c r="C60" i="1"/>
  <c r="N59" i="1"/>
  <c r="G59" i="1"/>
  <c r="C59" i="1"/>
  <c r="G58" i="1"/>
  <c r="N58" i="1" s="1"/>
  <c r="C58" i="1"/>
  <c r="G57" i="1"/>
  <c r="C57" i="1"/>
  <c r="N57" i="1" s="1"/>
  <c r="N56" i="1"/>
  <c r="G56" i="1"/>
  <c r="C56" i="1"/>
  <c r="N55" i="1"/>
  <c r="G55" i="1"/>
  <c r="C55" i="1"/>
  <c r="G54" i="1"/>
  <c r="N54" i="1" s="1"/>
  <c r="C54" i="1"/>
  <c r="G53" i="1"/>
  <c r="C53" i="1"/>
  <c r="N53" i="1" s="1"/>
  <c r="N52" i="1"/>
  <c r="G52" i="1"/>
  <c r="C52" i="1"/>
  <c r="N51" i="1"/>
  <c r="G51" i="1"/>
  <c r="C51" i="1"/>
  <c r="G50" i="1"/>
  <c r="N50" i="1" s="1"/>
  <c r="C50" i="1"/>
  <c r="G49" i="1"/>
  <c r="C49" i="1"/>
  <c r="N49" i="1" s="1"/>
  <c r="N48" i="1"/>
  <c r="G48" i="1"/>
  <c r="C48" i="1"/>
  <c r="N47" i="1"/>
  <c r="G47" i="1"/>
  <c r="C47" i="1"/>
  <c r="G46" i="1"/>
  <c r="N46" i="1" s="1"/>
  <c r="C46" i="1"/>
  <c r="G45" i="1"/>
  <c r="C45" i="1"/>
  <c r="N45" i="1" s="1"/>
  <c r="N44" i="1"/>
  <c r="G44" i="1"/>
  <c r="C44" i="1"/>
  <c r="N43" i="1"/>
  <c r="G43" i="1"/>
  <c r="C43" i="1"/>
  <c r="G42" i="1"/>
  <c r="N42" i="1" s="1"/>
  <c r="C42" i="1"/>
  <c r="G41" i="1"/>
  <c r="C41" i="1"/>
  <c r="N41" i="1" s="1"/>
  <c r="N40" i="1"/>
  <c r="G40" i="1"/>
  <c r="C40" i="1"/>
  <c r="N39" i="1"/>
  <c r="G39" i="1"/>
  <c r="C39" i="1"/>
  <c r="G38" i="1"/>
  <c r="N38" i="1" s="1"/>
  <c r="C38" i="1"/>
  <c r="G37" i="1"/>
  <c r="C37" i="1"/>
  <c r="N37" i="1" s="1"/>
  <c r="N36" i="1"/>
  <c r="G36" i="1"/>
  <c r="C36" i="1"/>
  <c r="N35" i="1"/>
  <c r="G35" i="1"/>
  <c r="C35" i="1"/>
  <c r="G34" i="1"/>
  <c r="N34" i="1" s="1"/>
  <c r="C34" i="1"/>
  <c r="G33" i="1"/>
  <c r="C33" i="1"/>
  <c r="N33" i="1" s="1"/>
  <c r="M32" i="1"/>
  <c r="L32" i="1"/>
  <c r="J32" i="1"/>
  <c r="J7" i="1" s="1"/>
  <c r="I32" i="1"/>
  <c r="H32" i="1"/>
  <c r="H7" i="1" s="1"/>
  <c r="G32" i="1"/>
  <c r="E32" i="1"/>
  <c r="D32" i="1"/>
  <c r="C32" i="1" s="1"/>
  <c r="N32" i="1" s="1"/>
  <c r="G31" i="1"/>
  <c r="C31" i="1"/>
  <c r="N31" i="1" s="1"/>
  <c r="G30" i="1"/>
  <c r="C30" i="1"/>
  <c r="N30" i="1" s="1"/>
  <c r="G29" i="1"/>
  <c r="C29" i="1"/>
  <c r="N29" i="1" s="1"/>
  <c r="N28" i="1"/>
  <c r="G28" i="1"/>
  <c r="C28" i="1"/>
  <c r="G27" i="1"/>
  <c r="C27" i="1"/>
  <c r="N27" i="1" s="1"/>
  <c r="G26" i="1"/>
  <c r="C26" i="1"/>
  <c r="N26" i="1" s="1"/>
  <c r="G25" i="1"/>
  <c r="C25" i="1"/>
  <c r="N25" i="1" s="1"/>
  <c r="N24" i="1"/>
  <c r="G24" i="1"/>
  <c r="C24" i="1"/>
  <c r="G23" i="1"/>
  <c r="C23" i="1"/>
  <c r="N23" i="1" s="1"/>
  <c r="G22" i="1"/>
  <c r="C22" i="1"/>
  <c r="N22" i="1" s="1"/>
  <c r="G21" i="1"/>
  <c r="C21" i="1"/>
  <c r="N21" i="1" s="1"/>
  <c r="N20" i="1"/>
  <c r="G20" i="1"/>
  <c r="C20" i="1"/>
  <c r="G19" i="1"/>
  <c r="C19" i="1"/>
  <c r="N19" i="1" s="1"/>
  <c r="G18" i="1"/>
  <c r="C18" i="1"/>
  <c r="N18" i="1" s="1"/>
  <c r="G17" i="1"/>
  <c r="C17" i="1"/>
  <c r="N17" i="1" s="1"/>
  <c r="N16" i="1"/>
  <c r="G16" i="1"/>
  <c r="C16" i="1"/>
  <c r="G15" i="1"/>
  <c r="C15" i="1"/>
  <c r="N15" i="1" s="1"/>
  <c r="G14" i="1"/>
  <c r="C14" i="1"/>
  <c r="N14" i="1" s="1"/>
  <c r="G13" i="1"/>
  <c r="C13" i="1"/>
  <c r="N13" i="1" s="1"/>
  <c r="N12" i="1"/>
  <c r="G12" i="1"/>
  <c r="C12" i="1"/>
  <c r="G11" i="1"/>
  <c r="C11" i="1"/>
  <c r="N11" i="1" s="1"/>
  <c r="G10" i="1"/>
  <c r="C10" i="1"/>
  <c r="N10" i="1" s="1"/>
  <c r="G9" i="1"/>
  <c r="C9" i="1"/>
  <c r="N9" i="1" s="1"/>
  <c r="N8" i="1"/>
  <c r="G8" i="1"/>
  <c r="G7" i="1" s="1"/>
  <c r="C8" i="1"/>
  <c r="M7" i="1"/>
  <c r="L7" i="1"/>
  <c r="K7" i="1"/>
  <c r="I7" i="1"/>
  <c r="F7" i="1"/>
  <c r="E7" i="1"/>
  <c r="D7" i="1"/>
  <c r="N7" i="1" l="1"/>
  <c r="G1072" i="6"/>
  <c r="C7" i="1"/>
  <c r="C5" i="6"/>
  <c r="C1072" i="6"/>
  <c r="D7" i="3"/>
  <c r="E7" i="3"/>
</calcChain>
</file>

<file path=xl/sharedStrings.xml><?xml version="1.0" encoding="utf-8"?>
<sst xmlns="http://schemas.openxmlformats.org/spreadsheetml/2006/main" count="16574" uniqueCount="5913">
  <si>
    <t>Phụ lục 01</t>
  </si>
  <si>
    <t>BẢNG TỔNG HỢP DIỆN TÍCH ĐẤT SẢN XUẤT NÔNG NGHIỆP THỰC TẾ ĐƯỢC TƯỚI TIÊU SAU ĐIỂM GIAO NHẬN SẢN PHẨM, DỊCH VỤ CÔNG ÍCH THỦY LỢI</t>
  </si>
  <si>
    <t>(Đơn vị tính: ha)</t>
  </si>
  <si>
    <t>TT</t>
  </si>
  <si>
    <t>UBND các xã, phường</t>
  </si>
  <si>
    <t>Diện tích đất lúa (ha)</t>
  </si>
  <si>
    <t>Diện tích chuyên trồng rau, màu (ha)</t>
  </si>
  <si>
    <t>Cây CN ngắn ngày</t>
  </si>
  <si>
    <t>Cây CN dài ngày, cây ăn quả, hoa, cây dược liệu</t>
  </si>
  <si>
    <t>Diện tích thủy sản</t>
  </si>
  <si>
    <t>Tổng diện tích</t>
  </si>
  <si>
    <t>Tổng</t>
  </si>
  <si>
    <t>Lúa Xuân</t>
  </si>
  <si>
    <t>Lúa Mùa</t>
  </si>
  <si>
    <t xml:space="preserve">Cây vụ Đông trên đất lúa
</t>
  </si>
  <si>
    <t>Vụ Đông</t>
  </si>
  <si>
    <t>Vụ Xuân</t>
  </si>
  <si>
    <t>Vụ Mùa</t>
  </si>
  <si>
    <t>TỔNG</t>
  </si>
  <si>
    <t>Hồng An</t>
  </si>
  <si>
    <t>Nam Đồ Sơn</t>
  </si>
  <si>
    <t>Đồ Sơn</t>
  </si>
  <si>
    <t>Hưng Đạo</t>
  </si>
  <si>
    <t>Dương Kinh</t>
  </si>
  <si>
    <t>Kiến An</t>
  </si>
  <si>
    <t>Phù Liễn</t>
  </si>
  <si>
    <t>An Dương</t>
  </si>
  <si>
    <t>An Hải</t>
  </si>
  <si>
    <t>An Phong</t>
  </si>
  <si>
    <t>Thủy Nguyên</t>
  </si>
  <si>
    <t>Nam Triệu</t>
  </si>
  <si>
    <t>Lê Ích Mộc</t>
  </si>
  <si>
    <t>Thiên Hương</t>
  </si>
  <si>
    <t>Hòa Bình</t>
  </si>
  <si>
    <t>Bạch Đằng</t>
  </si>
  <si>
    <t>Việt Khê</t>
  </si>
  <si>
    <t>Lưu Kiếm</t>
  </si>
  <si>
    <t>Kiến Thụy</t>
  </si>
  <si>
    <t>Kiến Minh</t>
  </si>
  <si>
    <t>Kiến Hải</t>
  </si>
  <si>
    <t>Kiến Hưng</t>
  </si>
  <si>
    <t>Nghi Dương</t>
  </si>
  <si>
    <t>Quyết Thắng</t>
  </si>
  <si>
    <t>Tiên Lãng</t>
  </si>
  <si>
    <t>Tân Minh</t>
  </si>
  <si>
    <t>Tiên Minh</t>
  </si>
  <si>
    <t>Chấn Hưng</t>
  </si>
  <si>
    <t>Hùng Thắng</t>
  </si>
  <si>
    <t>An Lão</t>
  </si>
  <si>
    <t>An Hưng</t>
  </si>
  <si>
    <t>An Quang</t>
  </si>
  <si>
    <t>An Trường</t>
  </si>
  <si>
    <t>An Khánh</t>
  </si>
  <si>
    <t>Vĩnh Bảo</t>
  </si>
  <si>
    <t>Nguyễn Bỉnh Khiêm</t>
  </si>
  <si>
    <t>Vĩnh Am</t>
  </si>
  <si>
    <t>Vĩnh Hải</t>
  </si>
  <si>
    <t>Vĩnh Hòa</t>
  </si>
  <si>
    <t>Vĩnh Thịnh</t>
  </si>
  <si>
    <t>Vĩnh Thuận</t>
  </si>
  <si>
    <t>Thành Đông</t>
  </si>
  <si>
    <t>Ái Quốc</t>
  </si>
  <si>
    <t>Hải Dương</t>
  </si>
  <si>
    <t>Việt Hòa</t>
  </si>
  <si>
    <t>Nam Đồng</t>
  </si>
  <si>
    <t>Tân Hưng</t>
  </si>
  <si>
    <t>Thạch Khôi</t>
  </si>
  <si>
    <t>Tứ Minh</t>
  </si>
  <si>
    <t>Chu Văn An</t>
  </si>
  <si>
    <t>Chí Linh</t>
  </si>
  <si>
    <t>Trần Hưng Đạo</t>
  </si>
  <si>
    <t>Nguyễn Trãi</t>
  </si>
  <si>
    <t>Trần Nhân Tông</t>
  </si>
  <si>
    <t>Lê Đại Hành</t>
  </si>
  <si>
    <t>Phú Thái</t>
  </si>
  <si>
    <t>Lai Khê</t>
  </si>
  <si>
    <t>An Thành</t>
  </si>
  <si>
    <t>Kim Thành</t>
  </si>
  <si>
    <t>Kinh Môn</t>
  </si>
  <si>
    <t>Nguyễn Đại Năng</t>
  </si>
  <si>
    <t>Trần Liễu</t>
  </si>
  <si>
    <t>Bắc An Phụ</t>
  </si>
  <si>
    <t>Phạm Sư Mạnh</t>
  </si>
  <si>
    <t>Nhị Chiểu</t>
  </si>
  <si>
    <t>Nam An Phụ</t>
  </si>
  <si>
    <t>Nam Sách</t>
  </si>
  <si>
    <t>Thái Tân</t>
  </si>
  <si>
    <t>Hợp Tiến</t>
  </si>
  <si>
    <t>Trần Phú</t>
  </si>
  <si>
    <t>An Phú</t>
  </si>
  <si>
    <t>Thanh Hà</t>
  </si>
  <si>
    <t>Hà Tây</t>
  </si>
  <si>
    <t>Hà Bắc</t>
  </si>
  <si>
    <t>Hà Nam</t>
  </si>
  <si>
    <t>Hà Đông</t>
  </si>
  <si>
    <t>Mao Điền</t>
  </si>
  <si>
    <t>Cẩm Giàng</t>
  </si>
  <si>
    <t>Cẩm Giang</t>
  </si>
  <si>
    <t>Tuệ Tĩnh</t>
  </si>
  <si>
    <t>Kẻ Sặt</t>
  </si>
  <si>
    <t>Bình Giang</t>
  </si>
  <si>
    <t>Đường An</t>
  </si>
  <si>
    <t>Thượng Hồng</t>
  </si>
  <si>
    <t>Tứ Kỳ</t>
  </si>
  <si>
    <t>Tân Kỳ</t>
  </si>
  <si>
    <t>Đại Sơn</t>
  </si>
  <si>
    <t>Chí Minh</t>
  </si>
  <si>
    <t>Lạc Phượng</t>
  </si>
  <si>
    <t>Nguyên Giáp</t>
  </si>
  <si>
    <t>Gia Lộc</t>
  </si>
  <si>
    <t>Yết Kiêu</t>
  </si>
  <si>
    <t>Gia Phúc</t>
  </si>
  <si>
    <t>Trường Tân</t>
  </si>
  <si>
    <t>Ninh Giang</t>
  </si>
  <si>
    <t>Vĩnh Lại</t>
  </si>
  <si>
    <t>Khúc Thừa Dụ</t>
  </si>
  <si>
    <t>Tân An</t>
  </si>
  <si>
    <t>Hồng Châu</t>
  </si>
  <si>
    <t>Thanh Miện</t>
  </si>
  <si>
    <t>Bắc Thanh Miện</t>
  </si>
  <si>
    <t>Hải Hưng</t>
  </si>
  <si>
    <t>Nguyễn Lương Bằng</t>
  </si>
  <si>
    <t>Nam Thanh Miện</t>
  </si>
  <si>
    <t>Đơn vị: Diện tích: ha; Kinh phí: triệu đồng</t>
  </si>
  <si>
    <t>Năm</t>
  </si>
  <si>
    <t>Diện tích (ha)</t>
  </si>
  <si>
    <t>Kinh phí hỗ trợ theo NQ 26</t>
  </si>
  <si>
    <t>Kinh phí thực tế được cấp</t>
  </si>
  <si>
    <t>Kinh phí Thực hiện</t>
  </si>
  <si>
    <t xml:space="preserve">Nộp trả ngân sách </t>
  </si>
  <si>
    <t>Đang thực hiện</t>
  </si>
  <si>
    <t>Phụ lục 03
TÍNH TOÁN NHU CẦU KINH PHÍ THEO CÁC PHƯƠNG ÁN VÀ KẾT QUẢ LỰA CHỌN PHƯƠNG ÁN</t>
  </si>
  <si>
    <t>Chỉ tiêu</t>
  </si>
  <si>
    <r>
      <t xml:space="preserve">Phương án 1: </t>
    </r>
    <r>
      <rPr>
        <sz val="12"/>
        <color theme="1"/>
        <rFont val="Times New Roman"/>
        <family val="1"/>
      </rPr>
      <t>Mức 15.000 đồng/sào/vụ
(tương ứng 416.667 đồng/ha-vụ)</t>
    </r>
  </si>
  <si>
    <t>Phân tích phương án</t>
  </si>
  <si>
    <t>Đề xuất phương án chọn</t>
  </si>
  <si>
    <t>Diện tích đủ điều kiện (ha-vụ/năm)</t>
  </si>
  <si>
    <t>Theo số liệu đã được phê duyệt tại QĐ số 40/QĐ-UBND ngày 07/01/2026 của UBND TP</t>
  </si>
  <si>
    <r>
      <t xml:space="preserve">Nhằm cân bằng giữa nhu cầu duy trì hoạt động thường xuyên và khả năng bố trí nguồn lực cho các chính sách đầu tư. </t>
    </r>
    <r>
      <rPr>
        <b/>
        <sz val="12"/>
        <color theme="1"/>
        <rFont val="Times New Roman"/>
        <family val="1"/>
      </rPr>
      <t>Đề xuất lựa chọn phương án 1: Mức hỗ trợ 15.000 đồng/sào/vụ</t>
    </r>
  </si>
  <si>
    <t>Kinh phí hỗ trợ (tỷ đồng/năm)</t>
  </si>
  <si>
    <t>PA 2 tăng 20,57 tỷ đồng so với PA1
PA3 tăng 34,28 tỷ đồng so với PA1</t>
  </si>
  <si>
    <t>Tỷ lệ tăng so với mức 15.000 đồng</t>
  </si>
  <si>
    <t>-</t>
  </si>
  <si>
    <t>Kinh phí giai đoạn 2027-2030 (tỷ đồng)</t>
  </si>
  <si>
    <t>PA 2 chênh lệch so PA 1: 82,28 tỷ đồng
PA3 chênh lệch so với PA1: 137,13 tỷ đồng.</t>
  </si>
  <si>
    <t>Tên trạm bơm</t>
  </si>
  <si>
    <t>Nội dung đề xuất cụ thể</t>
  </si>
  <si>
    <t>Quy mô đề xuất</t>
  </si>
  <si>
    <t>Lý do đề xuất</t>
  </si>
  <si>
    <t>Kinh phí dự kiến (triệu đồng)</t>
  </si>
  <si>
    <t>Địa bàn xã, phường</t>
  </si>
  <si>
    <t>I</t>
  </si>
  <si>
    <t>SỬA CHỮA, THAY THẾ THIẾT BỊ</t>
  </si>
  <si>
    <t>Đồng Giá</t>
  </si>
  <si>
    <t>Thay ống hút</t>
  </si>
  <si>
    <t>01 ống hút</t>
  </si>
  <si>
    <t>Ống hút cũ,  hỏng</t>
  </si>
  <si>
    <t>phường Thủy Nguyên</t>
  </si>
  <si>
    <t xml:space="preserve">Vườn Lính </t>
  </si>
  <si>
    <t>Thay ông xả</t>
  </si>
  <si>
    <t>01 ống xả</t>
  </si>
  <si>
    <t xml:space="preserve">Ống xả cũ, hư hỏng </t>
  </si>
  <si>
    <t>Trạm bơm Lầu Thôn Nghi Dương</t>
  </si>
  <si>
    <t>Thay máy 500m3/h</t>
  </si>
  <si>
    <t>500 KW</t>
  </si>
  <si>
    <t>Hỏng</t>
  </si>
  <si>
    <t>xã Nghi Dương</t>
  </si>
  <si>
    <t>Trạm bơm Đồng sau</t>
  </si>
  <si>
    <t xml:space="preserve">Thay máy mới 500m3/h, ống hút mới, </t>
  </si>
  <si>
    <t>Thay máy mới 500</t>
  </si>
  <si>
    <t>Xuống cấp nghiêm trọng</t>
  </si>
  <si>
    <t>xã Lai Khê</t>
  </si>
  <si>
    <t>Trạm bơm Phương Khê</t>
  </si>
  <si>
    <t xml:space="preserve">Thay máy mới, ống hút mới, </t>
  </si>
  <si>
    <t>Thay máy mới</t>
  </si>
  <si>
    <t>Trạm bơm Nam Xuân Mang</t>
  </si>
  <si>
    <t>Nhà 25m2, máy 500, bể xả, kiên cố kênh xả, tưới 1000m</t>
  </si>
  <si>
    <t>Trạm bơm Đồng Ngoài</t>
  </si>
  <si>
    <t>Lắp đặt 01 máy bơm mới và 01 máy bơm mồi chân không</t>
  </si>
  <si>
    <r>
      <t>01 máy x 600 m</t>
    </r>
    <r>
      <rPr>
        <sz val="12"/>
        <rFont val="Times New Roman"/>
        <family val="1"/>
      </rPr>
      <t>3</t>
    </r>
    <r>
      <rPr>
        <sz val="12"/>
        <rFont val="Times New Roman"/>
        <family val="1"/>
      </rPr>
      <t>/h</t>
    </r>
  </si>
  <si>
    <t xml:space="preserve"> Máy bơm đã bị hư hỏng nặng, sửa chữa nhiều lần, hiệu quả phục vụ tưới tiêu thấp.</t>
  </si>
  <si>
    <t>phường Lê Đại Hành</t>
  </si>
  <si>
    <t>Trạm bơm Bằng Bộ</t>
  </si>
  <si>
    <t>Thay 01 máy bơm</t>
  </si>
  <si>
    <t>01 máy x 1.400 m³/h</t>
  </si>
  <si>
    <t xml:space="preserve"> Máy bơm cũ, không bảo đảm tưới, tiêu úng</t>
  </si>
  <si>
    <t>xã Thanh Miện</t>
  </si>
  <si>
    <t xml:space="preserve">TB Cống Giác </t>
  </si>
  <si>
    <t>Thay máy bơm, ống bơm</t>
  </si>
  <si>
    <t>TB Đồng Muôn</t>
  </si>
  <si>
    <t>TB Bãi Cọ</t>
  </si>
  <si>
    <t>TB Gốc Duối</t>
  </si>
  <si>
    <t>TB Xốc Gọc</t>
  </si>
  <si>
    <t>TB An Lâu</t>
  </si>
  <si>
    <t>Thay 1 máy bơm trục đứng</t>
  </si>
  <si>
    <t>Thay 01 máy bơm x 1000 m3/h</t>
  </si>
  <si>
    <t>máy bơm đã cũ nát</t>
  </si>
  <si>
    <t>xã Bắc Thanh Miện</t>
  </si>
  <si>
    <t>Máy bơm An Bình Bắc</t>
  </si>
  <si>
    <t>TB Kim Trang Đông</t>
  </si>
  <si>
    <t>TB Kim Trang Tây</t>
  </si>
  <si>
    <t>Tb Đại Đồng</t>
  </si>
  <si>
    <t>TB Quốc Tuấn</t>
  </si>
  <si>
    <t>TB Lâm Kiều</t>
  </si>
  <si>
    <t>Trạm bơm Đồng Sau</t>
  </si>
  <si>
    <t>Thay Động cơ</t>
  </si>
  <si>
    <t>1máy x 400m³/ giờ</t>
  </si>
  <si>
    <t>máy bơm cũ hư hỏng nặng</t>
  </si>
  <si>
    <t>xã Nguyễn Lương Bằng</t>
  </si>
  <si>
    <t>Trạm bơm Đồng Đậu</t>
  </si>
  <si>
    <t>1máy x 700m³/ giờ</t>
  </si>
  <si>
    <t>Trạm bơm Đồng Nhôm</t>
  </si>
  <si>
    <t>1máy x 1000m³/ giờ</t>
  </si>
  <si>
    <t>Trạm bơm Đống Giếng</t>
  </si>
  <si>
    <t>Thay 01 máy bơm, động cơ và tủ điện chính</t>
  </si>
  <si>
    <t>01 máy x 1.200 m³/giờ; nhà trạm khoảng 30 m²</t>
  </si>
  <si>
    <t>Máy bơm trục ngang cũ, không bảo đảm tiêu úng</t>
  </si>
  <si>
    <t>xã Nam Thanh Miện</t>
  </si>
  <si>
    <t>Trạm bơm Làn Quýt</t>
  </si>
  <si>
    <t>01 máy x 500 m³/giờ; nhà trạm khoảng 30 m²</t>
  </si>
  <si>
    <t>Trạm bơm Đầu Cầu</t>
  </si>
  <si>
    <t>Trạm bơm Hội Yên</t>
  </si>
  <si>
    <t>01 máy x 1.000 m³/giờ; nhà trạm khoảng 30 m²</t>
  </si>
  <si>
    <t>Trạm bơm thôn  Hữu Chung</t>
  </si>
  <si>
    <t>Thay 03 máy bơm động cơ điện và tủ điện</t>
  </si>
  <si>
    <t>03x1.400 m3/giờ</t>
  </si>
  <si>
    <t>Trạm xuống cấp, máy bơm cũ, không đảm bảo tưới tiêu</t>
  </si>
  <si>
    <t>Xã Nguyên Giáp</t>
  </si>
  <si>
    <t>Trạm bơm thôn  Hàm Cách</t>
  </si>
  <si>
    <t>Thay 01 máy bơm động cơ điện và tủ điện</t>
  </si>
  <si>
    <t>01x1.400 m3/giờ</t>
  </si>
  <si>
    <t>Trạm bơm thôn Kiều Long</t>
  </si>
  <si>
    <t>TB Trung tâm</t>
  </si>
  <si>
    <t>Thay thế  02 máy bơm</t>
  </si>
  <si>
    <t xml:space="preserve">02 máy x 1.000 m³/giờ </t>
  </si>
  <si>
    <t>Trạm bơm trục ngang hư hỏng nặng</t>
  </si>
  <si>
    <t>xã Ninh Giang</t>
  </si>
  <si>
    <t>Trạm Sông Dầm</t>
  </si>
  <si>
    <t>Thay máy bơm</t>
  </si>
  <si>
    <t xml:space="preserve">01 máy x 1.000 m³/giờ </t>
  </si>
  <si>
    <t>Trạm bơm trục ngang công xuất nhỏ</t>
  </si>
  <si>
    <t>TB Đồng Quê</t>
  </si>
  <si>
    <t>Thay động cơ</t>
  </si>
  <si>
    <t>Máy 290m3/giờ</t>
  </si>
  <si>
    <t>Máy sử dụng lâu</t>
  </si>
  <si>
    <t>xã Tân An</t>
  </si>
  <si>
    <t>TB Đồng Giữa</t>
  </si>
  <si>
    <t>Thay đường điện</t>
  </si>
  <si>
    <t>500m</t>
  </si>
  <si>
    <t>Xuống cấp</t>
  </si>
  <si>
    <t>Ao sáu sào</t>
  </si>
  <si>
    <t xml:space="preserve">Thay động cơ 15kw+ xây nhà trạm </t>
  </si>
  <si>
    <t>Máy 540m3/giờ+ 12m2 nhà trạm</t>
  </si>
  <si>
    <t>TB Đồng Nam</t>
  </si>
  <si>
    <t>Thay 01 máy bơm, đông cơ, tủ điện</t>
  </si>
  <si>
    <t xml:space="preserve">01 máy x 600 m³/giờ </t>
  </si>
  <si>
    <t>xã Vĩnh Lại</t>
  </si>
  <si>
    <t>TB Đồng Ràm</t>
  </si>
  <si>
    <t xml:space="preserve">01 máy x 1000 m³/giờ </t>
  </si>
  <si>
    <t>TB.ông Khẩn</t>
  </si>
  <si>
    <t>Trạm bơm thôn Đa Nghi</t>
  </si>
  <si>
    <t xml:space="preserve">01 máy x 1000m³/giờ </t>
  </si>
  <si>
    <t>Trạm bơm Hạ Bì A</t>
  </si>
  <si>
    <t>Thay thế 01 máy bơm, công suất 640m3/h</t>
  </si>
  <si>
    <t>xã Bình Giang</t>
  </si>
  <si>
    <t>Trạm bơm Bì Đổ</t>
  </si>
  <si>
    <t>Trạm bơm Bá Thủy A</t>
  </si>
  <si>
    <t>Thay thế 02 máy bơm, công suất  2800m3/h</t>
  </si>
  <si>
    <t>Trạm bơm lò bát đội 1 thôn cây</t>
  </si>
  <si>
    <t>Thay thế 01 máy với công suất 1000m3/h</t>
  </si>
  <si>
    <t>TB Hợp Lễ</t>
  </si>
  <si>
    <t>Thay thế 01 máy với công suất 700m3/h</t>
  </si>
  <si>
    <t xml:space="preserve">TB Đội 1 </t>
  </si>
  <si>
    <t>Thay thế 01 máy với công suất 540m3/h</t>
  </si>
  <si>
    <t>TB Đội 2</t>
  </si>
  <si>
    <t>TB đội 3 ….</t>
  </si>
  <si>
    <t>Thay thế 02 máy với công suất 540m3/h</t>
  </si>
  <si>
    <t>Trạm bơm đông cao Lôi Trì</t>
  </si>
  <si>
    <t>Thay thế 01 máy 
với công suất 1000m3/h</t>
  </si>
  <si>
    <t>Trạm bơm Mả cháy Lôi trì</t>
  </si>
  <si>
    <t>Trạm bơm Phú Thuận</t>
  </si>
  <si>
    <t>Trạm bơm Cầu Tre Trinh Nữ</t>
  </si>
  <si>
    <t>Trạm bơm Ổ Gà Lôi Khê</t>
  </si>
  <si>
    <t>Trạm bơm Ông Quảng Lôi Khê</t>
  </si>
  <si>
    <t>Trạm bơm Lý Long</t>
  </si>
  <si>
    <t>TB Đội 18</t>
  </si>
  <si>
    <t>Thay máy bơm,</t>
  </si>
  <si>
    <t>máy 1.400 m³/giờ;</t>
  </si>
  <si>
    <t>Xây dựng năm 1988, nnang cấp năm 2025 máy cũ nhỏ, không đáp ứng nhu cầu sản xuất</t>
  </si>
  <si>
    <t>xã An Thành</t>
  </si>
  <si>
    <t>Trạm bơm Quán Dương</t>
  </si>
  <si>
    <t>Thay thế vòi hút, vòi xả,  máy bơm, nạo vét kênh dẫn nước</t>
  </si>
  <si>
    <t>01 máy x 1.000 m³/giờ</t>
  </si>
  <si>
    <t>Vòi hút, vòi xả, máy bơm trục ngang hư hỏng</t>
  </si>
  <si>
    <t>xã Cẩm Giang</t>
  </si>
  <si>
    <t>Trạm bơm Cửa Đình</t>
  </si>
  <si>
    <t>Thay thế vòi hút, vòi xả,  máy bơm</t>
  </si>
  <si>
    <t>01 máy x 500 m³/giờ</t>
  </si>
  <si>
    <t>Kim Giang C</t>
  </si>
  <si>
    <t>Thay thế 01 máy bơm cũ</t>
  </si>
  <si>
    <t xml:space="preserve">01 máy x 1000 m³/giờ; </t>
  </si>
  <si>
    <t>Máy bơm cũ, không bảo đảm tưới tiêu</t>
  </si>
  <si>
    <t>Trạm bơm Trại Cá</t>
  </si>
  <si>
    <t>01 máy x 1,200 m³/giờ</t>
  </si>
  <si>
    <t>II</t>
  </si>
  <si>
    <t>CẢI TẠO, NÂNG CẤP ĐỒNG BỘ</t>
  </si>
  <si>
    <t>Trạm bơm Cẩm La</t>
  </si>
  <si>
    <t>sửa chữa nhà, bể hút, bể xả, thay mới máy bơm trục đứng</t>
  </si>
  <si>
    <t>Quy mô 500 m3/h</t>
  </si>
  <si>
    <t>Đáp ứng nhu cầu tưới cho 20 ha cây rau màu</t>
  </si>
  <si>
    <t>xã Quyết Thắng</t>
  </si>
  <si>
    <t>Đồng Và</t>
  </si>
  <si>
    <t>Trạm xuống cấp, máy bơm cũ</t>
  </si>
  <si>
    <t>phường Ái Quốc</t>
  </si>
  <si>
    <t>Văn Xá</t>
  </si>
  <si>
    <t>Tiền trung</t>
  </si>
  <si>
    <t>Bờ sông</t>
  </si>
  <si>
    <t>Ngọc trì 13</t>
  </si>
  <si>
    <t>Ngọc trì 14</t>
  </si>
  <si>
    <t>…</t>
  </si>
  <si>
    <t>Trạm bơm Cừ</t>
  </si>
  <si>
    <t>cải tạo nhà TB và thay thiết đường dây điện</t>
  </si>
  <si>
    <t>Diện tích nhà TB 30 m2. đường dây điện 700m dài bằng hệ thống dây bọc</t>
  </si>
  <si>
    <t>Nhà máy xuống cấp, đường dây điện là dây trần nhiều lần bị đứt do mưu bão</t>
  </si>
  <si>
    <t>phường Nguyễn Đại Năng</t>
  </si>
  <si>
    <t>Trạm bơm Đồng Vày</t>
  </si>
  <si>
    <t>Sửa chữa, nâng cấp trạm bơm cũ</t>
  </si>
  <si>
    <t>Nhà cấp 4, diện tích 15 m2</t>
  </si>
  <si>
    <t>Trạm bơm xuống cấp</t>
  </si>
  <si>
    <t>Trạm bơm Quán Tư</t>
  </si>
  <si>
    <t>nâng cấp máy bơm,máy mồi hơi</t>
  </si>
  <si>
    <t>động cơ máy đã cũ hay phải sửa chữa,thay ống nhựa cao xu</t>
  </si>
  <si>
    <t>Trạm Đồng Màu</t>
  </si>
  <si>
    <t>Trạm bơm Láng Tranh</t>
  </si>
  <si>
    <t xml:space="preserve">Thay đường điện dây trần sang dây bọc cao su đảm bảo lưới điện trong mùa mưa bão,thay ống sắt bằng cao cao xu </t>
  </si>
  <si>
    <t>700 mét dây</t>
  </si>
  <si>
    <t>Thay đường điện dây trần sang dây bọc cao su đảm bảo lưới điện trong mùa mưa bão,ống sắt nhanh hỏng</t>
  </si>
  <si>
    <t>Trạm bơm Đồng Chớn</t>
  </si>
  <si>
    <t>nâng cấp máy bơm</t>
  </si>
  <si>
    <t>động cơ máy đã cũ hay phải sửa chữa</t>
  </si>
  <si>
    <t>Trạm Đồng Bùi thôn Phù Nội</t>
  </si>
  <si>
    <t>Trạm Đồng Mơ thôn Phù Nội</t>
  </si>
  <si>
    <t>Trạm bơm Đống Đay</t>
  </si>
  <si>
    <t>nâng cấp máy bơm, Tu sửa nhà máy</t>
  </si>
  <si>
    <t>Trạm bơm Đống Rừng</t>
  </si>
  <si>
    <t>Trạm bơm Đống Muộn</t>
  </si>
  <si>
    <t>Trạm bơm Phú Cốc</t>
  </si>
  <si>
    <t>Trát lại nhà trạm máy, thay ống bơm bằng ống Nhựa</t>
  </si>
  <si>
    <t>Thay mới 02 máy bơm lưu lượng 980 m³/giờ; nhà trạm khoảng 20m², ống hút và sả</t>
  </si>
  <si>
    <t>Trạm xuống cấp</t>
  </si>
  <si>
    <t>Trạm bơm ông hồi</t>
  </si>
  <si>
    <t>cải tạo công trình và nâng cấp thiết bị</t>
  </si>
  <si>
    <t>cải tạo, nâng cấp  lại công trình: móng, mái, bể hút, cống và thiết bị dây điện…</t>
  </si>
  <si>
    <t>móng bị lún, dột mái, bể hút sạt lở, cống rò rỉ, thiết bị xuống cấp , dây điện cũ k an toàn</t>
  </si>
  <si>
    <t>phường Chí Linh</t>
  </si>
  <si>
    <t>Trạm Bơm Thanh Mai</t>
  </si>
  <si>
    <t>Xửa lại nhà trạm bơm; thay 2 máy bơm, động cơ và tủ điện chính</t>
  </si>
  <si>
    <t>02 máy x 1.200 m³/giờ; nhà trạm khoảng 30 m²</t>
  </si>
  <si>
    <t>Trạm xuống cấp, máy bơm cũ, không bảo đảm cung cấp tưới</t>
  </si>
  <si>
    <t>phường Nguyễn Trãi</t>
  </si>
  <si>
    <t>TB Lai Hà</t>
  </si>
  <si>
    <t xml:space="preserve">Sửa chữa nhà trạm; thay máy bơm, động cơ </t>
  </si>
  <si>
    <t>01 máy x 540 m³/giờ; nhà trạm khoảng 30 m²</t>
  </si>
  <si>
    <t>Trạm xuống cấp, máy bơm cũ hoạt động kém</t>
  </si>
  <si>
    <t>xã Gia Phúc</t>
  </si>
  <si>
    <t>TB Cửa Giải</t>
  </si>
  <si>
    <t xml:space="preserve">Sửa chữa lại nhà trạm; thay máy bơm, động cơ </t>
  </si>
  <si>
    <t>TB Cửa Hàng</t>
  </si>
  <si>
    <t>Trạm Gốc Găng</t>
  </si>
  <si>
    <t>Trạm Quán Đá</t>
  </si>
  <si>
    <t>03 máy x 540 m³/giờ; nhà trạm khoảng 30 m²</t>
  </si>
  <si>
    <t>Trạm Triều Cáy</t>
  </si>
  <si>
    <t>1 máy x 1000 m³/giờ; nhà trạm khoảng 30 m²</t>
  </si>
  <si>
    <t>Trạm bơm Gốc Đa</t>
  </si>
  <si>
    <t>tu sửa nhà trạm, thay máy bơm, động cơ, tủ điện,tu sửa kênh cứng</t>
  </si>
  <si>
    <t>nhà trạm 12 m2 đổ mái bằng, 01 máy bơm mỗi máy công suất 540 m3/h, kênh xả 300 m</t>
  </si>
  <si>
    <t>nhà trạm dột nát, xuống cấp nghiêm trọng, thiết bị cũ, lạc hậu, hiệu suất thấp, không đáp ứng yêu cầu tưới, tiêu</t>
  </si>
  <si>
    <t>xã Tân Kỳ</t>
  </si>
  <si>
    <t>Trạm bơm Lò vôi</t>
  </si>
  <si>
    <t>xây lại nhà trạm</t>
  </si>
  <si>
    <t xml:space="preserve">nhà trạm 25 m2 </t>
  </si>
  <si>
    <t>nhà trạm dột nát, xuống cấp nghiêm trọng</t>
  </si>
  <si>
    <t>Trạm bơm Ao Sen</t>
  </si>
  <si>
    <t>Trạm bơm Cầu Tịnh</t>
  </si>
  <si>
    <t xml:space="preserve">nhà trạm 20 m2 </t>
  </si>
  <si>
    <t>Trạm bơm Lò Ngói</t>
  </si>
  <si>
    <t>Trạm bơm Chùa</t>
  </si>
  <si>
    <t>Trạm bơm Trại Gà</t>
  </si>
  <si>
    <t>Trạm bơm Đội 3</t>
  </si>
  <si>
    <t>Trạm bơm Đội 5</t>
  </si>
  <si>
    <t>Trạm bơm Trung Tâm</t>
  </si>
  <si>
    <t>Trạm bơm Ao Cá</t>
  </si>
  <si>
    <t>Trạm bơm Chùa Cao La</t>
  </si>
  <si>
    <t>TB Địch Tràng</t>
  </si>
  <si>
    <t>Cải tạo, nâng cấp</t>
  </si>
  <si>
    <t>1 máy x1200m3/h</t>
  </si>
  <si>
    <t>Trạm xuống cấp, máy bơm cũ, hiệu suất thấp, tiêu hao điện năng…</t>
  </si>
  <si>
    <t>xã Tuệ Tĩnh</t>
  </si>
  <si>
    <t>Cầu Tư - dã chiến</t>
  </si>
  <si>
    <t>Nâng cấp máy bơm</t>
  </si>
  <si>
    <t>Trạm Ngoại</t>
  </si>
  <si>
    <t>1 máy x2500m3/h</t>
  </si>
  <si>
    <t>Đồng Bãi</t>
  </si>
  <si>
    <t>Sông Mõ (Mả Phe)</t>
  </si>
  <si>
    <t>1 máy x750m3/h</t>
  </si>
  <si>
    <t>TB Đồng Va</t>
  </si>
  <si>
    <t>Xây nhà trạm</t>
  </si>
  <si>
    <t>12m2</t>
  </si>
  <si>
    <t>Nhà xuống cấp</t>
  </si>
  <si>
    <t>TB Đồng Rùa</t>
  </si>
  <si>
    <t>TB Đồng Gẩy</t>
  </si>
  <si>
    <t>TB Đống Đọ</t>
  </si>
  <si>
    <t>Xây lại nhà trạm bơm</t>
  </si>
  <si>
    <t>Dùng bơm hiện có</t>
  </si>
  <si>
    <t>Máy ông Dũng</t>
  </si>
  <si>
    <t>Máy cây Đề</t>
  </si>
  <si>
    <t>Đống Bục</t>
  </si>
  <si>
    <t>xây nhà trạm</t>
  </si>
  <si>
    <t xml:space="preserve">Phúc Cầu </t>
  </si>
  <si>
    <t xml:space="preserve">Tăng công suất máy </t>
  </si>
  <si>
    <t>2 *1500</t>
  </si>
  <si>
    <t>xuống cấp nghiêm trọng</t>
  </si>
  <si>
    <t>xã Mao Điền</t>
  </si>
  <si>
    <t>Văn Miếu</t>
  </si>
  <si>
    <t>2*1500</t>
  </si>
  <si>
    <t>Trạm bơm Dã Chiến Đào Lạng</t>
  </si>
  <si>
    <t>Cải tạo cầu máng dẫn</t>
  </si>
  <si>
    <t xml:space="preserve">Cầu máng xuống cấp </t>
  </si>
  <si>
    <t>xã Hồng Châu</t>
  </si>
  <si>
    <t>Trạm bơm Sóng Giữa</t>
  </si>
  <si>
    <t>Söa lại nhà trạm; thay 02 máy bơm, động cơ và tủ điện chính</t>
  </si>
  <si>
    <t>Trạm xuống cấp, máy bơm cũ, không bảo đảm t­íi</t>
  </si>
  <si>
    <t>xã Đường An</t>
  </si>
  <si>
    <t>Trạm bơm Bờ Ninh trong</t>
  </si>
  <si>
    <t xml:space="preserve">Trạm bơm Đống Găng </t>
  </si>
  <si>
    <t>Bổ sung 01 máy bơm</t>
  </si>
  <si>
    <t xml:space="preserve">01  máy x 1.000 m³/giờ </t>
  </si>
  <si>
    <t>Tăng diện tích tưới</t>
  </si>
  <si>
    <t>TB- Phố Ủng</t>
  </si>
  <si>
    <t xml:space="preserve">Trát lại, nâng cấp 1 máy nên 1400, xây mới kênh xả ra Sông </t>
  </si>
  <si>
    <t xml:space="preserve">02 máy x 1.400 m³/giờ </t>
  </si>
  <si>
    <t xml:space="preserve"> 1 máy hư hỏng nặng</t>
  </si>
  <si>
    <t xml:space="preserve">Trạm bơm đồng Mơi </t>
  </si>
  <si>
    <t xml:space="preserve">tu sủa năng cấp nhà và máy bơm </t>
  </si>
  <si>
    <t xml:space="preserve">đã quá xuống cấp </t>
  </si>
  <si>
    <t>xã Thượng Hồng</t>
  </si>
  <si>
    <t xml:space="preserve">Trạm bơm đồng Ràng </t>
  </si>
  <si>
    <t>Trạm bơm Mả Quốc</t>
  </si>
  <si>
    <t>Nâng cấp, sửa chữa 03 máy bơm, động cơ và tủ điều hành</t>
  </si>
  <si>
    <t>3 máy x 1000 m3/giờ;</t>
  </si>
  <si>
    <t>Máy bơm cũ, không bảo đảm tưới</t>
  </si>
  <si>
    <t>xã nam An Phụ</t>
  </si>
  <si>
    <t>Trạm bơm Ngô Đồng</t>
  </si>
  <si>
    <t>Xây lại nhà trạm;</t>
  </si>
  <si>
    <t>Xây lại nhà trạm trên phần diện tích nhà trạm cũ</t>
  </si>
  <si>
    <t>Trạm bơm Bãi Phù</t>
  </si>
  <si>
    <t xml:space="preserve">TB Phúc Cầu </t>
  </si>
  <si>
    <t>TB Văn Miếu</t>
  </si>
  <si>
    <t>Trạm bơm số 3- TDP Vĩnh Lâm</t>
  </si>
  <si>
    <t>Cải tạo, sửa chữa , thay thế một số hạng mục công trình, đổ bê tông nền móng.</t>
  </si>
  <si>
    <t>Cải tạo nâng cấp nhà, bể hút, và một số hạng mục công trình khác</t>
  </si>
  <si>
    <t>trạm bơm xây dựng từ năm 1990 đã 36 năm lên các hạng mục công trình, nhà , sân, bể, cửa và nền nhà đều đã bị hỏng quá nặng</t>
  </si>
  <si>
    <t>xã Bắc An Phụ</t>
  </si>
  <si>
    <t>Năm Phiên</t>
  </si>
  <si>
    <t>Xây lại nhà trạm</t>
  </si>
  <si>
    <t>Nhà trạm 30m²</t>
  </si>
  <si>
    <t>Nhà trạm xuống cấp, hư hỏng nặng</t>
  </si>
  <si>
    <t>TB Phí Xá</t>
  </si>
  <si>
    <t>02 máy x 1.000 m³/giờ;</t>
  </si>
  <si>
    <t xml:space="preserve"> máy bơm cũ, không bảo đảm tưới</t>
  </si>
  <si>
    <t>III</t>
  </si>
  <si>
    <t>XÂY DỰNG LẠI ĐỂ THAY THẾ TRẠM BƠM HIỆN CÓ</t>
  </si>
  <si>
    <t>Trạm bơm ĐồngVỡ</t>
  </si>
  <si>
    <t>Xây lại nhà trạm; thay 01 máy bơm, động cơ và tủ điện chính</t>
  </si>
  <si>
    <t>01 máy x 250m³/giờ; nhà trạm khoảng 10 m²</t>
  </si>
  <si>
    <t>Trạm xuống cấp, máy bơm cũ, không bảo đảm tiêu úng</t>
  </si>
  <si>
    <t>Phường An Phong</t>
  </si>
  <si>
    <t>Lăng Tròn</t>
  </si>
  <si>
    <t>Xây lại nhà trạm, thay 01 máy bơm mới</t>
  </si>
  <si>
    <t>01 máy 600m³, nhà trạm khoảng 30m²</t>
  </si>
  <si>
    <t>Nhà trạm xuống cấp, máy bơm cũ không đảm bảo bơm nước</t>
  </si>
  <si>
    <t>Trạm bơm Đồng Kênh</t>
  </si>
  <si>
    <t>01 máy x 900 m³/giờ; nhà trạm khoảng 50 m²</t>
  </si>
  <si>
    <t>phường Thiên Hương</t>
  </si>
  <si>
    <t>Trạm bơm Đồng giá</t>
  </si>
  <si>
    <t>Xây mới trạm bơm 01 máy thay thế trạm bơm cũ</t>
  </si>
  <si>
    <t>01 máy x 540m³/giờ, nhà trạm khoảng 20 m2</t>
  </si>
  <si>
    <t>Trạm bơm trục ngang hư hỏng nặng, không đảm bảo tưới nước</t>
  </si>
  <si>
    <t>Trạm bơm Đội 12</t>
  </si>
  <si>
    <t>Xây lại nhà trạm; thay 02 máy bơm, động cơ và tủ điện chính</t>
  </si>
  <si>
    <t>Trạm bơm Bến Trang</t>
  </si>
  <si>
    <t>Xây mới trạm bơm 1 máy thay trạm bơm cũ</t>
  </si>
  <si>
    <t>01 máy  x 750m3/h, nhà trạm 20m2</t>
  </si>
  <si>
    <t>phường Bạch Đằng</t>
  </si>
  <si>
    <t>Trạm bơm Đồng Rớn</t>
  </si>
  <si>
    <t>02 máy  x 500m3/h, nhà trạm 20m2</t>
  </si>
  <si>
    <t>Trạm bơm Trạm xá</t>
  </si>
  <si>
    <t>Trạm bơm thôn Đa Ngư</t>
  </si>
  <si>
    <t>01 máy x 250 m³/giờ; nhà trạm khoảng 10 m²</t>
  </si>
  <si>
    <t>Trạm xuống cấp, máy bơm cũ, không bảo đảm tiêu úng và điều tiết nước sản xuất</t>
  </si>
  <si>
    <t>xã Kiến Hưng</t>
  </si>
  <si>
    <t>Trạm bơm khu vực đồng giữa thôn Kim Sơn</t>
  </si>
  <si>
    <t>Xây mới trạm bơm 01 máy bơm, động cơ và tủ điện</t>
  </si>
  <si>
    <t>Bảo đảm tiêu úng và điều tiết nước sản xuất</t>
  </si>
  <si>
    <t>Trạm bơm xứ đồng dông cát thôn Đồng Nhất</t>
  </si>
  <si>
    <t>Trạm bơm khu đường đá thôn Ngọc Liễn</t>
  </si>
  <si>
    <t>Trạm bơm khu đồng ngoài thôn Ngọc Liễn</t>
  </si>
  <si>
    <t>Trạm bơm tiêu Trường Sơn</t>
  </si>
  <si>
    <t>Xây mới trạm bơm tiêu và nhà quản lý</t>
  </si>
  <si>
    <t xml:space="preserve">Tiêu nước chống úng lụt </t>
  </si>
  <si>
    <t>xã An Khánh</t>
  </si>
  <si>
    <t>Trạm bơm tiêu Cầu Nguyệt 2</t>
  </si>
  <si>
    <t>Trạm bơm tiêu cống Nghè</t>
  </si>
  <si>
    <t>xã An Quang</t>
  </si>
  <si>
    <t>Trạm bơm tiêu cống Cẩm Văn</t>
  </si>
  <si>
    <t>Trạm bơm tiêu Cầu Nguyệt 1</t>
  </si>
  <si>
    <t>xã An Hưng</t>
  </si>
  <si>
    <t>Trạm bơm Trung tâm -TDP Phú An</t>
  </si>
  <si>
    <t>Xây lại nhà trạm; thay 02 máy bơm theo hệ trục đứng, động cơ và tủ điện chính</t>
  </si>
  <si>
    <t>02 máy x 1.000 m³/giờ; nhà trạm khoảng 20 m²</t>
  </si>
  <si>
    <t>Trạm xuống cấp nghiêm trọng, máy bơm cũ nát, không bảo đảm bơm tưới phục vụ sản xuất</t>
  </si>
  <si>
    <t>phường Việt Hòa</t>
  </si>
  <si>
    <t>Trạm bơm Đào Xá</t>
  </si>
  <si>
    <t>02 máy x 1.000 m³/giờ; nhà trạm khoảng 18 m²</t>
  </si>
  <si>
    <t>Trạm bơm Ông Lệ</t>
  </si>
  <si>
    <t>Phường Thành Đông</t>
  </si>
  <si>
    <t>Trạm bơm Thắng Yên</t>
  </si>
  <si>
    <t>Xây dựng nhà trạm bơm, thay mới máy bơm, làm cống qua đê mới, kiên cố hóa hệ thống bể xả</t>
  </si>
  <si>
    <t>Nhà 20m2, công xuất 1000; bể xả 20m2, cống qua đê; kênh xả, tưới 1500m</t>
  </si>
  <si>
    <t xml:space="preserve">Trạm bơm Quán cổng </t>
  </si>
  <si>
    <t>Xây dựng mới nhà trạm bơm, thay mới máy bơm, kiên cố hóa hệ thống bể xả</t>
  </si>
  <si>
    <t>Nhà 25m2, máy 500, bể xả, kiên cố kênh xả, tưới 500m</t>
  </si>
  <si>
    <t>Trạm bơm Đồng chu</t>
  </si>
  <si>
    <t>Xây dựng mới nhà trạm bơm, thay mới máy bơm, kiên cố hóa hệ thống bể xả, thay hệ thống dây điện</t>
  </si>
  <si>
    <t>Trạm bơm Cam Đông</t>
  </si>
  <si>
    <t>Nhà 25m2, máy 500, bể xả, kiên cố kênh xả, tưới 1500m</t>
  </si>
  <si>
    <t>Trạm bơm Bắc Xuân Mang</t>
  </si>
  <si>
    <t>Trạm bơm Tường Vu</t>
  </si>
  <si>
    <t>Xây dựng mới nhà trạm bơm, thay mới máy bơm, kiên cố hóa hệ thống bể xả, bể hút</t>
  </si>
  <si>
    <t>Nhà 25m2, máy 1500, bể xả, kiên cố kênh xả, tưới 1000m</t>
  </si>
  <si>
    <t>Trạm bơm Lai Khê</t>
  </si>
  <si>
    <t>Trạm bơn đội 17 thôn Tam Kỳ</t>
  </si>
  <si>
    <t xml:space="preserve">Xây lại nhà trạm, </t>
  </si>
  <si>
    <t>Nhà trạm khoảng 18 m², bể hút 12 m², bể xả 8 m²</t>
  </si>
  <si>
    <t xml:space="preserve">Trạm xuống cấp </t>
  </si>
  <si>
    <t>xã Kim Thành</t>
  </si>
  <si>
    <t>Trạm bơm đội 9 thôn Kỳ Côi</t>
  </si>
  <si>
    <t>Trạm xuống câp</t>
  </si>
  <si>
    <t>Trạm bơn Cẩm Hà thôn Quảng Bình</t>
  </si>
  <si>
    <t>Xây mới trạm bơn, nâng cấp bể hút bể xả và kênh</t>
  </si>
  <si>
    <t xml:space="preserve">Trạm xuống cấp,  </t>
  </si>
  <si>
    <t>Trạm bơm Đồng Kênh thôn Minh Tiến</t>
  </si>
  <si>
    <t>Xây mới trạm bơm nâng cấp bể hút, bể xả</t>
  </si>
  <si>
    <t>Trạm bơm Nguyễn bạo thôn Nguyễn Bạo</t>
  </si>
  <si>
    <t>Trạm bơm B thôn Lạc Trung</t>
  </si>
  <si>
    <t xml:space="preserve">Trạm bơm Đồng tre thôn Lạc Trung </t>
  </si>
  <si>
    <t>Nhà trạm khoảng 18 m², bể hút 12 m², bể xả 8m²</t>
  </si>
  <si>
    <t>Trạm bơm Đồng Vì thôn Liên Hoà</t>
  </si>
  <si>
    <t>Xây lại nhà trạm; nâng cấp 01 máy bơm</t>
  </si>
  <si>
    <t>01 máy x 1.000 m³/giờ; nhà trạm khoảng 20 m²</t>
  </si>
  <si>
    <t>Trạm xuống cấp, máy bơm cũ, không bảo đảm tưới</t>
  </si>
  <si>
    <t>xã Phú Thái</t>
  </si>
  <si>
    <t>Trạm bơm Đồng Sau Lễ Độ</t>
  </si>
  <si>
    <t>Trạm bơm Quyết Thắng 1</t>
  </si>
  <si>
    <t>Trạm bơm Quyết Thắng 2</t>
  </si>
  <si>
    <t>Trạm bơm Đồng Cam</t>
  </si>
  <si>
    <t xml:space="preserve">Trạm bơm Đồng Sau  </t>
  </si>
  <si>
    <t>Trạm bơm Cổng Trường</t>
  </si>
  <si>
    <t>Trạm bơm Đường Ngang</t>
  </si>
  <si>
    <t xml:space="preserve">Xây dựng mới, thay thế ống hút/ống xả; </t>
  </si>
  <si>
    <t>01 máy x 1.000 m³/giờ; 01 máy x 700m³/giờ; nhà trạm khoảng 25 m²</t>
  </si>
  <si>
    <t>Trạm xuống cấp, máy bơm cũ, khó khăn cho việc bơm tưới, tiêu</t>
  </si>
  <si>
    <t>phường Phạm Sư Mạnh</t>
  </si>
  <si>
    <t>Trạm bơm Núi Đình</t>
  </si>
  <si>
    <t>Trạm xuống cấp, máy bơm cũ, khó khăn cho việc bơm tưới</t>
  </si>
  <si>
    <t>Trạm bơm Trại Địch</t>
  </si>
  <si>
    <t>Trạm bơm Mái Lẻ</t>
  </si>
  <si>
    <t>Trạm bơm Trại Sỏi</t>
  </si>
  <si>
    <t xml:space="preserve">Xây dựng mới, thay thế ống xả; </t>
  </si>
  <si>
    <t>Trạm bơm Đống đầng</t>
  </si>
  <si>
    <t xml:space="preserve">Xây dựng mới, thay thế ống hút/ống xả; cánh van trõ, trục vòng bi; </t>
  </si>
  <si>
    <t>01 máy x 1.000 m³/giờ; nhà trạm khoảng 25 m²</t>
  </si>
  <si>
    <t>Trạm xuống cấp, máy bơm cũ, khó khăn cho việc bơm tưới, tiêu, Nhà máy xuống cấp, dột , nứt không an toàn trong vận hành</t>
  </si>
  <si>
    <t>Trạm bơm Đống ngạnh</t>
  </si>
  <si>
    <t>Nhà máy chưa có còn để máy ngoài trời; Bệ máy và máy đã xuống cấp do hoạt động từ năm 1986</t>
  </si>
  <si>
    <r>
      <t>01 máy bơm x 540m</t>
    </r>
    <r>
      <rPr>
        <sz val="12"/>
        <rFont val="Times New Roman"/>
        <family val="1"/>
      </rPr>
      <t>3</t>
    </r>
    <r>
      <rPr>
        <sz val="12"/>
        <rFont val="Times New Roman"/>
        <family val="1"/>
      </rPr>
      <t>/giờ.  Nhà máy 20 m</t>
    </r>
    <r>
      <rPr>
        <sz val="12"/>
        <rFont val="Times New Roman"/>
        <family val="1"/>
      </rPr>
      <t>2</t>
    </r>
    <r>
      <rPr>
        <sz val="12"/>
        <rFont val="Times New Roman"/>
        <family val="1"/>
      </rPr>
      <t xml:space="preserve">           </t>
    </r>
  </si>
  <si>
    <r>
      <t>Nhà máy 20 m</t>
    </r>
    <r>
      <rPr>
        <sz val="12"/>
        <rFont val="Times New Roman"/>
        <family val="1"/>
      </rPr>
      <t>2</t>
    </r>
    <r>
      <rPr>
        <sz val="12"/>
        <rFont val="Times New Roman"/>
        <family val="1"/>
      </rPr>
      <t xml:space="preserve"> ; Bệ sắt sy+ trục máy, trõ, Ông hút</t>
    </r>
  </si>
  <si>
    <t>Trạm bơm Đống Thần</t>
  </si>
  <si>
    <t>phường Nhị Chiểu</t>
  </si>
  <si>
    <t>Trạm bơm B</t>
  </si>
  <si>
    <t>Xây mới trạm bơm 03 máy thay thế trạm bơm cũ</t>
  </si>
  <si>
    <t>02 máy x 1.200 m³/giờ + 01 máy x 1.800 m³/giờ</t>
  </si>
  <si>
    <t>Trạm bơn Đồng Thọ</t>
  </si>
  <si>
    <t>xây mới nhà trạm, thay toàn bộ máy bơm, hệ thống điện, xây mới bể hút, bể xả</t>
  </si>
  <si>
    <t xml:space="preserve">diện tích nhà trạm 20m2, 1 máy bơm công xuất 20kw, kênh hút 500m, kênh xả 150m </t>
  </si>
  <si>
    <t>Nhà trạm xây đã lâu xuống cấp, máy cũ công suất nhỏ, kênh đất hay bồi lắng, kênh xả trình vôi hiện đã hỏng</t>
  </si>
  <si>
    <t>Trạm bơm Đồng Nống</t>
  </si>
  <si>
    <t xml:space="preserve">diện tích nhà trạm 20m2, 1 máy bơm công xuất 20kw, kênh hút 300m, kênh xả 250m </t>
  </si>
  <si>
    <t>Trạm bơm tiêu Hiến Thành</t>
  </si>
  <si>
    <t xml:space="preserve">diện tích nhà trạm 35m2, 4 máy bơm công xuất 37kw, kênh hút khoảng 1300m, bể xả 110m, lắp hệ thống điện phù hợp với máy </t>
  </si>
  <si>
    <t>Nhà trạm xây đã lâu xuống cấp, máy cũ , kênh đất hay bồi lắng, kênh xả xây đã lâu hiện đã hỏng, hệ thống điện cung cấp không đủ điện áp cho máy bơm hoạt động.</t>
  </si>
  <si>
    <t>Trạm bơm La Xá</t>
  </si>
  <si>
    <t>Xây mới trạm bơm 02 máy thay thế trạm bơm cũ</t>
  </si>
  <si>
    <r>
      <t>1*1000m³/giờ
nhà trạm 20 m</t>
    </r>
    <r>
      <rPr>
        <sz val="12"/>
        <color theme="1"/>
        <rFont val="Times New Roman"/>
        <family val="1"/>
      </rPr>
      <t>2</t>
    </r>
  </si>
  <si>
    <t>Trạm xuống cấp, máy bơm cũ, không bảo đảm tưới, tiêu</t>
  </si>
  <si>
    <t>phường Trần Liễu</t>
  </si>
  <si>
    <t>Trạm bơm Khuê Bích</t>
  </si>
  <si>
    <t>Xây lại nhà trạm; thay động cơ và tủ điện chính</t>
  </si>
  <si>
    <r>
      <t>1*700m³/giờ
nhà trạm 20 m</t>
    </r>
    <r>
      <rPr>
        <sz val="12"/>
        <color theme="1"/>
        <rFont val="Times New Roman"/>
        <family val="1"/>
      </rPr>
      <t>2</t>
    </r>
  </si>
  <si>
    <t>Trạm bơm Vũ Xá</t>
  </si>
  <si>
    <r>
      <t>1*600m³/giờ
nhà trạm 20 m</t>
    </r>
    <r>
      <rPr>
        <sz val="12"/>
        <color theme="1"/>
        <rFont val="Times New Roman"/>
        <family val="1"/>
      </rPr>
      <t>2</t>
    </r>
  </si>
  <si>
    <t>Trạm bơm Quế Lĩnh A</t>
  </si>
  <si>
    <t>Trạm bơm Quế Lĩnh B</t>
  </si>
  <si>
    <t>Trạm bơm Đầm Ngà</t>
  </si>
  <si>
    <r>
      <t>1*1000m</t>
    </r>
    <r>
      <rPr>
        <sz val="12"/>
        <color theme="1"/>
        <rFont val="Times New Roman"/>
        <family val="1"/>
      </rPr>
      <t>3</t>
    </r>
    <r>
      <rPr>
        <sz val="12"/>
        <color theme="1"/>
        <rFont val="Times New Roman"/>
        <family val="1"/>
      </rPr>
      <t xml:space="preserve">
nhà trạm 20 m2</t>
    </r>
  </si>
  <si>
    <t>Trạm bơm Đội 2</t>
  </si>
  <si>
    <t>Trạm bơm Đội 1</t>
  </si>
  <si>
    <t>Trạm bơm Đội 7</t>
  </si>
  <si>
    <r>
      <t>1*500m</t>
    </r>
    <r>
      <rPr>
        <sz val="12"/>
        <color theme="1"/>
        <rFont val="Times New Roman"/>
        <family val="1"/>
      </rPr>
      <t>3</t>
    </r>
    <r>
      <rPr>
        <sz val="12"/>
        <color theme="1"/>
        <rFont val="Times New Roman"/>
        <family val="1"/>
      </rPr>
      <t xml:space="preserve">
nhà trạm 20 m2</t>
    </r>
  </si>
  <si>
    <t>Trạm bơm Đội 8</t>
  </si>
  <si>
    <t>Trạm bơm An Bộ 1</t>
  </si>
  <si>
    <t>2*1000m3/h
nhà trạm 30 m2</t>
  </si>
  <si>
    <t>Trạm bơm An Bộ 2</t>
  </si>
  <si>
    <t>1*1000m3/h
nhà trạm 30 m2</t>
  </si>
  <si>
    <t>Trạm bơm Hoàng Xà</t>
  </si>
  <si>
    <t xml:space="preserve">Xây lại nhà trạm; </t>
  </si>
  <si>
    <t>Nhà cấp 4, diện tích 30 m2</t>
  </si>
  <si>
    <t xml:space="preserve">Xây mới nhà trạm bơm </t>
  </si>
  <si>
    <t>Trạm bơm Tế Sơn</t>
  </si>
  <si>
    <t>Trạm bơm 2 vòi Giang Hạ</t>
  </si>
  <si>
    <t xml:space="preserve">Trạm xuống cấp, máy bơm cũ, không bảo đảm tiêu úng;
</t>
  </si>
  <si>
    <t>Trạm bơm số 02 -  Giang Hạ, Đống Ủi</t>
  </si>
  <si>
    <t>01 máy 1200m3/giờ</t>
  </si>
  <si>
    <t>Trạm bơm số 03 -  Giang Hạ, Đống Kiến</t>
  </si>
  <si>
    <t>Trạm bơm Đồng Quai</t>
  </si>
  <si>
    <t>Trạm Bơm Cầu Quan</t>
  </si>
  <si>
    <t>Trạm bơm Vọng Thúc</t>
  </si>
  <si>
    <t>Trạm bơm Đồng Hầu</t>
  </si>
  <si>
    <t>Thay máy, xây lại nhà máy</t>
  </si>
  <si>
    <t>xã Thanh Hà</t>
  </si>
  <si>
    <t>Trạm bơm Đồng Móng</t>
  </si>
  <si>
    <t>01 máy x 1.000 m³/giờ; nhà trạm khoảng 10 m²</t>
  </si>
  <si>
    <t>Trạm bơm Xuân An</t>
  </si>
  <si>
    <t>01 máy x 1.000 m³/giờ; nhà trạm khoảng 15 m²</t>
  </si>
  <si>
    <t>Trạm bơm Đa Khê</t>
  </si>
  <si>
    <t>1 máy x 1.000 m³/giờ; nhà trạm khoảng 15 m²</t>
  </si>
  <si>
    <t>TB Bãi Thảng</t>
  </si>
  <si>
    <t>Nhà trạm xuống cấp; Máy móc xuống cấp; kênh hút bồi lắng.</t>
  </si>
  <si>
    <t>xã Hà Tây</t>
  </si>
  <si>
    <t>TB Đồng Năng</t>
  </si>
  <si>
    <t xml:space="preserve">TB Đồng Vọt </t>
  </si>
  <si>
    <t>TB Văn Phòng</t>
  </si>
  <si>
    <t>TB Đồng Xăng</t>
  </si>
  <si>
    <t>TB Văn Xuyên</t>
  </si>
  <si>
    <t>Trạm bơm 1-Bái Đan</t>
  </si>
  <si>
    <t>Trạm xuống cấp, máy bơm cũ, không bảo đảm tưới cho cây trồng</t>
  </si>
  <si>
    <t>xã Hà Bắc</t>
  </si>
  <si>
    <t>Trạm bơm 2-Bến Đống</t>
  </si>
  <si>
    <t>Trạm bơm 3- chùa Ngọc Lộ</t>
  </si>
  <si>
    <t>Trạm xuống cấp, máy bơm cũ, không bảo đảm phục vụ tưới cho cây trồng</t>
  </si>
  <si>
    <t>Trạm bơm 4- đầu làng</t>
  </si>
  <si>
    <t>02 máy x 1.400 m³/giờ</t>
  </si>
  <si>
    <t>Trạm Bơm 6- Đống Đền</t>
  </si>
  <si>
    <t>Trạm Bơm 7 - Đồng Khỏi</t>
  </si>
  <si>
    <t>Trạm Bơm 8- Đồng Mũ</t>
  </si>
  <si>
    <t>Trạm Bơm 9- Đồng Thông</t>
  </si>
  <si>
    <t>Trạm bơm 10- Đồng Trại</t>
  </si>
  <si>
    <t>Trạm bơm 11 - Đồng Đoàn</t>
  </si>
  <si>
    <t>Văn Mạc</t>
  </si>
  <si>
    <t>Xây lại nhà trạm; thay  máy bơm, động cơ và tủ điện chính</t>
  </si>
  <si>
    <t>02 máy x 1.200 m³/giờ; nhà trạm khoảng 20 m²</t>
  </si>
  <si>
    <t>xã Hà Nam</t>
  </si>
  <si>
    <t>Tiêu Xá</t>
  </si>
  <si>
    <t>Bến Gạo</t>
  </si>
  <si>
    <t>Quách An</t>
  </si>
  <si>
    <t>Đồng Nở</t>
  </si>
  <si>
    <t>Kim Can</t>
  </si>
  <si>
    <t>Đống Cao</t>
  </si>
  <si>
    <t>Xóm 9</t>
  </si>
  <si>
    <t>Đồng Nhà</t>
  </si>
  <si>
    <t>Trạm bơm Đồng Cống</t>
  </si>
  <si>
    <t>Thay máy mới, xây mới</t>
  </si>
  <si>
    <t>1*1000</t>
  </si>
  <si>
    <t>Trạm xuống cấp nghiêm trọng bơm cũ không đảm bảo tiến độ</t>
  </si>
  <si>
    <t>xã Hà Đông</t>
  </si>
  <si>
    <t>Trạm bơm Sau đồng</t>
  </si>
  <si>
    <t>Trạm bơm Làng Đông</t>
  </si>
  <si>
    <t>Trạm bơm xóm Đông Duệ</t>
  </si>
  <si>
    <t>Cảo tạo, nâng cấp, xây dựng trạm bơm</t>
  </si>
  <si>
    <r>
      <t>2 máy bơm
 công suất
 500 m</t>
    </r>
    <r>
      <rPr>
        <sz val="12"/>
        <color rgb="FF000000"/>
        <rFont val="Times New Roman"/>
        <family val="1"/>
      </rPr>
      <t>3</t>
    </r>
    <r>
      <rPr>
        <sz val="12"/>
        <color rgb="FF000000"/>
        <rFont val="Times New Roman"/>
        <family val="1"/>
      </rPr>
      <t>/h</t>
    </r>
  </si>
  <si>
    <t>Trạm xuống cấp nghiêm trọng</t>
  </si>
  <si>
    <t>xã Nam Sách</t>
  </si>
  <si>
    <t>Trạm bơm thôn Hảo Quan</t>
  </si>
  <si>
    <r>
      <t>1 máy bơm
 công suất
 540 m</t>
    </r>
    <r>
      <rPr>
        <sz val="12"/>
        <color rgb="FF000000"/>
        <rFont val="Times New Roman"/>
        <family val="1"/>
      </rPr>
      <t>3</t>
    </r>
    <r>
      <rPr>
        <sz val="12"/>
        <color rgb="FF000000"/>
        <rFont val="Times New Roman"/>
        <family val="1"/>
      </rPr>
      <t>/h</t>
    </r>
  </si>
  <si>
    <t>Trạm bơm thôn Đông Phan</t>
  </si>
  <si>
    <t xml:space="preserve">Cải tạo, nâng cấp, xây dựng trạm bơm </t>
  </si>
  <si>
    <r>
      <t>1 máy bơm
 công suất
 1000 m</t>
    </r>
    <r>
      <rPr>
        <sz val="12"/>
        <color rgb="FF000000"/>
        <rFont val="Times New Roman"/>
        <family val="1"/>
      </rPr>
      <t>3</t>
    </r>
    <r>
      <rPr>
        <sz val="12"/>
        <color rgb="FF000000"/>
        <rFont val="Times New Roman"/>
        <family val="1"/>
      </rPr>
      <t>/h</t>
    </r>
  </si>
  <si>
    <t>Trạm xuống
 cấp nghiêm
 trọng</t>
  </si>
  <si>
    <t>Trạm bơm thôn Miễu Lãng</t>
  </si>
  <si>
    <t>Trạm bơm thôn Trúc Khê</t>
  </si>
  <si>
    <t>TB Vạn Tải (XP)</t>
  </si>
  <si>
    <t>Trạm bơm Phù Liễn</t>
  </si>
  <si>
    <t>Thay máy mới bơm</t>
  </si>
  <si>
    <t>Trạm bơm VT1 Xóm 3</t>
  </si>
  <si>
    <t xml:space="preserve">Xây dựng mới trạm bơm </t>
  </si>
  <si>
    <r>
      <t>1 máy bơm
 công suất
 500 m</t>
    </r>
    <r>
      <rPr>
        <sz val="12"/>
        <color rgb="FF000000"/>
        <rFont val="Times New Roman"/>
        <family val="1"/>
      </rPr>
      <t>3</t>
    </r>
    <r>
      <rPr>
        <sz val="12"/>
        <color rgb="FF000000"/>
        <rFont val="Times New Roman"/>
        <family val="1"/>
      </rPr>
      <t>/h</t>
    </r>
  </si>
  <si>
    <t>Trạm bơm Nam Khê</t>
  </si>
  <si>
    <t>Trạm bơm Đoàn Kết</t>
  </si>
  <si>
    <t>TB  Đồng yến</t>
  </si>
  <si>
    <t>xã Thái Tân</t>
  </si>
  <si>
    <t>TB  Tân thắng</t>
  </si>
  <si>
    <t xml:space="preserve">TB  Cầu Đầm </t>
  </si>
  <si>
    <t xml:space="preserve"> Trạm chính </t>
  </si>
  <si>
    <t>Trạm An Giới</t>
  </si>
  <si>
    <t>Trạm Nhuế Sơn</t>
  </si>
  <si>
    <t>01máy x 1.200 m³/giờ; nhà trạm khoảng 30 m²</t>
  </si>
  <si>
    <t>TB: Mạc Xá</t>
  </si>
  <si>
    <t>TB: Đồng Đạt</t>
  </si>
  <si>
    <t>01 máy x 1200 m³/giờ; nhà trạm khoảng 30 m²</t>
  </si>
  <si>
    <t>TB: Đống Sập</t>
  </si>
  <si>
    <t>Trạm đồng chanh</t>
  </si>
  <si>
    <t>Trạm đồng lò</t>
  </si>
  <si>
    <t>Trạm Hưng Sơn</t>
  </si>
  <si>
    <t>Trạm bơm Đồng Khê</t>
  </si>
  <si>
    <t>Nhà trạm khoảng 26 m²</t>
  </si>
  <si>
    <t>Trạm xuống cấp nghiêm trọng không bảo đảm bơm tưới phục vụ sản xuất</t>
  </si>
  <si>
    <t>xã An Phú</t>
  </si>
  <si>
    <t>Trạm bơm Hoàng Giáp</t>
  </si>
  <si>
    <t>Nhà trạm khoảng 20 m²</t>
  </si>
  <si>
    <t>Trạm bơm Kim Bảng 1</t>
  </si>
  <si>
    <t>Nhà trạm khoảng 18 m²</t>
  </si>
  <si>
    <t>Trạm xuống cấp nghiêm trọng, không bảo đảm bơm tưới phục vụ sản xuất</t>
  </si>
  <si>
    <t>Trạm bơm Kim Bảng 2</t>
  </si>
  <si>
    <t>Xây lại nhà trạm, thay thế máy bơm</t>
  </si>
  <si>
    <t>Nhà trạm khoảng 12 m²</t>
  </si>
  <si>
    <t>Trạm bơm Kim Khê</t>
  </si>
  <si>
    <t>Nhà trạm khoảng 16 m²</t>
  </si>
  <si>
    <t>Trạm bơm Cầu Dính</t>
  </si>
  <si>
    <t>01 máy1.400 m³/giờ; nhà trạm khoảng 30 m²</t>
  </si>
  <si>
    <t>xã Hợp Tiến</t>
  </si>
  <si>
    <t>Trạm bơm Đống Kiện - thôn Ngô Đồng</t>
  </si>
  <si>
    <t>Xây mới bể sả trạm bơm, 01 máy thay thế máy bơm cũ</t>
  </si>
  <si>
    <t xml:space="preserve">01 máy x 1.400 m³/giờ </t>
  </si>
  <si>
    <t>Bể sả trạm bơm, 01 máy trục ngang quá cũ nặng</t>
  </si>
  <si>
    <t>Trạm bơm Đồng trên</t>
  </si>
  <si>
    <t>Xây nhà trạm; thay 01 máy bơm, động cơ và tủ điện chính</t>
  </si>
  <si>
    <t>01 máy750m³/giờ; nhà trạm khoảng 30 m²</t>
  </si>
  <si>
    <t>Trạm bơm Cầu Chua</t>
  </si>
  <si>
    <t>Xây lại nhà trạm; thay 01 máy bơm, động cơ và tủ điện.</t>
  </si>
  <si>
    <t>Trạm xuống cấp, máy bơm cũ, thường xuyên bị hỏng</t>
  </si>
  <si>
    <t>Trạm bơm Chùa Buộm</t>
  </si>
  <si>
    <t>Trạm xuống cấp, máy bơm cũ, thường xuyên bị hỏng, nhà xưởng nhỏ</t>
  </si>
  <si>
    <t>Trạm bơm Văn Khê</t>
  </si>
  <si>
    <t>Xây mới Trạm bơm, thay thế 01 máy Trạm bơm cũ</t>
  </si>
  <si>
    <t>Xây mới Trạm bơm
khoảng 40 m2
01 máy x 1.400 m³/giờ;</t>
  </si>
  <si>
    <t xml:space="preserve">Trạm bơm và máy móc hư hỏng </t>
  </si>
  <si>
    <t xml:space="preserve"> Uỷ ban B</t>
  </si>
  <si>
    <t>xã Hải Hưng</t>
  </si>
  <si>
    <t xml:space="preserve"> Từ Ô</t>
  </si>
  <si>
    <t>02 máy x 1.000 m³/giờ; nhà trạm khoảng 30 m²</t>
  </si>
  <si>
    <t xml:space="preserve"> Vùng 20</t>
  </si>
  <si>
    <t>01 máy x 1.200 m³/giờ; nhà trạm khoảng 20 m²</t>
  </si>
  <si>
    <t>Phạm Tân</t>
  </si>
  <si>
    <t>Cầu Bến</t>
  </si>
  <si>
    <t>Khu vực ủy Ban</t>
  </si>
  <si>
    <t>Thay 02 máy bơm, động cơ và tủ điện chính</t>
  </si>
  <si>
    <t>02 máy x 1.000 m³/giờ</t>
  </si>
  <si>
    <t>Chùa Chê</t>
  </si>
  <si>
    <t xml:space="preserve">Trạm xuống cấp, máy bơm cũ, không bảo đảm </t>
  </si>
  <si>
    <t>Từ Xá</t>
  </si>
  <si>
    <t>Thuỷ sản Đ.Kết</t>
  </si>
  <si>
    <t>Trạm Bơm Phóng</t>
  </si>
  <si>
    <t>Xây lại nhà trạm; thay  động cơ và tủ điện chính</t>
  </si>
  <si>
    <t>Xây mới nhà trạm bơm, thay mới máy bơm có lưu lượng Q=980m3/h, P=33kW, Diện tích nhà bơm 25m2; Thay mới tủ điện</t>
  </si>
  <si>
    <t>Trạm Bơm Cống Đọc</t>
  </si>
  <si>
    <t>Trạm Bơm Cầu Đất</t>
  </si>
  <si>
    <t>Đôn nền nhà trạm; thay 01 máy bơm, động cơ và tủ điện chính</t>
  </si>
  <si>
    <t>Sửa chữa, tôn nền nhà trạm bơm, thay mới máy bơm có lưu lượng Q=1.400m3/h, công suất P=33kW, Diện tích 25m2; Thay mới tủ điện</t>
  </si>
  <si>
    <t>Trạm Bơm Đống Tranh</t>
  </si>
  <si>
    <t>Xây mới nhà trạm bơm, thay mới máy bơm có lưu lượng Q=1400m3/h, P=33kW, Diện tích nhà bơm 30m2, thay mới tủ điện</t>
  </si>
  <si>
    <t>Trạm Bơm Cầu Đá</t>
  </si>
  <si>
    <t xml:space="preserve"> Thay mới máy bơm có lưu lượng Q=1400m3/h, P=33kW, Diện tích nhà bơm 25m2</t>
  </si>
  <si>
    <t>Trạm Bơm Cống Khoang</t>
  </si>
  <si>
    <t>Nhà trạm, Máy cũ xuống cấp, cần thay thế 1.400m3/h, Diện tích 30m2</t>
  </si>
  <si>
    <t>Trạm Bơm Đồng Cửa</t>
  </si>
  <si>
    <t>Nhà trạm, Máy cũ xuống cấp, cần thay thế 1.400m3/h, Diện tích 25m2</t>
  </si>
  <si>
    <t>Trạm Bơm Máy kéo ( C2)</t>
  </si>
  <si>
    <t>Trạm bơm Đống Rờm</t>
  </si>
  <si>
    <t>Xây mới trạm bơm</t>
  </si>
  <si>
    <t>1 máy x 150 m³/giờ; nhà trạm khoảng 20 m²</t>
  </si>
  <si>
    <t>Trạm xuống cấp, máy bơm cũ, không bảo đảm</t>
  </si>
  <si>
    <t>Trạm bơm Đống Bụt</t>
  </si>
  <si>
    <t>1 máy x 100 m³/giờ; nhà trạm khoảng 15 m²</t>
  </si>
  <si>
    <t>Trạm bơm Dưới đồng xóm 4</t>
  </si>
  <si>
    <t>Trạm bơm Đồng Lại</t>
  </si>
  <si>
    <t>Xây nhà trạm, thay máy động cơ, tủ điện</t>
  </si>
  <si>
    <t>01 máy x 800 m³/giờ</t>
  </si>
  <si>
    <t>Máy bơm trục ngang</t>
  </si>
  <si>
    <t>Trạm bơm Đan Giáp B</t>
  </si>
  <si>
    <t>Xây nhà trạm, thay máy mới</t>
  </si>
  <si>
    <t>Trạm bơm Đồng Xưa</t>
  </si>
  <si>
    <t>Trạm bơm Miếu Giêng</t>
  </si>
  <si>
    <t>Xây nhà trạm, thay máy mới, lắp lại đường điện</t>
  </si>
  <si>
    <t xml:space="preserve"> 1 máy x 1.000 m³/giờ</t>
  </si>
  <si>
    <t>Trạm bơm Cầu Mý</t>
  </si>
  <si>
    <t xml:space="preserve"> 1 máy x 500 m³/giờ</t>
  </si>
  <si>
    <t xml:space="preserve">Trạm bơm An Phong </t>
  </si>
  <si>
    <t>Trạm xuống cấp, máy bơm cũ, không bảo đảm tưới,  tiêu</t>
  </si>
  <si>
    <t>Trạm bơm Tiên Động</t>
  </si>
  <si>
    <t>Trạm bơm Cầu Mẫu Sáu</t>
  </si>
  <si>
    <t>phường Chu Văn An</t>
  </si>
  <si>
    <t>Trạm bơm Cầu Đồi Thông</t>
  </si>
  <si>
    <t>01 máy x 500 m³/giờ; nhà trạm khoảng 20 m²</t>
  </si>
  <si>
    <t>Nhà trạm xuống cấp, máy bơm cũ, không bảo đảm tưới</t>
  </si>
  <si>
    <t>Trạm bơm Bích Thủy</t>
  </si>
  <si>
    <t>02 máy x 1000 m³/giờ; nhà trạm khoảng 30 m²</t>
  </si>
  <si>
    <t>phường Trần Nhân Tông</t>
  </si>
  <si>
    <t>Trạm bơm Cầu Táu</t>
  </si>
  <si>
    <t>xã Khúc Thừa Dụ</t>
  </si>
  <si>
    <t>Trạm bơm Đồng Trong</t>
  </si>
  <si>
    <t>Xây nhà trạm, tủ điện chính</t>
  </si>
  <si>
    <t>Nhà trạm 20 m2</t>
  </si>
  <si>
    <t>Chưa có nhà cố định</t>
  </si>
  <si>
    <t>Trạm bơm Đồng RỒI</t>
  </si>
  <si>
    <t>01 máy x 600 m³/giờ; nhà trạm khoảng 15 m²</t>
  </si>
  <si>
    <t>Trạm bơm Đồng Bông</t>
  </si>
  <si>
    <t xml:space="preserve">Trạm bơm Đồng Đăng </t>
  </si>
  <si>
    <t>1 máy x 540 m³/giờ; nhà trạm khoảng 20 m²</t>
  </si>
  <si>
    <t>Trạm Bơm Mỏ Gia</t>
  </si>
  <si>
    <t>2 máy x 700 m³/giờ; nhà trạm khoảng 30 m²</t>
  </si>
  <si>
    <t>Ông Thống</t>
  </si>
  <si>
    <t>01 máy x 320 m³/giờ; nhà trạm khoảng 20 m²</t>
  </si>
  <si>
    <t>ông Phiêu</t>
  </si>
  <si>
    <t>1 máy x 650 m³/giờ; nhà trạm khoảng 20 m²</t>
  </si>
  <si>
    <t>Đồng Hội 1</t>
  </si>
  <si>
    <t>02 máy x 650 m³/giờ; nhà trạm khoảng 30 m²</t>
  </si>
  <si>
    <t>Quang Rực</t>
  </si>
  <si>
    <t>thay thế máy bơm cũ xuống cấp</t>
  </si>
  <si>
    <t>01 máy x 650 m³/giờ</t>
  </si>
  <si>
    <t>máy bơm hư hỏng nặng</t>
  </si>
  <si>
    <t>Trạm bơm Đống Chinh</t>
  </si>
  <si>
    <t>01 máy x 750m³/giờ; nhà trạm khoảng 15 m²</t>
  </si>
  <si>
    <t>Trạm bơm Đồng Rùa</t>
  </si>
  <si>
    <t>01 máy x 540 m³/giờ; nhà trạm khoảng 15 m²</t>
  </si>
  <si>
    <t>Trạm bơm Xà Đá</t>
  </si>
  <si>
    <t>01 máy x 540m³/giờ; nhà trạm khoảng 15 m²</t>
  </si>
  <si>
    <t>Trạm bơm Đồng Vọc</t>
  </si>
  <si>
    <t>Trạm bơm Ấp Quốc</t>
  </si>
  <si>
    <t>Trạm bơm Hàng Huệ</t>
  </si>
  <si>
    <t>trạm bơm Cầu Xã</t>
  </si>
  <si>
    <t xml:space="preserve">xây lại nhà bơm thay máy bơm cũ </t>
  </si>
  <si>
    <t>nhà máy 20m2 1mays bơm công xuất 1200m3/giờ</t>
  </si>
  <si>
    <t>trạm bơm xuống cấp máy cũ ,lạc hậu không đảm bảo an toàn</t>
  </si>
  <si>
    <t>trạm bơm đống Cao</t>
  </si>
  <si>
    <t>xây mới nhà bơm thay máy bơm cũ</t>
  </si>
  <si>
    <t>nhà máy 12m2 1 máy bơm 360m3/giờ</t>
  </si>
  <si>
    <t>trạm bơm xuống cấp máy bơm cũ lạc hậu</t>
  </si>
  <si>
    <t>Trạm bơm Đống Dông</t>
  </si>
  <si>
    <t>Trạm bơm Cống Đáy</t>
  </si>
  <si>
    <t xml:space="preserve">xây lại nhà trạm, thay 02 máy bơm, động cơ, tủ điện, kênh xả, bể hút, </t>
  </si>
  <si>
    <t>nhà trạm 24 m2 đổ mái bằng, 02 máy bơm mỗi máy công suất 1000 m3/h, kênh xả 1345 m</t>
  </si>
  <si>
    <t>Trạm bơm Đồng Giang</t>
  </si>
  <si>
    <t xml:space="preserve">xây lại nhà trạm, thay  máy bơm, động cơ, tủ điện, kênh xả, bể hút, </t>
  </si>
  <si>
    <t>nhà trạm 12 m2 đổ mái bằng, 01 máy bơm mỗi máy công suất 230 m3/h, kênh xả 600 m</t>
  </si>
  <si>
    <t>Trạm bơm Ngọc Lâm</t>
  </si>
  <si>
    <t xml:space="preserve">xây lại nhà trạm, thay máy bơm, động cơ, tủ điện, kênh xả, bể hút, </t>
  </si>
  <si>
    <t>nhà trạm 24 m2 đổ mái bằng, 02 máy bơm mỗi máy công suất 1000 m3/h, kênh xả 1405 m, nâng cấp bể hút</t>
  </si>
  <si>
    <t>xây lại nhà trạm, thay máy bơm, động cơ, tủ điện, kênh xả, bể hút</t>
  </si>
  <si>
    <t>Trạm bơm Trung tâm</t>
  </si>
  <si>
    <t>xây lại nhà trạm, thay máy bơm, động cơ, tủ điện,tu sửa kênh xả, bể hút</t>
  </si>
  <si>
    <t>nhà trạm 32 m2 đổ mái bằng, nhà trông coi 24 m2; 02 máy bơm mỗi máy công suất 1000 m3/h, máng xả 20m2; kênh xả 1000m</t>
  </si>
  <si>
    <t>trạm bơm cũ đã xuống cấp, hiện trạng giáp khu dân cư, khó khăn trong quá trình vận hành, tu sửa, nạo vét kênh xả...</t>
  </si>
  <si>
    <t>Trạm bơm Ngọc Trại</t>
  </si>
  <si>
    <t>xây mới, di chuyển vị trí  trạm bơm Ngọc Tại</t>
  </si>
  <si>
    <t>nhà trạm 24 m2 đổ mái bằng, 01 máy bơm mỗi máy công suất 1000 m3/h, máng xả 12 m2; bể hút 40 m2, kênh xả 2000 m</t>
  </si>
  <si>
    <t>Trạm bơm Đống Trẻ</t>
  </si>
  <si>
    <t>Xây lại nhà trạm; thay 01 máy bơm, động cơ và tủ điện chính, nạo vét bể hút</t>
  </si>
  <si>
    <t>01 máy x 600 m³/giờ; nhà trạm khoảng 20 m²</t>
  </si>
  <si>
    <t>Trạm xuống cấp, máy bơm cũ, không bảo đảm việc tưới</t>
  </si>
  <si>
    <t>xã Đại Sơn</t>
  </si>
  <si>
    <t>Trạm bơm Chăn nuôi</t>
  </si>
  <si>
    <t>01 máy x 400 m³/giờ; nhà trạm khoảng 20 m²</t>
  </si>
  <si>
    <t>Trạm bơm Đồng Dọc</t>
  </si>
  <si>
    <t>Trạm bơm Quang Trung</t>
  </si>
  <si>
    <t>01 máy x 450 m³/giờ; nhà trạm khoảng 20 m²</t>
  </si>
  <si>
    <t>Trạm bơm Đồng Gừng</t>
  </si>
  <si>
    <t>01 máy x 600m³/giờ; nhà trạm khoảng 20 m²</t>
  </si>
  <si>
    <t>xã Lạc Phượng</t>
  </si>
  <si>
    <t>Trạm bơm Tất Hạ</t>
  </si>
  <si>
    <t>Trạm bơm Đôn Giáo</t>
  </si>
  <si>
    <t>Tượng Voi</t>
  </si>
  <si>
    <t>Xây mới: Nhà trạm, máy bơm…</t>
  </si>
  <si>
    <t>Nhà và máy bơm bị xuống cấp</t>
  </si>
  <si>
    <t>xã Kẻ Sặt</t>
  </si>
  <si>
    <t>Miếu Me</t>
  </si>
  <si>
    <t>Hồ Liễn</t>
  </si>
  <si>
    <t>Trạm C</t>
  </si>
  <si>
    <t>Trạm B</t>
  </si>
  <si>
    <t>Lý Đông 1</t>
  </si>
  <si>
    <t>Lý Đông 2</t>
  </si>
  <si>
    <t>Triều Viềng</t>
  </si>
  <si>
    <t>Trạm 4</t>
  </si>
  <si>
    <t>Cải tạo, nâng cấp: Nhà trạm, máy bơm…</t>
  </si>
  <si>
    <t>Trạm 9</t>
  </si>
  <si>
    <t>Trạm bơm Đồng Quan</t>
  </si>
  <si>
    <t>Xây mới trạm bơm  thay thế trạm bơm cũ</t>
  </si>
  <si>
    <t>xã Cẩm Giàng</t>
  </si>
  <si>
    <t>Trạm bơm Đông Đô</t>
  </si>
  <si>
    <t>Xây lại nhà trạm; thay  01 máy bơm, động cơ và tủ điện chính</t>
  </si>
  <si>
    <t xml:space="preserve">01 máy x 1.200 m³/giờ </t>
  </si>
  <si>
    <t>Trạm bơm Đồng Xuyên 1</t>
  </si>
  <si>
    <t xml:space="preserve">02 máy x 1.200 m³/giờ </t>
  </si>
  <si>
    <t>Trạm bơm Đồng Xuyên 2</t>
  </si>
  <si>
    <t>Trạm bơm Chùa Hoe</t>
  </si>
  <si>
    <t>Cửa Khâu</t>
  </si>
  <si>
    <t>Chưa có trạm bơm phục vụ công tác tưới tiêu</t>
  </si>
  <si>
    <t>Lỗ Dẻ</t>
  </si>
  <si>
    <t xml:space="preserve">2 máy x 1.400 m³/giờ </t>
  </si>
  <si>
    <t>Cửa Chùa</t>
  </si>
  <si>
    <t xml:space="preserve">3 máy x 1.400 m³/giờ </t>
  </si>
  <si>
    <t>TB Đồng Ngoài</t>
  </si>
  <si>
    <t>Mả Vụn</t>
  </si>
  <si>
    <t>1 máy x350m3/h</t>
  </si>
  <si>
    <t>Tây Hoành Lộc</t>
  </si>
  <si>
    <t>1 máy x1000m3/h</t>
  </si>
  <si>
    <t>Đông Hoành Lộc</t>
  </si>
  <si>
    <t>TB Cầu Trắng</t>
  </si>
  <si>
    <t>Trạm bơm An Rặc 2</t>
  </si>
  <si>
    <t>Xây lại nhà trạm; thay 01 máy bơm, động cơ và tủ điện</t>
  </si>
  <si>
    <t>01 máy x 600 m³/giờ; nhà trạm khoảng 30 m²</t>
  </si>
  <si>
    <t>Trạm bơm Tiêu Tương 2</t>
  </si>
  <si>
    <t>Trạm bơm Tam Tương 1</t>
  </si>
  <si>
    <t>Trạm bơm Dậu Trì 2</t>
  </si>
  <si>
    <t>Trạm bơm Thượng Đồng 1</t>
  </si>
  <si>
    <t>Trạm bơm Thượng Đồng 4</t>
  </si>
  <si>
    <t>Trạm bơm Thượng Đồng 6</t>
  </si>
  <si>
    <t>Trạm bơm Đô Chàng 1</t>
  </si>
  <si>
    <t>Trạm bơm Đô Chàng 5</t>
  </si>
  <si>
    <t>Trạm bơm Đô Chàng 2</t>
  </si>
  <si>
    <t>Trạm Bơm Cáp</t>
  </si>
  <si>
    <t>TB Tứ cửa</t>
  </si>
  <si>
    <t>Trạm xuống cấp, máy bơm cũ, không bảo đảm tiến độ tưới</t>
  </si>
  <si>
    <t>TB Đội 12</t>
  </si>
  <si>
    <t>Cầu lò gạch</t>
  </si>
  <si>
    <t>Máy cày</t>
  </si>
  <si>
    <t>01máy x 1.200 m³/giờ và nhà trạm 30m2</t>
  </si>
  <si>
    <t>Trạm Đồng Bông</t>
  </si>
  <si>
    <r>
      <t>Trạm 1000m</t>
    </r>
    <r>
      <rPr>
        <sz val="12"/>
        <rFont val="Times New Roman"/>
        <family val="1"/>
      </rPr>
      <t xml:space="preserve">3 </t>
    </r>
    <r>
      <rPr>
        <sz val="12"/>
        <rFont val="Times New Roman"/>
        <family val="1"/>
      </rPr>
      <t>xóm 2</t>
    </r>
  </si>
  <si>
    <t>Trạm Đồng chua x3</t>
  </si>
  <si>
    <t>Trạm cửa ô Tặng x4</t>
  </si>
  <si>
    <t>Trạm Đồng Đò x4</t>
  </si>
  <si>
    <t>Trạm cửa chùa</t>
  </si>
  <si>
    <t>01 máy x 450 m³/giờ; nhà trạm khoảng 30 m²</t>
  </si>
  <si>
    <t>Trạm cửa hàng</t>
  </si>
  <si>
    <t>Trạm Đồng Vải x5</t>
  </si>
  <si>
    <t>Xây mới nhà trạm; thay 01 máy bơm, động cơ và tủ điện chính</t>
  </si>
  <si>
    <t>Chưa có nhà trạm, máy bơm cũ, không bảo đảm tiến độ tưới</t>
  </si>
  <si>
    <t>Trạm Chu xóm 6</t>
  </si>
  <si>
    <t>Trạm xóm 7</t>
  </si>
  <si>
    <t>Trạm xóm 8</t>
  </si>
  <si>
    <t>Trạm cửa Điền x9</t>
  </si>
  <si>
    <r>
      <t>Trạm 1000m</t>
    </r>
    <r>
      <rPr>
        <sz val="12"/>
        <rFont val="Times New Roman"/>
        <family val="1"/>
      </rPr>
      <t>3</t>
    </r>
    <r>
      <rPr>
        <sz val="12"/>
        <rFont val="Times New Roman"/>
        <family val="1"/>
      </rPr>
      <t xml:space="preserve">  x10</t>
    </r>
  </si>
  <si>
    <t>Trạm Chu x11</t>
  </si>
  <si>
    <t>TB Đồng Rươi 2</t>
  </si>
  <si>
    <t>Xây nhà trạm, nhà quản lý, thay 1 máy bơm động cơ</t>
  </si>
  <si>
    <t>1 máy 540m3/h, 20m2 nhà</t>
  </si>
  <si>
    <t>TB xuống cấp, máy bơm cũ không đảm bảo</t>
  </si>
  <si>
    <t>TB Đồng Mũa</t>
  </si>
  <si>
    <t>16m2</t>
  </si>
  <si>
    <t>Chưa có nhà máy</t>
  </si>
  <si>
    <t>TB khu Thủy sản</t>
  </si>
  <si>
    <t>Xây mới trạm bơm 2 vòi</t>
  </si>
  <si>
    <t>30m2</t>
  </si>
  <si>
    <t>Chưa có nhà máy, Lắp thêm 1 máy mô tơ 1 vòi 1.200m3/h</t>
  </si>
  <si>
    <t>TB Kim Chuế 1</t>
  </si>
  <si>
    <t>Xây lại nhà trạm, thay 1 máy 1.200m3/h</t>
  </si>
  <si>
    <t>nhà trạm 25m2, 1 máy 1.200m3/h</t>
  </si>
  <si>
    <t>Nhà trạm xuống cấp, máy bơm cũ không đủ phục vụ</t>
  </si>
  <si>
    <t>TB Đống Mui</t>
  </si>
  <si>
    <t>Xây nhà trạm thay đường điện</t>
  </si>
  <si>
    <t>1 máy 1400m3/h
nhà trạm 15m2</t>
  </si>
  <si>
    <t xml:space="preserve">Nhà trạm xuống cấp, máy bơm cũ </t>
  </si>
  <si>
    <t>TB Đồng Ri</t>
  </si>
  <si>
    <t>Xây nhà trạm bơm thay đường điện</t>
  </si>
  <si>
    <t xml:space="preserve">1 máy 1400m3/h
</t>
  </si>
  <si>
    <t>Chiều Diêm</t>
  </si>
  <si>
    <t>Máy bà Tuyển</t>
  </si>
  <si>
    <t>Chuyển vị trí trạm bơm</t>
  </si>
  <si>
    <t>Trạm bơm thôn An Tân</t>
  </si>
  <si>
    <t>02 máy x 540 m³/giờ; nhà trạm khoảng 30 m²</t>
  </si>
  <si>
    <t>xã Gia Lộc</t>
  </si>
  <si>
    <t>Trạm bơm Đội 10 + 12</t>
  </si>
  <si>
    <t>Trạm bơm Đội 2 + 3</t>
  </si>
  <si>
    <t xml:space="preserve">Trạm bơm Đội 1 </t>
  </si>
  <si>
    <t>Trạm bơm Lương Nham</t>
  </si>
  <si>
    <t>Trạm bơm Già</t>
  </si>
  <si>
    <t>Xây lại nhà trạm; thay 01 máy bơm, động cơ theo hệ trục đứng và tủ điện chính</t>
  </si>
  <si>
    <t>01 máy x 1.200 m³/giờ; nhà trạm khoảng 25 m²</t>
  </si>
  <si>
    <t>xã Yết Kiêu</t>
  </si>
  <si>
    <t>Trạm bơm Chuối</t>
  </si>
  <si>
    <t>Trạm Bơm Đoàn Ái</t>
  </si>
  <si>
    <t>Trạm Bơm Hưng Long</t>
  </si>
  <si>
    <t>Trạm Bơm Vân Độ</t>
  </si>
  <si>
    <t>Xây lại nhà trạm; thay 02 máy bơm, động cơ theo hệ trục đứng và tủ điện chính</t>
  </si>
  <si>
    <t>01 máy x 1.000 m³/giờ + 01máy x 750 m³/giờ;  nhà trạm khoảng 25 m²/1 nhà máy</t>
  </si>
  <si>
    <t>Trạm Bơm Huyền Bủa</t>
  </si>
  <si>
    <t>Trạm Bơm Lường</t>
  </si>
  <si>
    <t>Trạm Bơm Đồng Cam</t>
  </si>
  <si>
    <t>Trạm Bơm Vàng</t>
  </si>
  <si>
    <t>Trạm Bơm Chợ</t>
  </si>
  <si>
    <t>01 máy x 1.100 m³/giờ; nhà trạm khoảng 25 m²</t>
  </si>
  <si>
    <t>Trạm Bơm Ngoi</t>
  </si>
  <si>
    <t>Trạm Bơm Thông</t>
  </si>
  <si>
    <t>01 máy x 750 m³/giờ; nhà trạm khoảng 20 m²</t>
  </si>
  <si>
    <t>Trạm Bơm Quai đáy</t>
  </si>
  <si>
    <t>Trạm bơm Thiên Khánh</t>
  </si>
  <si>
    <t>Trạm bơm xuống cấp, máy bơm cũ, không bảo đảm tưới tiêu</t>
  </si>
  <si>
    <t>Trạm bơm Đội 3 Thọ Sơn</t>
  </si>
  <si>
    <t>Xây mới nhà trạm bơm, thay mới 01 máy, động cơ</t>
  </si>
  <si>
    <t>01 máy x 540 m³/giờ; nhà trạm khoảng 20 m²</t>
  </si>
  <si>
    <t>Trạm bơm xuống cấp, máy bơm cũ nhỏ, không bảo đảm tưới tiêu</t>
  </si>
  <si>
    <t>Trạm bơm Đội 4+5 Thọ Sơn</t>
  </si>
  <si>
    <t>Xây mới nhà trạm bơm, thay mới 01 máy, 01 động cơ</t>
  </si>
  <si>
    <t>01 máy x 1.000m³/giờ; nhà trạm khoảng 20 m²</t>
  </si>
  <si>
    <t>Trạm bơm Đội 6 Quang Hưng</t>
  </si>
  <si>
    <t>Thay mới 01 máy, 01 động cơ</t>
  </si>
  <si>
    <t>01 máy x 540m³/giờ; nhà trạm khoảng 20 m²</t>
  </si>
  <si>
    <t>Máy bơm cũ nhỏ, không bảo đảm tưới tiêu, phục vụ sản xuất</t>
  </si>
  <si>
    <t>Trạm bơm Đội 7 Quang Hưng</t>
  </si>
  <si>
    <t>Trạm bơm Hàng Đại</t>
  </si>
  <si>
    <t>Xây mới trạm bơm , bể hút , bể xả , thay 2 máy bơm mới</t>
  </si>
  <si>
    <r>
      <t>Nhà mái bằng 30 m2 , bể hút 20m2, bể xả 20 m2</t>
    </r>
    <r>
      <rPr>
        <sz val="12"/>
        <color rgb="FFFF0000"/>
        <rFont val="Times New Roman"/>
        <family val="1"/>
      </rPr>
      <t xml:space="preserve"> </t>
    </r>
  </si>
  <si>
    <t>Trạm bơm xuống cấp nghiêm trọng ,máy bơm lạc hậu</t>
  </si>
  <si>
    <t xml:space="preserve"> Trạm bơm Hàng Dược</t>
  </si>
  <si>
    <t>Xây mới trạm bơm , bể hút , bể xả , thay 1 máy bơm mới</t>
  </si>
  <si>
    <r>
      <t>Nhà mái bằng 25 m2 , bể hút 20m2, bể xả 20 m2</t>
    </r>
    <r>
      <rPr>
        <sz val="12"/>
        <color rgb="FFFF0000"/>
        <rFont val="Times New Roman"/>
        <family val="1"/>
      </rPr>
      <t xml:space="preserve"> </t>
    </r>
  </si>
  <si>
    <t>Trạm bơm Đồng gồ</t>
  </si>
  <si>
    <t>Nhà mái bằng 25 m2 , bể hút 20m2, bể xả 20 m2</t>
  </si>
  <si>
    <t>Trạm bơm Hàng Tựu</t>
  </si>
  <si>
    <t>Trạm bơm Trại Hào</t>
  </si>
  <si>
    <t>Xây mới  bể hút , thay 1 máy bơm mới</t>
  </si>
  <si>
    <r>
      <t xml:space="preserve"> Xây bể hút 20m2, </t>
    </r>
    <r>
      <rPr>
        <sz val="12"/>
        <color rgb="FFFF0000"/>
        <rFont val="Times New Roman"/>
        <family val="1"/>
      </rPr>
      <t xml:space="preserve"> </t>
    </r>
  </si>
  <si>
    <t xml:space="preserve"> Máy bơm lạc hậu </t>
  </si>
  <si>
    <t>Trạm bơm Xóm 1</t>
  </si>
  <si>
    <t>Xây mới trạm bơm, thay 2 máy bơm mới</t>
  </si>
  <si>
    <t xml:space="preserve">Nhà trạm mái bằng 20m2 và 2 máy đứng công suất 1500m3/giờ  </t>
  </si>
  <si>
    <t>Trạm bơm Đồng ải xóm 3</t>
  </si>
  <si>
    <t>Xây mới trạm bơm, thay 1 máy bơm mới</t>
  </si>
  <si>
    <t xml:space="preserve">Nhà trạm mái bằng 20m2 và 1 máy đứng công suất 1500m3/giờ  </t>
  </si>
  <si>
    <t>Trạm bơm máy kéo X4</t>
  </si>
  <si>
    <t>Trạm bơm My Cầu</t>
  </si>
  <si>
    <t>Xây lại nhà trạm; thay 03 máy bơm, động cơ và tủ điện chính</t>
  </si>
  <si>
    <t>03 máy x 1.200 m³/giờ; nhà trạm khoảng 30 m²</t>
  </si>
  <si>
    <t xml:space="preserve">Trạm xuống cấp, máy bơm cũ, không bảo đảm  tưới tiêu </t>
  </si>
  <si>
    <t>Trạm bơm nhuận đông</t>
  </si>
  <si>
    <t xml:space="preserve">Xây lại nhà, nâng cấp máy bơm  </t>
  </si>
  <si>
    <t xml:space="preserve">Đảm bảo công xuất phục vụ </t>
  </si>
  <si>
    <t>Trạm bơm Ấp Hà</t>
  </si>
  <si>
    <t>Hỗ trợ kinh phí</t>
  </si>
  <si>
    <t>Trạm trục đứng diện tích khoảng 40m2</t>
  </si>
  <si>
    <t>Phục vụ tưới, tiêu cho diện tích 61,6ha</t>
  </si>
  <si>
    <t>Hoạt động BT</t>
  </si>
  <si>
    <t>01 máy x 1.000 m³/giờ; nhà trạm khoảng 12 m²</t>
  </si>
  <si>
    <t>Trạm bơm</t>
  </si>
  <si>
    <t>Xây lại nhà trạm; thay 01 máy bơm, động cơ và tủ điều hành</t>
  </si>
  <si>
    <t>01 máy x 500 m3/giờ; nâng cấp, sửa chữa lại nhà trạm</t>
  </si>
  <si>
    <t>xã Nam An Phụ</t>
  </si>
  <si>
    <t>1 máy x 500 m3/giờ; nâng cấp, sửa chữa lại nhà trạm</t>
  </si>
  <si>
    <t>1 máy x 1000 m3/giờ; nâng cấp, sửa chữa lại nhà trạm</t>
  </si>
  <si>
    <t>Trạm bơm Vũ Thành</t>
  </si>
  <si>
    <t>Trạm xuống cấp, máy bơm cũ, không bảo đảm tưới và bơm tiêu úng</t>
  </si>
  <si>
    <t>Trạm bơm Gia Thờ</t>
  </si>
  <si>
    <t>1 máy x 1200 m3/giờ; nâng cấp, sửa chữa lại nhà trạm</t>
  </si>
  <si>
    <t>Trạm cơm Bãi Sau</t>
  </si>
  <si>
    <t>Trạm bơm Đồng Dung</t>
  </si>
  <si>
    <t>Trạm xuống cấp, máy bơm cũ, không bảo đảm tiêu úng và bơm tưới</t>
  </si>
  <si>
    <t>Trạm Bơm Cổ Bồng</t>
  </si>
  <si>
    <t>Trạm xuống cấp, máy bơm cũ, không bảo đảm bơm tưới và bơm tiêu úng</t>
  </si>
  <si>
    <t>Trạm bơm Hậu Bành</t>
  </si>
  <si>
    <t>Trạm bơm Đông Hào</t>
  </si>
  <si>
    <t>Xây mới trạm bơm 01 máy thay thế trạm cũ; cải tạo nhà trạm và thay toàn bộ máy bơm, thiết bị điện; nâng cấp bể hút, bể xả và kênh xả.</t>
  </si>
  <si>
    <t>'- 01 máy công suất 1.400;
- Diện tích nhà trạm: 30 m2;
- Chiều dài kênh hút cần cải tạo: 500m;
- Chiều dài kênh xả cần cải tạo: 50m;</t>
  </si>
  <si>
    <t xml:space="preserve">Nhà trạm, máy bơm, kênh mương đã xuống cấp; </t>
  </si>
  <si>
    <t>xã Trường Tân</t>
  </si>
  <si>
    <t>Trạn Bơm Quang Tiền</t>
  </si>
  <si>
    <t>'- 01 máy công suất 1.400;
- Diện tích nhà trạm: 30 m2;
- Chiều dài kênh hút cần cải tạo: 1.000m;
- Chiều dài kênh xả cần cải tạo: 50m;</t>
  </si>
  <si>
    <t>Trạm Bơm Đội 7</t>
  </si>
  <si>
    <t>'- 01 máy công suất 1.400;
- Diện tích nhà trạm: 30 m2;
- Chiều dài kênh hút cần cải tạo: 100m;
- Chiều dài kênh xả cần cải tạo: 50m;</t>
  </si>
  <si>
    <t>TB. Ngã Tư</t>
  </si>
  <si>
    <t>01 máy x 1000 m³/giờ; nhà trạm khoảng 30 m²</t>
  </si>
  <si>
    <t>TB.Đồng Bõ</t>
  </si>
  <si>
    <t>TB Gương mẫu</t>
  </si>
  <si>
    <t>TB Vực Chiềng</t>
  </si>
  <si>
    <t>TB Bến Đò</t>
  </si>
  <si>
    <t>TB Quân Đội</t>
  </si>
  <si>
    <t>TB Đồng Bấc</t>
  </si>
  <si>
    <t>TB Đông Cao</t>
  </si>
  <si>
    <t>TB Chiều Quạt</t>
  </si>
  <si>
    <t>TB. Đông Tân</t>
  </si>
  <si>
    <t>TB.Cầu Thông</t>
  </si>
  <si>
    <t>TB.Cầu Con</t>
  </si>
  <si>
    <t xml:space="preserve">TB ông Chăn </t>
  </si>
  <si>
    <t>TB Ba Ngả</t>
  </si>
  <si>
    <t>Trạm bơm Tiêu Tưới</t>
  </si>
  <si>
    <t>Trạm bơm thôn Trịnh Xuyên</t>
  </si>
  <si>
    <t xml:space="preserve"> Xây mới trạm bơm 01 máy thay thế trạm bơm cũ</t>
  </si>
  <si>
    <t>Trạm bơm Thôn Do Nghĩa</t>
  </si>
  <si>
    <t>Trạm bơm Thôn An Cư</t>
  </si>
  <si>
    <t>Trạm bơm Thôn Phù Lịch</t>
  </si>
  <si>
    <t xml:space="preserve"> Trạm bơm  Cống từ thuộc Tiên Xá cũ, nay là TDP Lê Xá</t>
  </si>
  <si>
    <t xml:space="preserve"> Xây mới trạm bơm, thay máy bơm, động cơ và cầu giao </t>
  </si>
  <si>
    <t>01 máy 500m3/ giờ, khoảng 25m2</t>
  </si>
  <si>
    <t>Trạm bơm trục ngang hư hỏng nặng, máy bơm quá cũ không đảm bảo bơm tưới</t>
  </si>
  <si>
    <t xml:space="preserve"> Trạm bơm  xóm 2   TDP Lê Xá</t>
  </si>
  <si>
    <t xml:space="preserve"> Xây mới trạm bơm, thay máy bơm, và bể xả, động cơ và cầu giao </t>
  </si>
  <si>
    <t>Xây lại nhà trạm, bể hút bể xả; thay máy bơm,</t>
  </si>
  <si>
    <t>máy 1.000 m³/giờ; nhà trạm khoảng 25 m²</t>
  </si>
  <si>
    <t>Xây dựng năm 1988, máy cũ nhỏ, không đáp ứng nhu cầu sản xuất</t>
  </si>
  <si>
    <t>TB Đội 5</t>
  </si>
  <si>
    <t>máy 1.000 m³/giờ; nhà trạm khoảng 30 m²</t>
  </si>
  <si>
    <t xml:space="preserve">TB A Đội 7 </t>
  </si>
  <si>
    <t>Xây dựng năm 1992, máy cũ nhỏ, không đáp ứng nhu cầu sản xuất</t>
  </si>
  <si>
    <t>TB Đội 11</t>
  </si>
  <si>
    <t xml:space="preserve">TB B Đội 7 </t>
  </si>
  <si>
    <t>Xây dựng năm 2011, máy cũ nhỏ, không đáp ứng nhu cầu sản xuất</t>
  </si>
  <si>
    <t>TB Đội 1</t>
  </si>
  <si>
    <t>Xây dựng năm 1986, máy cũ nhỏ, không đáp ứng nhu cầu sản xuất</t>
  </si>
  <si>
    <t>TB Cầu Ngõng</t>
  </si>
  <si>
    <t>Xây dựng năm 1978, máy cũ nhỏ, không đáp ứng nhu cầu sản xuất</t>
  </si>
  <si>
    <t>Trạm bơm Đống Dài</t>
  </si>
  <si>
    <t>máy 1.000 m³/giờ; nhà trạm khoảng 20 m²</t>
  </si>
  <si>
    <t>Xây dựng năm 2012, máy cũ nhỏ, không đáp ứng nhu cầu sản xuất</t>
  </si>
  <si>
    <t>Trạm bơm Đông Kỳ</t>
  </si>
  <si>
    <t>01 máy x 1.000 m³/giờ; nhà trạm khoảng 40 m²</t>
  </si>
  <si>
    <t>xã Chí Minh</t>
  </si>
  <si>
    <t>Trạm bơm Văn Xuyên</t>
  </si>
  <si>
    <t>Trạm bơm Mỹ Ân 1</t>
  </si>
  <si>
    <t>Trạm bơm Nho Lâm</t>
  </si>
  <si>
    <t>Trạm bơm Đông Lâm</t>
  </si>
  <si>
    <t>Trạm bơm Cống Re (Quảng Xuyên)</t>
  </si>
  <si>
    <t>Trạm bơm Kim Xuyên 1</t>
  </si>
  <si>
    <t>Trạm bơm Kim Xuyên 2</t>
  </si>
  <si>
    <t>Trạm bơm Kim Đới</t>
  </si>
  <si>
    <t>Trạm bơm Nhân Lý</t>
  </si>
  <si>
    <t>Trạm bơm Hiền Sỹ</t>
  </si>
  <si>
    <t xml:space="preserve">Trạm bơm Đồng Vang </t>
  </si>
  <si>
    <t>01 máy x 1.000; 1 máy x 500 m³/giờ; nhà trạm khoảng 30 m²</t>
  </si>
  <si>
    <t>Trạm xuống cấp, máy bơm cũ, không bảo đảm tưới, tiêu úng</t>
  </si>
  <si>
    <t>Kim Quan</t>
  </si>
  <si>
    <t>Xây mới trạm bơm, thay thế 01 máy bơm cũ</t>
  </si>
  <si>
    <t>Trạm xuống cấp, máy bơm cũ, không bảo đảm tưới tiêu</t>
  </si>
  <si>
    <t>Tiêu úng cống Nghè</t>
  </si>
  <si>
    <t>Trạm bơm An điềm (2 vòi)</t>
  </si>
  <si>
    <t>Xây mới nhà trạm; thay 02 máy bơm, động cơ và tủ điện chính</t>
  </si>
  <si>
    <t>02 máy x 1,200 m³/giờ; nhà trạm khoảng 30 m²</t>
  </si>
  <si>
    <t>Trạm bơm Đồng Ván</t>
  </si>
  <si>
    <t>01 máy x 1,200 m³/giờ; nhà trạm khoảng 20 m²</t>
  </si>
  <si>
    <t>Trạm bơm Đồng Côm</t>
  </si>
  <si>
    <t>Xây mới trạm bơm, thay thế 01 máy trạm bơm cũ</t>
  </si>
  <si>
    <t xml:space="preserve">Trạm bơm Bút mực </t>
  </si>
  <si>
    <t>Trạm bơm Bắc thạch</t>
  </si>
  <si>
    <t>Trạm bơm Gốc Bàng</t>
  </si>
  <si>
    <t>TB Trụ đứng</t>
  </si>
  <si>
    <t xml:space="preserve">Xây mới nhà trạm, nâng cấp máy </t>
  </si>
  <si>
    <t xml:space="preserve">02 máy x 1.500 m³/giờ + nhà trạm 80m2 </t>
  </si>
  <si>
    <t xml:space="preserve"> máy bơm cũ, nhà trạm xuống cấp không bảo đảm</t>
  </si>
  <si>
    <t>TB Chùa tây</t>
  </si>
  <si>
    <t xml:space="preserve">0 máy x 1.000 m³/giờ + nhà trạm 70m2 </t>
  </si>
  <si>
    <t>TB Lò gạch (Xóm 5)</t>
  </si>
  <si>
    <t>phường Lê Ích Mộc</t>
  </si>
  <si>
    <t>TB Đồng ngang</t>
  </si>
  <si>
    <t>TB Đồng Thốc</t>
  </si>
  <si>
    <t>TB Đội 8 (ông Hao)</t>
  </si>
  <si>
    <t>TB miếu ngợm</t>
  </si>
  <si>
    <t>TB Đường đạm Chùa câu nội</t>
  </si>
  <si>
    <t>TB Chùa vè</t>
  </si>
  <si>
    <t>RB Đồng cỏ T10</t>
  </si>
  <si>
    <t>TB Đống Nhỉnh T10</t>
  </si>
  <si>
    <t>TB Đình Kênh T45</t>
  </si>
  <si>
    <t>TB Lá Mít, Bờ Cui (T1)</t>
  </si>
  <si>
    <t>TB Cống Hon</t>
  </si>
  <si>
    <t>TB Con Chó</t>
  </si>
  <si>
    <t>TỔNG CỘNG</t>
  </si>
  <si>
    <t>trạm bơm</t>
  </si>
  <si>
    <t>Phụ lục 04
DANH MỤC TRAM BƠM ĐIỆN CẦN SỬA CHỮA,CẢI TẠO, NÂNG CẤP, XÂY DỰNG LẠI DO ĐỊA PHƯƠNG QUẢN LÝ</t>
  </si>
  <si>
    <t>Hình thức đề xuất</t>
  </si>
  <si>
    <t>Mức độ ưu tiên</t>
  </si>
  <si>
    <t>Ghi chú</t>
  </si>
  <si>
    <t>Cải tạo</t>
  </si>
  <si>
    <t>Cấp bách</t>
  </si>
  <si>
    <t>Thay máy</t>
  </si>
  <si>
    <t>x</t>
  </si>
  <si>
    <t>Bình thường</t>
  </si>
  <si>
    <t xml:space="preserve">Cấp bách </t>
  </si>
  <si>
    <t>Rất cấp bách</t>
  </si>
  <si>
    <t>Nâng cấp, cải tạo</t>
  </si>
  <si>
    <t>Nâng cấp</t>
  </si>
  <si>
    <t>cải tạo</t>
  </si>
  <si>
    <t>Nâng Cấp</t>
  </si>
  <si>
    <t xml:space="preserve">Nâng cấp, sửa chữa </t>
  </si>
  <si>
    <t xml:space="preserve">Rất cấp bách </t>
  </si>
  <si>
    <t>Cải tạo, Nâng cấp</t>
  </si>
  <si>
    <t>nâng cấp</t>
  </si>
  <si>
    <t>cấp bách</t>
  </si>
  <si>
    <t>Cần thiết</t>
  </si>
  <si>
    <t>cải tạo và nâng cấp</t>
  </si>
  <si>
    <r>
      <rPr>
        <sz val="12"/>
        <rFont val=".VnTime"/>
        <family val="2"/>
      </rPr>
      <t>Söa</t>
    </r>
    <r>
      <rPr>
        <sz val="12"/>
        <rFont val="Times New Roman"/>
        <family val="1"/>
      </rPr>
      <t xml:space="preserve"> lại nhà trạm; thay 02 máy bơm, động cơ và tủ điện chính</t>
    </r>
  </si>
  <si>
    <r>
      <t xml:space="preserve">Trạm xuống cấp, máy bơm cũ, không bảo đảm </t>
    </r>
    <r>
      <rPr>
        <sz val="12"/>
        <rFont val=".VnTime"/>
        <family val="2"/>
      </rPr>
      <t>t­íi</t>
    </r>
  </si>
  <si>
    <t xml:space="preserve">xin hỗ trợ </t>
  </si>
  <si>
    <t xml:space="preserve">40-50 </t>
  </si>
  <si>
    <t xml:space="preserve">mức đọ sớm nhất </t>
  </si>
  <si>
    <t>45-50</t>
  </si>
  <si>
    <t>Nâng cấp, Cải tạo</t>
  </si>
  <si>
    <t>Xây mới</t>
  </si>
  <si>
    <t xml:space="preserve">Rát cấp bách </t>
  </si>
  <si>
    <t>Cấp kinh phí</t>
  </si>
  <si>
    <t xml:space="preserve">rất cấp bách </t>
  </si>
  <si>
    <t>Rất cần thiết</t>
  </si>
  <si>
    <t>900trđ</t>
  </si>
  <si>
    <t>7 tỷ</t>
  </si>
  <si>
    <t>1*1001</t>
  </si>
  <si>
    <t>rất cấp bách</t>
  </si>
  <si>
    <t>bình thường</t>
  </si>
  <si>
    <t>Di chuyển ra kênh Ngọc trì chính (KT2)</t>
  </si>
  <si>
    <t>xây mới</t>
  </si>
  <si>
    <t>Rất Cấp bách</t>
  </si>
  <si>
    <t xml:space="preserve"> Cấp bách</t>
  </si>
  <si>
    <t xml:space="preserve">Nâng cấp </t>
  </si>
  <si>
    <t>300.000.000</t>
  </si>
  <si>
    <t>150.000.000</t>
  </si>
  <si>
    <t>Đông Đăng</t>
  </si>
  <si>
    <t>Mở Gia</t>
  </si>
  <si>
    <t xml:space="preserve">cấp bách </t>
  </si>
  <si>
    <t>Trục ngang</t>
  </si>
  <si>
    <t>tưới, tiêu</t>
  </si>
  <si>
    <t>1 máy 140m3/h
nhà trạm 15m2</t>
  </si>
  <si>
    <t xml:space="preserve">1 máy 140m3/h
</t>
  </si>
  <si>
    <t>Nâng cấp xây mới</t>
  </si>
  <si>
    <t>Nâng cấp máy mới</t>
  </si>
  <si>
    <t>Nâng cấp-Cải tạo</t>
  </si>
  <si>
    <t>Xây dựng mới</t>
  </si>
  <si>
    <t xml:space="preserve"> Rất cấp bách</t>
  </si>
  <si>
    <t xml:space="preserve">  Cấp bách</t>
  </si>
  <si>
    <t>PHƯỜNG LÊ ÍCH MỘC</t>
  </si>
  <si>
    <t>Phụ lục 05
DANH MỤC CỐNG CẦN ĐẦU TƯ XÂY DỰNG, SỬA CHỮA VÀ CÁC TUYẾN KÊNH MƯƠNG CẦN KIÊN CỐ HÓA</t>
  </si>
  <si>
    <t>Tên công trình/vị trí đề xuất</t>
  </si>
  <si>
    <t>Tuyến kênh liên quan/Đoạn đề xuất cứng hóa/cải tạo lớn (từ... đến...)</t>
  </si>
  <si>
    <t>Nội dung đề xuất cụ thể/Chiều dài đoạn đề xuất (m)</t>
  </si>
  <si>
    <t>(1)</t>
  </si>
  <si>
    <t>(2)</t>
  </si>
  <si>
    <t>(3)</t>
  </si>
  <si>
    <t>(4)</t>
  </si>
  <si>
    <t>(5)</t>
  </si>
  <si>
    <t>(6)</t>
  </si>
  <si>
    <t>(7)</t>
  </si>
  <si>
    <t>A</t>
  </si>
  <si>
    <t>CỐNG</t>
  </si>
  <si>
    <t>PHƯỜNG PHÙ LIỄN</t>
  </si>
  <si>
    <t xml:space="preserve">Cống đầu kênh Đường Lạnh </t>
  </si>
  <si>
    <t>Đầu kênh Đường Lạnh</t>
  </si>
  <si>
    <t>Xây mới cống đầu kênh tại điểm giao nhận</t>
  </si>
  <si>
    <t>Chiều dài dự kiến 8 m; rộng lòng máng 0,6 m; kết cấu bê tông cốt thép</t>
  </si>
  <si>
    <t>Chưa có công trình điều tiết, khó phân phối nước tưới cho khu sản xuất</t>
  </si>
  <si>
    <t>Cầu Qua nhà ông Đô</t>
  </si>
  <si>
    <t xml:space="preserve"> Kênh Thắng Lợi cạnh đường Đồng Quy</t>
  </si>
  <si>
    <t>Cải tạo lớn, thay thế cửa điều tiết đã hư hỏng</t>
  </si>
  <si>
    <t>0 cửa điều tiết, khẩu độ dự kiến 0,8 m; thay cánh van và bộ phận đóng mở</t>
  </si>
  <si>
    <t>Công trình hư hỏng, không giữ và điều tiết được nước tưới, tiêu</t>
  </si>
  <si>
    <t>Cầu Gốc Khế</t>
  </si>
  <si>
    <t>01 cửa điều tiết, khẩu độ dự kiến 0,8 m; thay cánh van và bộ phận đóng mở</t>
  </si>
  <si>
    <t>Cống Bãi Ruồi</t>
  </si>
  <si>
    <t>Kênh Đồng Cống</t>
  </si>
  <si>
    <t>PHƯỜNG ĐỒ SƠN</t>
  </si>
  <si>
    <t>Cống Bàng Nóc , giao giữa Kênh Trục Sông Họng và Kênh Bàng Nóc</t>
  </si>
  <si>
    <t>Kênh Bàng Nóc, Kênh Ấp Giữa, Kênh Trục Sông Họng</t>
  </si>
  <si>
    <t>02 khoang, khẩu độ dự kiến 2,0 x 3,0 m; có cửa van, giàn van điều tiết</t>
  </si>
  <si>
    <t>Cống Bàng Nóc cũ quy mô nhỏ không đáp ứng được nhu cầu tiêu thoát nước khi cần thiết</t>
  </si>
  <si>
    <t>PHƯỜNG BẠCH ĐẰNG</t>
  </si>
  <si>
    <t>1</t>
  </si>
  <si>
    <t>Cống tưới tiêu</t>
  </si>
  <si>
    <t>Đầm 3</t>
  </si>
  <si>
    <t>1 khoang, khẩu độ 1,5m có cửa van điều tiết</t>
  </si>
  <si>
    <t>Chưa có, công trình điều tiết hư hỏng</t>
  </si>
  <si>
    <t>2</t>
  </si>
  <si>
    <t>Đầm 4</t>
  </si>
  <si>
    <t>Công trình hư hỏng</t>
  </si>
  <si>
    <t>3</t>
  </si>
  <si>
    <t>Xứ đồng Thiên Hương 1</t>
  </si>
  <si>
    <t>4</t>
  </si>
  <si>
    <t>Xứ đồng Thiên Hương 2</t>
  </si>
  <si>
    <t>Công trình có từ trước đã hư hỏng</t>
  </si>
  <si>
    <t>5</t>
  </si>
  <si>
    <t>Xứ đồng Thiên Hương 3</t>
  </si>
  <si>
    <t>6</t>
  </si>
  <si>
    <t>Xứ đồng Ngũ Lão</t>
  </si>
  <si>
    <t>7</t>
  </si>
  <si>
    <t>Xứ đồng Đầm Mới</t>
  </si>
  <si>
    <t>8</t>
  </si>
  <si>
    <t>Xứ đồng Hai Giáp TDP 8 Minh Khai</t>
  </si>
  <si>
    <t>9</t>
  </si>
  <si>
    <t>Cầu thông kênh Đại Thần</t>
  </si>
  <si>
    <t>TDP Minh Tân</t>
  </si>
  <si>
    <t>2 khoang khẩu độ 3,5m</t>
  </si>
  <si>
    <t>10</t>
  </si>
  <si>
    <t>Cầu thông kênh xứ đồng Mai cua</t>
  </si>
  <si>
    <t>TDP Minh Khai</t>
  </si>
  <si>
    <t>2 khoang khẩu độ 5m</t>
  </si>
  <si>
    <t>XÃ VIỆT KHÊ</t>
  </si>
  <si>
    <t>Cống Đầm Mặn (khu vực Kỳ Sơn)</t>
  </si>
  <si>
    <t>Đầm Mặn Cầu Máng</t>
  </si>
  <si>
    <t>Chiều dài dự kiến 4 m; rộng lòng máng 4 m; kết cấu bê tông cốt thép</t>
  </si>
  <si>
    <t>XÃ KIẾN HƯNG</t>
  </si>
  <si>
    <t>Cống cầu mới từ hào sau làng sang cổng trường Tiểu học Đại Hà</t>
  </si>
  <si>
    <t>Từ hào sau làng sang cổng trường Tiểu học Đại Hà</t>
  </si>
  <si>
    <t>xây mới Cống cầu mới từ hào sau làng sang cổng trường Tiểu học Đại Hà</t>
  </si>
  <si>
    <t>01 khoang, khẩu độ dự kiến 2,0 m; có cửa van điều tiết</t>
  </si>
  <si>
    <t>Phục vụ giao thông nội đồng và điều tiết nước</t>
  </si>
  <si>
    <t>Cống cầu mới từ cánh đồng trướcđến cống đuôi quạt</t>
  </si>
  <si>
    <t>Từ cánh đồng trướcđến cống đuôi quạt</t>
  </si>
  <si>
    <t>xây mới Cống cầu mới từ cánh đồng trướcđến cống đuôi quạt</t>
  </si>
  <si>
    <t>Cống khu vực chợ quế</t>
  </si>
  <si>
    <t>Tuyến kênh khu vực chợ quế</t>
  </si>
  <si>
    <t>Xây mới cống chợ quế</t>
  </si>
  <si>
    <t>Cống từ sau Lạp đến nhà ông My</t>
  </si>
  <si>
    <t>Từ sau Lạp đến nhà ông My</t>
  </si>
  <si>
    <t>Xây mới Cống từ sau Lạp đến nhà ông My</t>
  </si>
  <si>
    <t>Cống từ ông Táo đến ngõ ông Hớt</t>
  </si>
  <si>
    <t>Từ ông Táo đến ngõ ông Hớt</t>
  </si>
  <si>
    <t>Xây mới Cống từ ông Táo đến ngõ ông Hớt</t>
  </si>
  <si>
    <t>Cống khu vực kênh ông Gương</t>
  </si>
  <si>
    <t>khu vực kênh ông Gương</t>
  </si>
  <si>
    <t>Xây mới Cống khu vực kênh ông Gương</t>
  </si>
  <si>
    <t>Cống khu vực kênh đầm bẩy</t>
  </si>
  <si>
    <t>Khu vực kênh đầm bẩy</t>
  </si>
  <si>
    <t>Xây mới Cống khu vực kênh đầm bẩy</t>
  </si>
  <si>
    <t>Cống khu vực vào trạm bơm gốc đa</t>
  </si>
  <si>
    <t>khu vực vào trạm bơm gốc đa</t>
  </si>
  <si>
    <t>xây mới Cống khu vực vào trạm bơm gốc đa</t>
  </si>
  <si>
    <t>Cống khu vực cầu ông Thu</t>
  </si>
  <si>
    <t>Từ cầu ông Thu lên chợ cóc</t>
  </si>
  <si>
    <t>Xây mới Cống khu vực cầu ông Thu</t>
  </si>
  <si>
    <t>Cống láng lăn thôn Đại Thắng</t>
  </si>
  <si>
    <t>Từ láng lăn lên bãi rác</t>
  </si>
  <si>
    <t>Xây mới Cống láng lăn thôn Đại Thắng</t>
  </si>
  <si>
    <t>Cống đường qua hào sau làng</t>
  </si>
  <si>
    <t>tuyến kênh hào sau làng</t>
  </si>
  <si>
    <t>Xây mới Cống đường qua hào sau làng</t>
  </si>
  <si>
    <t>Cống đuôi quàng</t>
  </si>
  <si>
    <t>Tuyến kênh đuôi quàng</t>
  </si>
  <si>
    <t>Xây mới Cống đuôi quàng</t>
  </si>
  <si>
    <t>Cống đi mái vệ</t>
  </si>
  <si>
    <t>Tuyến kênh mái vệ</t>
  </si>
  <si>
    <t>Xây mới Cống đi mái vệ</t>
  </si>
  <si>
    <t>Cống cửa Thua</t>
  </si>
  <si>
    <t>Tuyên kênh cửa Thua</t>
  </si>
  <si>
    <t>Xây mới Cống cửa Thua</t>
  </si>
  <si>
    <t>Cống khu cửa đình Cao Tiến</t>
  </si>
  <si>
    <t>Tuyến kênh của đình Cao Tiến</t>
  </si>
  <si>
    <t>Xây mới Cống khu cửa đình Cao Tiến</t>
  </si>
  <si>
    <t>XÃ NGHI DƯƠNG</t>
  </si>
  <si>
    <t>Cống Lựu</t>
  </si>
  <si>
    <t>Nằm trên tuyến kênh nào trong số 341 tuyến kênh do UBND xã quản lý</t>
  </si>
  <si>
    <t>Xây mới lại cống</t>
  </si>
  <si>
    <t>Chiều dài 3 mét, cao 1,0 mét, sâu 1,0m; kết cấu bê tông cốt thép</t>
  </si>
  <si>
    <t>Công trình hư hỏng, khó phân phối nước tưới, tiêu phục vụ sản xuất</t>
  </si>
  <si>
    <t>Cống đồng Mít</t>
  </si>
  <si>
    <t>Cống Chiềng Lăng</t>
  </si>
  <si>
    <t>Cống Đồng độ</t>
  </si>
  <si>
    <t>Cống Đồng Từ</t>
  </si>
  <si>
    <t>Cống đồng Vải</t>
  </si>
  <si>
    <t>Cống Mô cao</t>
  </si>
  <si>
    <t>Cống Sau miếu</t>
  </si>
  <si>
    <t>Cống đồng Bờ Lủi</t>
  </si>
  <si>
    <t>Cống đồng Chiếng</t>
  </si>
  <si>
    <t>Cống đồng Chiêm A1</t>
  </si>
  <si>
    <t>Cống đồng Chiêm A2</t>
  </si>
  <si>
    <t>Cống đồng Chiêm A3</t>
  </si>
  <si>
    <t>Cống đồng Chiêm A4</t>
  </si>
  <si>
    <t>Cống đồng Chiêm B</t>
  </si>
  <si>
    <t>Cống đồng Rừng</t>
  </si>
  <si>
    <t>Cống đồng Ná</t>
  </si>
  <si>
    <t>Cống đồng Mới</t>
  </si>
  <si>
    <t>Cống đồng Cầm</t>
  </si>
  <si>
    <t>Cống Cửa Thịch</t>
  </si>
  <si>
    <t>Cống đồng Sậy</t>
  </si>
  <si>
    <t>Cống Mả Ngò</t>
  </si>
  <si>
    <t>Cống đồng Ngoài</t>
  </si>
  <si>
    <t>Cống đường giữa</t>
  </si>
  <si>
    <t>Cống Vuông</t>
  </si>
  <si>
    <t>XÃ AN HƯNG</t>
  </si>
  <si>
    <t>CT.KMD2.02</t>
  </si>
  <si>
    <t>K.Đầm Thượng</t>
  </si>
  <si>
    <t>01 khoang, khẩu độ dự kiến 1,0 m; có cửa van điều tiết</t>
  </si>
  <si>
    <t>CT.KMD2.03</t>
  </si>
  <si>
    <t>CT.KMD6.01</t>
  </si>
  <si>
    <t>K.Mương Đầm</t>
  </si>
  <si>
    <t>CT.KMD6.02</t>
  </si>
  <si>
    <t>K.Cửa Hòa</t>
  </si>
  <si>
    <t>CT.KSTBL.01</t>
  </si>
  <si>
    <t>K.Thống Nhất Kim Côn 1</t>
  </si>
  <si>
    <t>CT.KNMCT-AT.01</t>
  </si>
  <si>
    <t>K.Cửa Nút</t>
  </si>
  <si>
    <t>CT.KNMCT-AT.02</t>
  </si>
  <si>
    <t>K.Sau Tuấn Hạc</t>
  </si>
  <si>
    <t>CT.KNMCT-AT.03</t>
  </si>
  <si>
    <t>K.Giáp Côn Lĩnh</t>
  </si>
  <si>
    <t>CT.KNMCT-AT.04</t>
  </si>
  <si>
    <t>K.Thượng Lĩnh</t>
  </si>
  <si>
    <t>CT.KNMCT-AT.05</t>
  </si>
  <si>
    <t>K.Đồng Ngoài Xóm Bắc</t>
  </si>
  <si>
    <t>CT.KNMCT-AT.06</t>
  </si>
  <si>
    <t>K.Giữa Đồng Ngoài Đội 2</t>
  </si>
  <si>
    <t>CT.KNMCT-AT.07</t>
  </si>
  <si>
    <t>K.Triều Hạ</t>
  </si>
  <si>
    <t>CT.KNMCT-AT.09</t>
  </si>
  <si>
    <t>K.Cửa Trại - Cầu Chùa</t>
  </si>
  <si>
    <t>CT.KNMCT-AT.10</t>
  </si>
  <si>
    <t>K.Cầu Roãn - Thùng Đê</t>
  </si>
  <si>
    <t>CT.KSCĐ.01</t>
  </si>
  <si>
    <t>K.Sau Cống Đùn</t>
  </si>
  <si>
    <t>CT.KSCĐ.02</t>
  </si>
  <si>
    <t>K.Khu Trại Lợn 1</t>
  </si>
  <si>
    <t>CT.KSCĐ.03</t>
  </si>
  <si>
    <t>K.Giữa Vùng Thần</t>
  </si>
  <si>
    <t>CT.KSCĐ.04</t>
  </si>
  <si>
    <t>K.Khu Trại Lợn 2</t>
  </si>
  <si>
    <t>CT.KSCĐ.05</t>
  </si>
  <si>
    <t>K.Khu Trại Lợn 3</t>
  </si>
  <si>
    <t>CT.KSCĐ.06</t>
  </si>
  <si>
    <t>K.Giữa Khu Nông Trường</t>
  </si>
  <si>
    <t>CT.KSCĐ.07</t>
  </si>
  <si>
    <t>K.Sau Thứ</t>
  </si>
  <si>
    <t>CT.KSCĐ.08</t>
  </si>
  <si>
    <t>CT.KTL1.01
(C.Mông Thượng 3)</t>
  </si>
  <si>
    <t>K.Thống Nhất Kim Côn 2</t>
  </si>
  <si>
    <t>CT.KTL1.02</t>
  </si>
  <si>
    <t>K.Cửa Ngào</t>
  </si>
  <si>
    <t>CT.KTL1.03</t>
  </si>
  <si>
    <t>K.Đầm Mới</t>
  </si>
  <si>
    <t>CT.KTL2.01</t>
  </si>
  <si>
    <t>CT.KTL2.02</t>
  </si>
  <si>
    <t>CT.KTL2.03</t>
  </si>
  <si>
    <t>CT.KTL2.04</t>
  </si>
  <si>
    <t>CT.KTL2.05</t>
  </si>
  <si>
    <t>CT.KTL2.06</t>
  </si>
  <si>
    <t>K.Nhà Thịnh - Cầu Roãn</t>
  </si>
  <si>
    <t>CT.KTL2.07</t>
  </si>
  <si>
    <t>K.Giáp Mật</t>
  </si>
  <si>
    <t>CT.KHTBMT.01</t>
  </si>
  <si>
    <t>K.Sau Rời</t>
  </si>
  <si>
    <t>TB.KL.01</t>
  </si>
  <si>
    <t>K.Trại gà Khanh</t>
  </si>
  <si>
    <t>TB.KL.02</t>
  </si>
  <si>
    <t>K.Kẹp Đường Lăng 3</t>
  </si>
  <si>
    <t>TB.KL.03</t>
  </si>
  <si>
    <t>K.c2-2 TB Kim Lĩnh</t>
  </si>
  <si>
    <t>TB.KL.04</t>
  </si>
  <si>
    <t>K.Ngòi</t>
  </si>
  <si>
    <t>TB.KL.05</t>
  </si>
  <si>
    <t>K.Ruộng Xây</t>
  </si>
  <si>
    <t>TB.KL.06</t>
  </si>
  <si>
    <t>K.Sau Làng Kim Côn</t>
  </si>
  <si>
    <t>TB.KL.07</t>
  </si>
  <si>
    <t>K.Vệ Chi</t>
  </si>
  <si>
    <t>TB.KL.08</t>
  </si>
  <si>
    <t>K.c2-1 TB Kim Lĩnh</t>
  </si>
  <si>
    <t>TB.KL.09</t>
  </si>
  <si>
    <t>K.Cửa Làng Kim Côn</t>
  </si>
  <si>
    <t>TB.KL.10</t>
  </si>
  <si>
    <t>K.c2-3 TB Kim Lĩnh</t>
  </si>
  <si>
    <t>TB.KL.11</t>
  </si>
  <si>
    <t>K.Kẹp Gốc Đa</t>
  </si>
  <si>
    <t>TB.KL.12</t>
  </si>
  <si>
    <t>K.Rìa Làng</t>
  </si>
  <si>
    <t>TB.MT.01</t>
  </si>
  <si>
    <t>K.Sau Chùa - Nhà Chiến</t>
  </si>
  <si>
    <t>TB.MT.02</t>
  </si>
  <si>
    <t>K.c2 TB Mông Thượng</t>
  </si>
  <si>
    <t>TB.MT.03</t>
  </si>
  <si>
    <t>K.Cổng Trường</t>
  </si>
  <si>
    <t>TB.MT.04</t>
  </si>
  <si>
    <t>K.Sau UB - Nhà Sinh</t>
  </si>
  <si>
    <t>TB.MT.05</t>
  </si>
  <si>
    <t>K.Sau Trạm Xá</t>
  </si>
  <si>
    <t>TB.MT.06</t>
  </si>
  <si>
    <t>K.Mả Chạ - Cửa Cứ</t>
  </si>
  <si>
    <t>TB.PH.01</t>
  </si>
  <si>
    <t>K.Sau Chùa</t>
  </si>
  <si>
    <t>TB.PH.02</t>
  </si>
  <si>
    <t>K.Đội 1</t>
  </si>
  <si>
    <t>TB.PH.03</t>
  </si>
  <si>
    <t>K.Giáp Đội 1-Đội 2</t>
  </si>
  <si>
    <t>TB.PH.04</t>
  </si>
  <si>
    <t>K.Cổng Kho 1</t>
  </si>
  <si>
    <t>TB.PH.05</t>
  </si>
  <si>
    <t>K.Đội 2</t>
  </si>
  <si>
    <t>TB.PH.06</t>
  </si>
  <si>
    <t>K.Láng Tía</t>
  </si>
  <si>
    <t>TB.PH.07</t>
  </si>
  <si>
    <t>K.Láng Ngọn</t>
  </si>
  <si>
    <t>TB.PH.08</t>
  </si>
  <si>
    <t>K.Đội 3</t>
  </si>
  <si>
    <t>TB.PH.09</t>
  </si>
  <si>
    <t>TB.TT.01</t>
  </si>
  <si>
    <t>K.Bãi Cao 2</t>
  </si>
  <si>
    <t>TB.TT.02</t>
  </si>
  <si>
    <t>K.Bãi Cao 1</t>
  </si>
  <si>
    <t>TB.TT.03</t>
  </si>
  <si>
    <t>K.Cống Huyện</t>
  </si>
  <si>
    <t>TB.TT.04</t>
  </si>
  <si>
    <t>K.sau mành 1</t>
  </si>
  <si>
    <t>AT.TBHB.01</t>
  </si>
  <si>
    <t>K.Cửa Miếu</t>
  </si>
  <si>
    <t>AT.TBHB.02</t>
  </si>
  <si>
    <t>K.Chân Khoai</t>
  </si>
  <si>
    <t>AT.TBHB.03</t>
  </si>
  <si>
    <t>K.Đường Điệt</t>
  </si>
  <si>
    <t>AT.TBHB.04</t>
  </si>
  <si>
    <t>K.Đường Dúc 1</t>
  </si>
  <si>
    <t>AT.TBHB.05</t>
  </si>
  <si>
    <t>K.Đường Dúc 3</t>
  </si>
  <si>
    <t>AT.TBHB.06</t>
  </si>
  <si>
    <t>K.Đường Đa</t>
  </si>
  <si>
    <t>AT.TBHB.07</t>
  </si>
  <si>
    <t>K.Vùng Xây</t>
  </si>
  <si>
    <t>AT.TBHB.08</t>
  </si>
  <si>
    <t>K.Khu Minh</t>
  </si>
  <si>
    <t>AT.TBHB.09</t>
  </si>
  <si>
    <t>AT.TBHB.10</t>
  </si>
  <si>
    <t>K.Kẹp Đường Trục Xã 2</t>
  </si>
  <si>
    <t>AT.TBHB.11</t>
  </si>
  <si>
    <t>K.Kẹp Đường Trục Xã 1</t>
  </si>
  <si>
    <t>AT.TBVK.01</t>
  </si>
  <si>
    <t>K. ngõ bà là</t>
  </si>
  <si>
    <t>AT.TBVK.02</t>
  </si>
  <si>
    <t>K. ngõ Điệp</t>
  </si>
  <si>
    <t>AT.TBVK.03</t>
  </si>
  <si>
    <t>K. sau làng</t>
  </si>
  <si>
    <t>ATHO.CT-AT.02</t>
  </si>
  <si>
    <t>K. Đồng Gai</t>
  </si>
  <si>
    <t>ATHO.CT-AT.03</t>
  </si>
  <si>
    <t>K. chiêu dung</t>
  </si>
  <si>
    <t>ATHO.CT-AT.05</t>
  </si>
  <si>
    <t>K. đầu đồng gai</t>
  </si>
  <si>
    <t>ATHO.KMD1.01
( Cống Con)</t>
  </si>
  <si>
    <t>K.Cống Con</t>
  </si>
  <si>
    <t>ATHO.KMD1.02</t>
  </si>
  <si>
    <t>K. đồng tây 2</t>
  </si>
  <si>
    <t>ATHO.KMD2.01</t>
  </si>
  <si>
    <t>K. long giá</t>
  </si>
  <si>
    <t>ATHO.KMD2.03</t>
  </si>
  <si>
    <t>K. lều nam</t>
  </si>
  <si>
    <t>ATHO.KMD2.04</t>
  </si>
  <si>
    <t>K. đầm quán tàu</t>
  </si>
  <si>
    <t>ATHO.KMD2.05</t>
  </si>
  <si>
    <t>K. ngõ nam</t>
  </si>
  <si>
    <t>ATHO.KMD2.06</t>
  </si>
  <si>
    <t>K. cửa đình</t>
  </si>
  <si>
    <t>ATHO.KMD2.07</t>
  </si>
  <si>
    <t>K. đầm ruột làng</t>
  </si>
  <si>
    <t>ATHO.KMD4.03</t>
  </si>
  <si>
    <t>K. cổng xi măng</t>
  </si>
  <si>
    <t>ATHO.KMD4.04</t>
  </si>
  <si>
    <t>ATHO.KMD4.05</t>
  </si>
  <si>
    <t>K. ngõ liêm - đại thủy</t>
  </si>
  <si>
    <t>ATHO.KMD5.01</t>
  </si>
  <si>
    <t>K. nghĩa địa</t>
  </si>
  <si>
    <t>ATHO.KMD5.03</t>
  </si>
  <si>
    <t>K. long đại</t>
  </si>
  <si>
    <t>TB.CM.01</t>
  </si>
  <si>
    <t>K. cổng gỗ-ngõ phà</t>
  </si>
  <si>
    <t>TB.CM.02</t>
  </si>
  <si>
    <t>K. khu lương triều</t>
  </si>
  <si>
    <t>TB.CM.03</t>
  </si>
  <si>
    <t>K. trại đầm phên 1</t>
  </si>
  <si>
    <t>TB.CM.04</t>
  </si>
  <si>
    <t>K. trại đầm phên 2</t>
  </si>
  <si>
    <t>TB.CM.05</t>
  </si>
  <si>
    <t>K. Láng cống - đồng gai</t>
  </si>
  <si>
    <t>TB.CM.06</t>
  </si>
  <si>
    <t>K. cầu gỗ</t>
  </si>
  <si>
    <t>TB.CM.07</t>
  </si>
  <si>
    <t>K. khu láng cống 1</t>
  </si>
  <si>
    <t>TB.CM.08</t>
  </si>
  <si>
    <t>K. khu láng cống 2</t>
  </si>
  <si>
    <t>TB.CM.09</t>
  </si>
  <si>
    <t>K.Đồng Vằn</t>
  </si>
  <si>
    <t>TB.ĐT.01</t>
  </si>
  <si>
    <t>K.Khu Rộc 1</t>
  </si>
  <si>
    <t>TB.ĐT.02</t>
  </si>
  <si>
    <t>K.Vùng Thiệu</t>
  </si>
  <si>
    <t>TB.ĐT.03</t>
  </si>
  <si>
    <t>K.ngõ chùa</t>
  </si>
  <si>
    <t>TB.ĐT.04</t>
  </si>
  <si>
    <t>K.ngõ duyên</t>
  </si>
  <si>
    <t>TB.ĐT.05</t>
  </si>
  <si>
    <t>K.ao hạnh</t>
  </si>
  <si>
    <t>TB.ĐV.01</t>
  </si>
  <si>
    <t>Kc3.TB Đại Văn</t>
  </si>
  <si>
    <t>TB.ĐV.02</t>
  </si>
  <si>
    <t>K. vùng tây</t>
  </si>
  <si>
    <t>TB.ĐV.03</t>
  </si>
  <si>
    <t>Kc-1.Khu Đồng Màu</t>
  </si>
  <si>
    <t>TB.ĐV.04</t>
  </si>
  <si>
    <t>TB.ĐV.05</t>
  </si>
  <si>
    <t>Kc-2 Khu Đồng Màu</t>
  </si>
  <si>
    <t>TB.ĐV.06</t>
  </si>
  <si>
    <t>Kc-1.Ngõ Thơi</t>
  </si>
  <si>
    <t>TB.ĐV.07</t>
  </si>
  <si>
    <t>Kc-2.Ngõ Thơi</t>
  </si>
  <si>
    <t>TB.ĐV.08</t>
  </si>
  <si>
    <t>Kc-3.Ngõ Thơi</t>
  </si>
  <si>
    <t>TB.HT.01</t>
  </si>
  <si>
    <t>K.ngõ tiếp-vùng mùi</t>
  </si>
  <si>
    <t>TB.HT.02</t>
  </si>
  <si>
    <t>K.vùng mùi-an họ</t>
  </si>
  <si>
    <t>TB.HT.03</t>
  </si>
  <si>
    <t>K.ngõ hùy</t>
  </si>
  <si>
    <t>TB.HT.04</t>
  </si>
  <si>
    <t>K.cổ ngựa</t>
  </si>
  <si>
    <t>TB.HT.05</t>
  </si>
  <si>
    <t>TB.NS.01</t>
  </si>
  <si>
    <t>K. Khu phòng không 1</t>
  </si>
  <si>
    <t>TB.NS.02</t>
  </si>
  <si>
    <t>Kc2-4.TB Nam Sơn</t>
  </si>
  <si>
    <t>TB.NS.03</t>
  </si>
  <si>
    <t>K.Khu phòng không 2</t>
  </si>
  <si>
    <t>TB.NS.04</t>
  </si>
  <si>
    <t>K. đồng tây 1</t>
  </si>
  <si>
    <t>TB.NS.05</t>
  </si>
  <si>
    <t>Kc2-2.TB Nam Sơn</t>
  </si>
  <si>
    <t>TB.NS.06</t>
  </si>
  <si>
    <t>Kc2-3.TB Nam Sơn</t>
  </si>
  <si>
    <t>K. quán tàu 1</t>
  </si>
  <si>
    <t>K. khu khoai 1</t>
  </si>
  <si>
    <t>K. quán tàu 2</t>
  </si>
  <si>
    <t>K. khu khoai 2</t>
  </si>
  <si>
    <t>TB.TT.05</t>
  </si>
  <si>
    <t>Kc.Quán Tàu</t>
  </si>
  <si>
    <t>TB.TT.06</t>
  </si>
  <si>
    <t>Kc.Khu Khoai</t>
  </si>
  <si>
    <t>TB.TT.07</t>
  </si>
  <si>
    <t>Kc2-1.TB Trần Thành</t>
  </si>
  <si>
    <t>TB.TT.08</t>
  </si>
  <si>
    <t>ATHA.KLHAL-KT.03</t>
  </si>
  <si>
    <t>K.Đồng Than - Mũi Thoi</t>
  </si>
  <si>
    <t>ATHA.KLHAL-KT.06</t>
  </si>
  <si>
    <t>K.Ông Trai - Ông Thuẫn</t>
  </si>
  <si>
    <t>ATHA.KMD3.01</t>
  </si>
  <si>
    <t>K.Láng Bính</t>
  </si>
  <si>
    <t>ATHA.KMD3.02</t>
  </si>
  <si>
    <t>K.Mả Dứa - Đồng Cầm</t>
  </si>
  <si>
    <t>ATHA.KMD3.03</t>
  </si>
  <si>
    <t>K.Gồ</t>
  </si>
  <si>
    <t>ATHA.KMD3.04</t>
  </si>
  <si>
    <t>K.Sau Khu Thạch 3</t>
  </si>
  <si>
    <t>ATHA.KMD3.07</t>
  </si>
  <si>
    <t>K.Láng Bến - San ủi</t>
  </si>
  <si>
    <t>ATHA.KMD3.08</t>
  </si>
  <si>
    <t>K.Láng Giàn 2</t>
  </si>
  <si>
    <t>ATHA.KMD3.09</t>
  </si>
  <si>
    <t>K.Láng Giàn</t>
  </si>
  <si>
    <t>ATHA.KMD3.10</t>
  </si>
  <si>
    <t>K. mả Dứa</t>
  </si>
  <si>
    <t>ATHA.KHTBTC2.01</t>
  </si>
  <si>
    <t>ATHA.KHTBTL.01</t>
  </si>
  <si>
    <t>K.Củng Ngoài - Củng Trong</t>
  </si>
  <si>
    <t>TB.AA.01</t>
  </si>
  <si>
    <t>Kc2-3. TB An áo</t>
  </si>
  <si>
    <t>TB.AA.02</t>
  </si>
  <si>
    <t>Kc2-1. TB An áo</t>
  </si>
  <si>
    <t>TB.AA.03</t>
  </si>
  <si>
    <t>K. đường cần</t>
  </si>
  <si>
    <t>TB.AA.04</t>
  </si>
  <si>
    <t>Kc2-4. TB An áo</t>
  </si>
  <si>
    <t>TB.LN.01</t>
  </si>
  <si>
    <t>K.Đường Mái</t>
  </si>
  <si>
    <t>TB.LN.02</t>
  </si>
  <si>
    <t>KN.Đường Mái</t>
  </si>
  <si>
    <t>TB.QB.01</t>
  </si>
  <si>
    <t>K.c1-3 TB Quán Bế</t>
  </si>
  <si>
    <t>TB.QB.02</t>
  </si>
  <si>
    <t>K.c2-1 TB Quán Bế</t>
  </si>
  <si>
    <t>TB.QB.03</t>
  </si>
  <si>
    <t>K.Đồng Cầm</t>
  </si>
  <si>
    <t>TB.QB.04</t>
  </si>
  <si>
    <t>K. đồng sành</t>
  </si>
  <si>
    <t>TB.QB.05</t>
  </si>
  <si>
    <t>K. đồng sành vườn man</t>
  </si>
  <si>
    <t>TB.TC1.01</t>
  </si>
  <si>
    <t>K.C2-2 TB Tiên Cầm 1</t>
  </si>
  <si>
    <t>TB.TC1.02</t>
  </si>
  <si>
    <t>K.C2-1 TB Tiên Cầm 1</t>
  </si>
  <si>
    <t>TB.TC1.03</t>
  </si>
  <si>
    <t>K.C2-4 TB Tiên Cầm 1</t>
  </si>
  <si>
    <t>TB.TC1.04</t>
  </si>
  <si>
    <t>K.C2-6 TB Tiên Cầm 1</t>
  </si>
  <si>
    <t>TB.TC1.06</t>
  </si>
  <si>
    <t>K.Cổ Ngựa - Quán Quỹ</t>
  </si>
  <si>
    <t>TB.TC1.07</t>
  </si>
  <si>
    <t>K. sau đông - mả giáng</t>
  </si>
  <si>
    <t>TB.TC1.08</t>
  </si>
  <si>
    <t>TB.TC1.09</t>
  </si>
  <si>
    <t>Kc.Cửa Tràng - mả Giáng</t>
  </si>
  <si>
    <t>TB.TC1.10</t>
  </si>
  <si>
    <t>K. sau khu dc cửa chùa</t>
  </si>
  <si>
    <t>TB.TC2.01</t>
  </si>
  <si>
    <t>K. mả hài - láng lanh</t>
  </si>
  <si>
    <t>TB.TL.01</t>
  </si>
  <si>
    <t>K.Đất Cát</t>
  </si>
  <si>
    <t>TB.TL.02</t>
  </si>
  <si>
    <t>K.c2 TB Thạch Lựu</t>
  </si>
  <si>
    <t>TB.TL1.01</t>
  </si>
  <si>
    <t>K. lược trong</t>
  </si>
  <si>
    <t>TB.TL1.02</t>
  </si>
  <si>
    <t>K. Kìm - trại kích</t>
  </si>
  <si>
    <t>TB.TTL2.01</t>
  </si>
  <si>
    <t>K.TB - Mẫu</t>
  </si>
  <si>
    <t>TB.TTL2.02</t>
  </si>
  <si>
    <t>K.Ao Nên</t>
  </si>
  <si>
    <t>TB.TTL2.03</t>
  </si>
  <si>
    <t>K. vườn xưng</t>
  </si>
  <si>
    <t>TB.TTL2.04</t>
  </si>
  <si>
    <t>K. đường túi - trại Bảy</t>
  </si>
  <si>
    <t>TB.TTL2.05</t>
  </si>
  <si>
    <t>K. ao nên - đường túi</t>
  </si>
  <si>
    <t>TB.TTL2.06</t>
  </si>
  <si>
    <t>K. vườn vang</t>
  </si>
  <si>
    <t>XÃ AN KHÁNH</t>
  </si>
  <si>
    <t>Cống khu vực Hòn Gai-Hàm Long</t>
  </si>
  <si>
    <t>Đầu kênh Đồng Trũng</t>
  </si>
  <si>
    <t>Cống qua mương Đồng Rứa</t>
  </si>
  <si>
    <t>Trên tuyến kênh Đồng Sau</t>
  </si>
  <si>
    <t>Cống qua mương cấp 2 khu đồng giồng</t>
  </si>
  <si>
    <t>Trên tuyến kênh N1 qua mương tiêu thôn Đông</t>
  </si>
  <si>
    <t>Xây mới cầu máng dẫn nước qua mương tiêu</t>
  </si>
  <si>
    <t>Tuyến kênh bị chia cắt qua mương tiêu, khó dẫn nước tưới ổn định</t>
  </si>
  <si>
    <t>XÃ AN QUANG</t>
  </si>
  <si>
    <t>QH.KQH1.01</t>
  </si>
  <si>
    <t>K.Đa Mô</t>
  </si>
  <si>
    <t>QH.KQH1.02</t>
  </si>
  <si>
    <t>K.ải Khỏe</t>
  </si>
  <si>
    <t>QH.KQH1.03</t>
  </si>
  <si>
    <t>K.Đống Nong</t>
  </si>
  <si>
    <t>QH.KQH1.04</t>
  </si>
  <si>
    <t>K.ải Điềm</t>
  </si>
  <si>
    <t>QH.KQH1.05</t>
  </si>
  <si>
    <t>K.Cửa Huy</t>
  </si>
  <si>
    <t>QH.KQH1.06</t>
  </si>
  <si>
    <t>K.Cửa Tới</t>
  </si>
  <si>
    <t>QH.KQH1.07</t>
  </si>
  <si>
    <t>K.Cửa Phạc</t>
  </si>
  <si>
    <t>QH.KQH1.08</t>
  </si>
  <si>
    <t>K.Đồng Khái 1</t>
  </si>
  <si>
    <t>QH.KQH1.09</t>
  </si>
  <si>
    <t>K.Đồng Khái 2</t>
  </si>
  <si>
    <t>QH.KQH1.10</t>
  </si>
  <si>
    <t>K.Đống Đình</t>
  </si>
  <si>
    <t>QH.KQH1.11</t>
  </si>
  <si>
    <t>K.Đống Mui - Cơm Xôi</t>
  </si>
  <si>
    <t>QH.KQH1.12</t>
  </si>
  <si>
    <t>K.Chùa Rào</t>
  </si>
  <si>
    <t>QH.KQH1.13</t>
  </si>
  <si>
    <t>K.Đập Đát</t>
  </si>
  <si>
    <t>QH.KQH1.14</t>
  </si>
  <si>
    <t>K.Sau Luân</t>
  </si>
  <si>
    <t>QH.KQH1.15</t>
  </si>
  <si>
    <t>K.Sau Ngân</t>
  </si>
  <si>
    <t>QH.KQH1.18</t>
  </si>
  <si>
    <t>K.Ao ánh - Cống Giành</t>
  </si>
  <si>
    <t>QH.KQH2.01</t>
  </si>
  <si>
    <t>K.Sau Mùi - Mương Mới</t>
  </si>
  <si>
    <t>QH.KQH2.02</t>
  </si>
  <si>
    <t>QH.KQH2.03</t>
  </si>
  <si>
    <t>QH.KQH2.04</t>
  </si>
  <si>
    <t>QH.KQH2.05</t>
  </si>
  <si>
    <t>QH.KQH2.06</t>
  </si>
  <si>
    <t>QH.KQH2.07</t>
  </si>
  <si>
    <t>K.Đống Thùng</t>
  </si>
  <si>
    <t>QH.KQH2.08</t>
  </si>
  <si>
    <t>QH.KQH2.09</t>
  </si>
  <si>
    <t>K.Đồng Khái 3</t>
  </si>
  <si>
    <t>QH.KQH2.10</t>
  </si>
  <si>
    <t>K.Ngõ Hoạt - Ngõ Thủy</t>
  </si>
  <si>
    <t>QH.KQH2.11</t>
  </si>
  <si>
    <t>QH.KQH2.12</t>
  </si>
  <si>
    <t>QH.KQH2.13</t>
  </si>
  <si>
    <t>K.Đầm Lĩnh</t>
  </si>
  <si>
    <t>QH.KQH2.14</t>
  </si>
  <si>
    <t>K.Cửa Chất</t>
  </si>
  <si>
    <t>QH.KQH2.15</t>
  </si>
  <si>
    <t>K.Cửa Đình</t>
  </si>
  <si>
    <t>QH.KQH2.16</t>
  </si>
  <si>
    <t>K.Ruộng Đoàn - Cửa Nhiên</t>
  </si>
  <si>
    <t>QH.KQH2.17</t>
  </si>
  <si>
    <t>QH.KQH2.18</t>
  </si>
  <si>
    <t>K.Trạm Xá - Ao ánh</t>
  </si>
  <si>
    <t>QH.KQH2.19</t>
  </si>
  <si>
    <t>K.Ngõ Nhật</t>
  </si>
  <si>
    <t>QH.KQH2.20</t>
  </si>
  <si>
    <t>K.Khu Dạng Bàng</t>
  </si>
  <si>
    <t>QH.KQH2.21</t>
  </si>
  <si>
    <t>K.Ao Huệ - Đống ứng</t>
  </si>
  <si>
    <t>QH.KQH2.22</t>
  </si>
  <si>
    <t>K.Ven Ao Khâm</t>
  </si>
  <si>
    <t>QH.KQH2.23</t>
  </si>
  <si>
    <t>QH.KQH3.01</t>
  </si>
  <si>
    <t>K.Ngõ Thắng - Nhà Đó</t>
  </si>
  <si>
    <t>QH.KQH3.02</t>
  </si>
  <si>
    <t>K.Đường 360 - Đê cũ</t>
  </si>
  <si>
    <t>QH.KQH3.03</t>
  </si>
  <si>
    <t>QH.KQH3.04</t>
  </si>
  <si>
    <t>K.Cửa Hoạt</t>
  </si>
  <si>
    <t>QH.KQH3.05</t>
  </si>
  <si>
    <t>QH.KQH3.06</t>
  </si>
  <si>
    <t>K.ngõ Tốt -Đê</t>
  </si>
  <si>
    <t>QH.KQH3.07</t>
  </si>
  <si>
    <t>K.ải Bồng</t>
  </si>
  <si>
    <t>QH.KQH3.08</t>
  </si>
  <si>
    <t>K.Trại Hoãn</t>
  </si>
  <si>
    <t>QH.KQH3.09</t>
  </si>
  <si>
    <t>K.Sau Chùa Ngô</t>
  </si>
  <si>
    <t>QH.KQH3.10</t>
  </si>
  <si>
    <t>K.Cạnh Ruộng An</t>
  </si>
  <si>
    <t>QH.KQH3.11</t>
  </si>
  <si>
    <t>K.Cạnh Ruộng Đãi</t>
  </si>
  <si>
    <t>QH.KQH3.12</t>
  </si>
  <si>
    <t>K.Lò Ngói</t>
  </si>
  <si>
    <t>QH.KQH3.13</t>
  </si>
  <si>
    <t>K.Dọc Đường Tây</t>
  </si>
  <si>
    <t>QH.KQH3.14</t>
  </si>
  <si>
    <t>QH.KSCN.01</t>
  </si>
  <si>
    <t>K.Bắc Đồng Ngô</t>
  </si>
  <si>
    <t>QH.KSCN.02</t>
  </si>
  <si>
    <t>K.Đồng Ngô</t>
  </si>
  <si>
    <t>QH.KSCN.03</t>
  </si>
  <si>
    <t>QH.KSCNGHE.01</t>
  </si>
  <si>
    <t>K.Đống phướn</t>
  </si>
  <si>
    <t>QH.KSCTH.01</t>
  </si>
  <si>
    <t>K.Sau Tuyền</t>
  </si>
  <si>
    <t>QH.KSCTH.02</t>
  </si>
  <si>
    <t>K.Cửa Huỳnh - Cửa Lập</t>
  </si>
  <si>
    <t>QH.KSCTH.03</t>
  </si>
  <si>
    <t>K.Ngõ Huỳnh - Ngõ Xuân</t>
  </si>
  <si>
    <t>QH.KSCTH.04</t>
  </si>
  <si>
    <t>K.Ngõ Huỳnh - Ngõ Hồng</t>
  </si>
  <si>
    <t>QH.KSCTH.05</t>
  </si>
  <si>
    <t>K.Ngõ Lại - Miễu</t>
  </si>
  <si>
    <t>QH.KSCTH.06</t>
  </si>
  <si>
    <t>K.ải Tạn</t>
  </si>
  <si>
    <t>QH.KSCTH.07</t>
  </si>
  <si>
    <t>QH.KSCNGHE.02</t>
  </si>
  <si>
    <t>QT.KQL.01</t>
  </si>
  <si>
    <t>K.Cống Muối - Ao Hường</t>
  </si>
  <si>
    <t>QT.KQL.02</t>
  </si>
  <si>
    <t>K.Cầu Sắt - Cầu Máng</t>
  </si>
  <si>
    <t>QT.KQL.03</t>
  </si>
  <si>
    <t>K.Cống Ông Nghịnh</t>
  </si>
  <si>
    <t>QT.KQT1.01</t>
  </si>
  <si>
    <t>K.Vàn</t>
  </si>
  <si>
    <t>QT.KQT2.01</t>
  </si>
  <si>
    <t>K.Chéo Chiều</t>
  </si>
  <si>
    <t>QT.KSCNGO.01</t>
  </si>
  <si>
    <t>K.Cống Ngô - Cống Nghè</t>
  </si>
  <si>
    <t>QT.KSCN.01</t>
  </si>
  <si>
    <t>QT.KSCN.02</t>
  </si>
  <si>
    <t>K.Ruộng Bà Reo</t>
  </si>
  <si>
    <t>QT.KSCN.03</t>
  </si>
  <si>
    <t>K.Cây Đa Quán Túc</t>
  </si>
  <si>
    <t>QT.KSCN.04</t>
  </si>
  <si>
    <t>QT.KSCN.05</t>
  </si>
  <si>
    <t>K.Cống Khóa</t>
  </si>
  <si>
    <t>QT.KSCN.06</t>
  </si>
  <si>
    <t>K.Cầu Đá - ải Duệ</t>
  </si>
  <si>
    <t>QT.KSCN.07
(C.Ông Trừ)</t>
  </si>
  <si>
    <t>QT.KSCN.08</t>
  </si>
  <si>
    <t>K.Đống Lau</t>
  </si>
  <si>
    <t>QT.KSCN.09</t>
  </si>
  <si>
    <t>K.Ngõ Hệ</t>
  </si>
  <si>
    <t>QT.KSCN.10</t>
  </si>
  <si>
    <t>K.Sau dân cư Quang Hưng</t>
  </si>
  <si>
    <t>QT.KSCN.11</t>
  </si>
  <si>
    <t>K.giáp nghĩa địa</t>
  </si>
  <si>
    <t>QT.TBCT.01</t>
  </si>
  <si>
    <t>K.c2-1 TB Cát Tiên</t>
  </si>
  <si>
    <t>QT.TBCT.02</t>
  </si>
  <si>
    <t>K.Vùng 2</t>
  </si>
  <si>
    <t>QT.TBCT.03</t>
  </si>
  <si>
    <t>QT.TBCT.04</t>
  </si>
  <si>
    <t>K.c2-2 TB Cát Tiên</t>
  </si>
  <si>
    <t>QT.TBCT.05</t>
  </si>
  <si>
    <t>K.Mả Võ 2</t>
  </si>
  <si>
    <t>QT.TBĐH.01</t>
  </si>
  <si>
    <t>K.Ruộng Mơ</t>
  </si>
  <si>
    <t>QT.TBĐH.02</t>
  </si>
  <si>
    <t>K.c2-3 TB Đồng Hống</t>
  </si>
  <si>
    <t>QT.TBĐH.03</t>
  </si>
  <si>
    <t>K.c2-1 TB Đồng Hống</t>
  </si>
  <si>
    <t>QT.TBĐH.04</t>
  </si>
  <si>
    <t>K.Cầu Máng</t>
  </si>
  <si>
    <t>QT.TBĐH.05</t>
  </si>
  <si>
    <t>QT.TBĐH.06</t>
  </si>
  <si>
    <t>K.c2-2 TB Đồng Hống</t>
  </si>
  <si>
    <t>QT.TBĐH.07</t>
  </si>
  <si>
    <t>K.c2-5 TB Đồng Hống</t>
  </si>
  <si>
    <t>QTUAN.KBC.01</t>
  </si>
  <si>
    <t>K.Rộc Đầu</t>
  </si>
  <si>
    <t>QTUAN.KBC.02</t>
  </si>
  <si>
    <t>K.Kẹp Đường 302-2</t>
  </si>
  <si>
    <t>QTUAN.KBC.03</t>
  </si>
  <si>
    <t>QTUAN.KCV1.01</t>
  </si>
  <si>
    <t>QTUAN.KCV1.02</t>
  </si>
  <si>
    <t>K.Đầm Tâm</t>
  </si>
  <si>
    <t>QTUAN.KCV1.03</t>
  </si>
  <si>
    <t>K.Đầm Tâm 1</t>
  </si>
  <si>
    <t>QTUAN.KCV1.04</t>
  </si>
  <si>
    <t>K.Sải Vàng</t>
  </si>
  <si>
    <t>QTUAN.KCV1.05</t>
  </si>
  <si>
    <t>K.Ao Chuối</t>
  </si>
  <si>
    <t>QTUAN.KCV1.06</t>
  </si>
  <si>
    <t>K.Đường Tây</t>
  </si>
  <si>
    <t>QTUAN.KCV1.07</t>
  </si>
  <si>
    <t>QTUAN.KCV1.08</t>
  </si>
  <si>
    <t>K.Cửa Văn</t>
  </si>
  <si>
    <t>QTUAN.KCV1.09</t>
  </si>
  <si>
    <t>Đầm Cầu Láng</t>
  </si>
  <si>
    <t>QTUAN.KCV1.10</t>
  </si>
  <si>
    <t>K.Thửa Bảy</t>
  </si>
  <si>
    <t>QTUAN.KCV1.11</t>
  </si>
  <si>
    <t>K.Vồng Bông</t>
  </si>
  <si>
    <t>QTUAN.KCV2.01</t>
  </si>
  <si>
    <t>K.Giáp QL 10</t>
  </si>
  <si>
    <t>QTUAN.SĐĐ.01(C.Quốc Tuấn 1)</t>
  </si>
  <si>
    <t>K.Đống Mối</t>
  </si>
  <si>
    <t>QTUAN.SĐĐ.02
(C.Buy Quốc Tuấn 2)</t>
  </si>
  <si>
    <t>K.Trại Toàn</t>
  </si>
  <si>
    <t>QTUAN.SĐĐ.03</t>
  </si>
  <si>
    <t>K.Cửa Đức</t>
  </si>
  <si>
    <t>QTUAN.SĐĐ.04</t>
  </si>
  <si>
    <t>K.Đầm Nghè</t>
  </si>
  <si>
    <t>QTUAN.SĐĐ.05</t>
  </si>
  <si>
    <t>K.Đồng Đông Nham</t>
  </si>
  <si>
    <t>QTUAN.TBBC.01</t>
  </si>
  <si>
    <t>K.Vùng 3-Vùng 4</t>
  </si>
  <si>
    <t>QTUAN.TBBC.02</t>
  </si>
  <si>
    <t>QTUAN.TBBC.03</t>
  </si>
  <si>
    <t>K.c2-3 TB Bạch Câu</t>
  </si>
  <si>
    <t>QTUAN.TBBC.04</t>
  </si>
  <si>
    <t>K.c2-2 TB Bạch Câu</t>
  </si>
  <si>
    <t>QTUAN.TBBC.05</t>
  </si>
  <si>
    <t>K.c2-4 TB Bạch Câu</t>
  </si>
  <si>
    <t>QTUAN.TBBC.06</t>
  </si>
  <si>
    <t>K.c2-1 TB Bạch Câu</t>
  </si>
  <si>
    <t>QTUAN.TBBC.07</t>
  </si>
  <si>
    <t>K.Cửa Quán</t>
  </si>
  <si>
    <t>QTUAN.TBBC.08</t>
  </si>
  <si>
    <t>K.Rộc Tần</t>
  </si>
  <si>
    <t>QTUAN.TBBC.09</t>
  </si>
  <si>
    <t>K.Cửa đình Bạch Câu 1</t>
  </si>
  <si>
    <t>QTUAN.TBBC.10</t>
  </si>
  <si>
    <t>K.Cửa đình Bạch Câu 2</t>
  </si>
  <si>
    <t>QTUAN.TBBC.11</t>
  </si>
  <si>
    <t>K.Cửa đình Bạch Câu 3</t>
  </si>
  <si>
    <t>QTUAN.TBBC.12</t>
  </si>
  <si>
    <t>K.Vườn Sự</t>
  </si>
  <si>
    <t>QTUAN.TBBC.13</t>
  </si>
  <si>
    <t>K.c2-1 TB Trực Đào I</t>
  </si>
  <si>
    <t>QTUAN.TBBC.14</t>
  </si>
  <si>
    <t>K.Cửa đình Bạch Câu 4</t>
  </si>
  <si>
    <t>QTUAN.TBBC.15</t>
  </si>
  <si>
    <t>K.Miễu 1</t>
  </si>
  <si>
    <t>QTUAN.TBBC.16</t>
  </si>
  <si>
    <t>K.Miễu 2</t>
  </si>
  <si>
    <t>QTUAN.TBBC.17</t>
  </si>
  <si>
    <t>K.Nền Đình</t>
  </si>
  <si>
    <t>QTUAN.TBBC.18</t>
  </si>
  <si>
    <t>K.Mả Cả</t>
  </si>
  <si>
    <t>TB.QT1.01</t>
  </si>
  <si>
    <t>K.Ngõ Cẩn</t>
  </si>
  <si>
    <t>TB.QT1.02</t>
  </si>
  <si>
    <t>K.Ngõ Hoạn</t>
  </si>
  <si>
    <t>TB.QT1.03</t>
  </si>
  <si>
    <t>K.Thành Cường</t>
  </si>
  <si>
    <t>TB.QT1.04</t>
  </si>
  <si>
    <t>K.Trực Định</t>
  </si>
  <si>
    <t>TB.QT1.05</t>
  </si>
  <si>
    <t>K.Ngõ Cẩn - Ngõ Trí</t>
  </si>
  <si>
    <t>TB.QT1.06</t>
  </si>
  <si>
    <t>K.c2-1 TB Quốc Tuấn I</t>
  </si>
  <si>
    <t>TB.QT1.07</t>
  </si>
  <si>
    <t>K.Đồng Lố</t>
  </si>
  <si>
    <t>TB.QT1.08</t>
  </si>
  <si>
    <t>K.Đường Đạn 2</t>
  </si>
  <si>
    <t>TB.QT2.01</t>
  </si>
  <si>
    <t>K.Đống Già 1-2</t>
  </si>
  <si>
    <t>TB.QT2.02</t>
  </si>
  <si>
    <t>K.Ven Nghĩa Địa</t>
  </si>
  <si>
    <t>TB.QT2.03</t>
  </si>
  <si>
    <t>K.Khu B2</t>
  </si>
  <si>
    <t>TB.QT2.04</t>
  </si>
  <si>
    <t>K.Sau ủy Ban</t>
  </si>
  <si>
    <t>TB.QT2.05</t>
  </si>
  <si>
    <t>K.C2-1 TB Quốc Tuấn II</t>
  </si>
  <si>
    <t>TB.QT2.06</t>
  </si>
  <si>
    <t>K.C2-2 TB Quốc Tuấn II</t>
  </si>
  <si>
    <t>TB.QT2.07</t>
  </si>
  <si>
    <t>K.Cửa ủy Ban</t>
  </si>
  <si>
    <t>TB.QT2.08</t>
  </si>
  <si>
    <t>K.Rộc Già</t>
  </si>
  <si>
    <t>TB.QT2.09</t>
  </si>
  <si>
    <t>K.Đồng Sau Trực Đào 1</t>
  </si>
  <si>
    <t>TB.QT2.10</t>
  </si>
  <si>
    <t>K.C2-3 TB Quốc Tuấn II</t>
  </si>
  <si>
    <t>TB.QT2.11</t>
  </si>
  <si>
    <t>K.Vườn Ươm 1</t>
  </si>
  <si>
    <t>TB.QT2.12</t>
  </si>
  <si>
    <t>K.Vườn Ươm 2</t>
  </si>
  <si>
    <t>TB.QT2.13</t>
  </si>
  <si>
    <t>K.Vườn Ươm 3</t>
  </si>
  <si>
    <t>TB.QT2.14</t>
  </si>
  <si>
    <t>K.Đống Vua 1</t>
  </si>
  <si>
    <t>TB.QT2.15</t>
  </si>
  <si>
    <t>K.Vườn Ươm 4</t>
  </si>
  <si>
    <t>TB.QT2.16</t>
  </si>
  <si>
    <t>K.Đống Già 1</t>
  </si>
  <si>
    <t>TB.QT2.17</t>
  </si>
  <si>
    <t>K.Đường Xén</t>
  </si>
  <si>
    <t>TB.QT2.18</t>
  </si>
  <si>
    <t>K.Đống Già 2</t>
  </si>
  <si>
    <t>TB.TĐ1.03</t>
  </si>
  <si>
    <t>TB.TĐ1.06</t>
  </si>
  <si>
    <t>K.Vùng 2-1</t>
  </si>
  <si>
    <t>TB.TĐ1.07</t>
  </si>
  <si>
    <t>K.c2-3 Tb Trực Đào I</t>
  </si>
  <si>
    <t>TB.TĐ1.08</t>
  </si>
  <si>
    <t>K.Nghĩa Địa 1</t>
  </si>
  <si>
    <t>TB.TĐ1.09</t>
  </si>
  <si>
    <t>K.Vùng 2-3</t>
  </si>
  <si>
    <t>TB.TĐ1.10</t>
  </si>
  <si>
    <t>K.Nghĩa Địa 2</t>
  </si>
  <si>
    <t>TB.TĐ1.11</t>
  </si>
  <si>
    <t>K.Nghĩa Địa 3</t>
  </si>
  <si>
    <t>TB.TĐ1.12</t>
  </si>
  <si>
    <t>Kc.Vườn Lập</t>
  </si>
  <si>
    <t>QTUAN.KTCTĐ (C.Trực Đào)</t>
  </si>
  <si>
    <t>K.Thùng Nông Nghiệp</t>
  </si>
  <si>
    <t>XÃ TIÊN LÃNG</t>
  </si>
  <si>
    <t>Cống Rộc</t>
  </si>
  <si>
    <t>Kênh Rộc</t>
  </si>
  <si>
    <t>01 khoang, khẩu độ 1,5 m; có cửa van điều tiết</t>
  </si>
  <si>
    <t>Đã có công trình điều tiết, đã xuống cấp</t>
  </si>
  <si>
    <t xml:space="preserve">Cống Hạt </t>
  </si>
  <si>
    <t>Kênh Đồng Cầu</t>
  </si>
  <si>
    <t>Làm mới khung dàn có cửa van điều tiết</t>
  </si>
  <si>
    <t>01 khoang, khẩu độ 1,2 m; có cửa van điều tiết</t>
  </si>
  <si>
    <t>chưa có khung dàn và cánh phai</t>
  </si>
  <si>
    <t>Cống Ông Khể</t>
  </si>
  <si>
    <t>Kênh Con Cá</t>
  </si>
  <si>
    <t>Cống Thỉnh</t>
  </si>
  <si>
    <t>Kênh Bãi</t>
  </si>
  <si>
    <t>Sửa chữa, Làm mới khung dàn có cửa van điều tiết</t>
  </si>
  <si>
    <t>XÃ QUYẾT THẮNG</t>
  </si>
  <si>
    <t>Cống chéo (hiện trạng: đã xuống cấp nghiêm trọng)</t>
  </si>
  <si>
    <t>Kênh cống chéo</t>
  </si>
  <si>
    <t>5 x 1 x 1,2</t>
  </si>
  <si>
    <t>Gần chùa hưng phúc thôn Mỹ Ngự</t>
  </si>
  <si>
    <t>Kênh Mục đồng</t>
  </si>
  <si>
    <t>5 x 2 x 1,5</t>
  </si>
  <si>
    <t>Cống xây từ năm 1967 đã xuống cấp khồng đủ nhu cầu tưới, tiêu</t>
  </si>
  <si>
    <t>XÃ TÂN MINH</t>
  </si>
  <si>
    <t>Cống qua kênh Xi phông</t>
  </si>
  <si>
    <t>Kênh xi phông</t>
  </si>
  <si>
    <t>01 khoang, khẩu độ dự kiến 1,5 m; có cửa van điều tiết</t>
  </si>
  <si>
    <t>Xây cống trạm bơm về vườn mè</t>
  </si>
  <si>
    <t>Kênh vườn mè</t>
  </si>
  <si>
    <t>1 khoang, khẩu độ dự kiến 1 m; có cửa van điều tiết</t>
  </si>
  <si>
    <t>Xây cống láng chiều, vườn ngoài</t>
  </si>
  <si>
    <t>Kênh lãng chiều, vườn ngoài</t>
  </si>
  <si>
    <t>Cầu cửa Đình</t>
  </si>
  <si>
    <t>Kênh cửa Đình</t>
  </si>
  <si>
    <t>Xây mới cầu qua kênh</t>
  </si>
  <si>
    <t>Xây cầu qua kênh
 rộng 1m dài 4m</t>
  </si>
  <si>
    <t>Chưa có công trình, không thuận lợi cho việc đưa cơ giới vào phục vụ sản xuất</t>
  </si>
  <si>
    <t>Cầu ông Rương</t>
  </si>
  <si>
    <t>Kênh ông Rương</t>
  </si>
  <si>
    <t>Cống láng ngoài</t>
  </si>
  <si>
    <t>Kênh láng ngoài</t>
  </si>
  <si>
    <t>Cống đầu cầu tre</t>
  </si>
  <si>
    <t>Kênh cầu tre</t>
  </si>
  <si>
    <t>1 khoang, khẩu độ dự kiến 1,5 m; có cửa van điều tiết</t>
  </si>
  <si>
    <t>Công Ngã tư Mả Chùa</t>
  </si>
  <si>
    <t>Kênh mả Chùa</t>
  </si>
  <si>
    <t>Cóng ngã tư Mả Mì khu đồng Thái Lai</t>
  </si>
  <si>
    <t>Kênh thái Lai</t>
  </si>
  <si>
    <t>Cống giữa đồng Thái Lai giáp đường trục xã</t>
  </si>
  <si>
    <t>Kênh trục xã</t>
  </si>
  <si>
    <t>Cống mương giữa đồng chúa</t>
  </si>
  <si>
    <t>Kênh đồng chúa</t>
  </si>
  <si>
    <t>Cống đường Đèo</t>
  </si>
  <si>
    <t>Kênh đường Đèo</t>
  </si>
  <si>
    <t>Cống đường Sánh</t>
  </si>
  <si>
    <t>Kênh đường Sánh</t>
  </si>
  <si>
    <t>Cống láng dăm</t>
  </si>
  <si>
    <t>Kênh láng dăm</t>
  </si>
  <si>
    <t>Công cừ con lươn</t>
  </si>
  <si>
    <t>Kênh con lươn</t>
  </si>
  <si>
    <t>Cống Láng Tuấn</t>
  </si>
  <si>
    <t>Kênh láng Tuấn</t>
  </si>
  <si>
    <t>Cống Đồng Tó</t>
  </si>
  <si>
    <t>Kênh đồng Tó</t>
  </si>
  <si>
    <t>Cống cụ Tam</t>
  </si>
  <si>
    <t>Kênh cụ Tam</t>
  </si>
  <si>
    <t>Cống Vùng 5 Đồng chúa</t>
  </si>
  <si>
    <t>Cống đống Sành sau ông Theo</t>
  </si>
  <si>
    <t>Kênh ông Theo</t>
  </si>
  <si>
    <t>Cống sau ông Vìn</t>
  </si>
  <si>
    <t>Kênh ông Vìn</t>
  </si>
  <si>
    <t>Xây cầu cửa cống Hồ</t>
  </si>
  <si>
    <t>Kênh cống Hồ</t>
  </si>
  <si>
    <t>Xây cầu qua kênh
 rộng 2m dài 6m</t>
  </si>
  <si>
    <t>Xây cầu cây Giành</t>
  </si>
  <si>
    <t>Kênh cây Giành</t>
  </si>
  <si>
    <t>Xây cầu đường Đốm</t>
  </si>
  <si>
    <t>Kênh đường Đốm</t>
  </si>
  <si>
    <t>Cầu Rộc chợ</t>
  </si>
  <si>
    <t>Kênh rộc chợ</t>
  </si>
  <si>
    <t>Cầu đồng chúa</t>
  </si>
  <si>
    <t>Cầu cửa kho</t>
  </si>
  <si>
    <t>Kênh cửa kho</t>
  </si>
  <si>
    <t>Cầu Tắt năng</t>
  </si>
  <si>
    <t>Kênh tắt năng</t>
  </si>
  <si>
    <t>Xây cầu qua kênh
 rộng 1,5m dài 6m</t>
  </si>
  <si>
    <t>Cống đồng Hán Nam</t>
  </si>
  <si>
    <t>Kênh hán Nam</t>
  </si>
  <si>
    <t>Cống đồng Láng Vạc</t>
  </si>
  <si>
    <t>Kênh láng Vạc</t>
  </si>
  <si>
    <t>Cống đồng Bãi 7</t>
  </si>
  <si>
    <t>Kênh đồng Bãi 7</t>
  </si>
  <si>
    <t>Cống đồng Cánh soi</t>
  </si>
  <si>
    <t>Kênh cánh soi</t>
  </si>
  <si>
    <t>Cống đồng đường đốm</t>
  </si>
  <si>
    <t>Kênh đường đốm</t>
  </si>
  <si>
    <t>Cầu ông Ngay</t>
  </si>
  <si>
    <t>Kênh cửa ông Ngay</t>
  </si>
  <si>
    <t>Xây cầu qua kênh
 rộng 2m dài 8m</t>
  </si>
  <si>
    <t>Cầu ông Thạnh</t>
  </si>
  <si>
    <t>Kênh cửa ông Thạnh</t>
  </si>
  <si>
    <t>Cống cửa ông Thốt</t>
  </si>
  <si>
    <t>Kênh cửa ông Thốt</t>
  </si>
  <si>
    <t>Cống cửa bà Thắm</t>
  </si>
  <si>
    <t>Kênh cửa bà Thắm</t>
  </si>
  <si>
    <t>Cầu qua Kênh ngõ bà hiệp</t>
  </si>
  <si>
    <t>Kênh cửa bà hiệp</t>
  </si>
  <si>
    <t>Xây cầu qua kênh
 rộng 3m dài 11m</t>
  </si>
  <si>
    <t>Cầu ngõ ông Tuyến đi đê Thái Bình</t>
  </si>
  <si>
    <t>Kênh cửa ông Tuyến</t>
  </si>
  <si>
    <t>Cống vùng Đầm sau</t>
  </si>
  <si>
    <t>Kênh đầm sau</t>
  </si>
  <si>
    <t>Cống cùng Đầm Cử</t>
  </si>
  <si>
    <t>Kênh đầm Cử</t>
  </si>
  <si>
    <t>Cầu từ Hoa Can trong ra hoa Can Ngoài</t>
  </si>
  <si>
    <t>Kênh Hoa can Ngoài</t>
  </si>
  <si>
    <t>Cầu đống Đạo</t>
  </si>
  <si>
    <t>Kênh đống Đạo</t>
  </si>
  <si>
    <t>Cầu qua kênh láng xóm chợ</t>
  </si>
  <si>
    <t>Kênh xóm chợ</t>
  </si>
  <si>
    <t>Cầu sang đồng Tân Khẩu</t>
  </si>
  <si>
    <t>Kênh tân Khẩu</t>
  </si>
  <si>
    <t>Xây cầu qua kênh
 rộng 3m dài 3m</t>
  </si>
  <si>
    <t>Cầu ra đồng cột mốc</t>
  </si>
  <si>
    <t>Kênh cột mốc</t>
  </si>
  <si>
    <t xml:space="preserve">cầu ươm qua kênh cửa cống </t>
  </si>
  <si>
    <t>Kênh cửa cống</t>
  </si>
  <si>
    <t>Thôn Tỉnh Lạc</t>
  </si>
  <si>
    <t>Cống qua mương đặc nhị</t>
  </si>
  <si>
    <t>Kênh đặc nhị</t>
  </si>
  <si>
    <t>1 khoang, khẩu độ dự kiến 3 m; có cửa van điều tiết</t>
  </si>
  <si>
    <t>Cống qua mương đặc tam</t>
  </si>
  <si>
    <t>Kênh đặc tam</t>
  </si>
  <si>
    <t>1 khoang, khẩu độ dự kiến 3m; có cửa van điều tiết</t>
  </si>
  <si>
    <t>Cống qua mương đặc Tứ</t>
  </si>
  <si>
    <t>Kênh đặc Tứ</t>
  </si>
  <si>
    <t>Cống qua mương đặc ngũ</t>
  </si>
  <si>
    <t>Kênh đặc ngũ</t>
  </si>
  <si>
    <t>XÃ TIÊN MINH</t>
  </si>
  <si>
    <t>Cống cửa Đền đến sau Đình</t>
  </si>
  <si>
    <t>02 khoang, khẩu độ dự kiến 5,0 m; có cửa van điều tiết</t>
  </si>
  <si>
    <t>Cống Bên Chùa</t>
  </si>
  <si>
    <t>Cống Đồng Rộc</t>
  </si>
  <si>
    <t>Cống Đầm Dâu</t>
  </si>
  <si>
    <t>Cống Đầm Ngoài</t>
  </si>
  <si>
    <t>Cống Đường Dừa</t>
  </si>
  <si>
    <t>Cống Láng Cẩm</t>
  </si>
  <si>
    <t>Cống Vùng Trũng</t>
  </si>
  <si>
    <t>Cống Đồng Cho</t>
  </si>
  <si>
    <t>Cống khu vực sản xuất</t>
  </si>
  <si>
    <t>Cống Cửa Chùa đến sông Văn Úc</t>
  </si>
  <si>
    <t>Cống từ Đồng Hà đến Láng Kép</t>
  </si>
  <si>
    <t>Cống Mả Cả đến Cửa Ao</t>
  </si>
  <si>
    <t>Cống Đồng Vông đến Hoa Tinh</t>
  </si>
  <si>
    <t>Cống Đường Phố</t>
  </si>
  <si>
    <t>Cống Áp Làng</t>
  </si>
  <si>
    <t xml:space="preserve">Cống cửa Tiệp </t>
  </si>
  <si>
    <t>Cống từ ông Tùng đến ông Ngoạn</t>
  </si>
  <si>
    <t>Cống đồng Mả đến bãi Trong</t>
  </si>
  <si>
    <t>Cống của Vườn đến kênh chống Mặn</t>
  </si>
  <si>
    <t>Cống giáp làng đến kênh chống Mặn</t>
  </si>
  <si>
    <t>XÃ VĨNH THỊNH</t>
  </si>
  <si>
    <t xml:space="preserve">Cống ở Đồng Treo bên trạm bơm ra kênh Chanh Dương </t>
  </si>
  <si>
    <t>Cống Bò Vàng</t>
  </si>
  <si>
    <t>Đầu kênh Hà Phương</t>
  </si>
  <si>
    <t>Cống ông Nhống cừ ao cá ra Kênh Mét</t>
  </si>
  <si>
    <t>Trên tuyến kênh Kênh Mét</t>
  </si>
  <si>
    <t>Cống đồng xưa ra Kênh Chanh Dương</t>
  </si>
  <si>
    <t>Đầu kênh Chanh Dương</t>
  </si>
  <si>
    <t>Cống Chùa Đỏ</t>
  </si>
  <si>
    <t>Đầu kênh Ba Đồng</t>
  </si>
  <si>
    <t>Cống Đống Đọ</t>
  </si>
  <si>
    <t>Đầu kênh Tân Hưng</t>
  </si>
  <si>
    <t>Cống Đôi</t>
  </si>
  <si>
    <t>Đầu kênh Đường Láng, Cung Chúc</t>
  </si>
  <si>
    <t>Cống Cửa Vàng</t>
  </si>
  <si>
    <t>XÃ VĨNH THUẬN</t>
  </si>
  <si>
    <t>Cống đầu kênh nội đồng</t>
  </si>
  <si>
    <t>PHƯỜNG VIỆT HÒA</t>
  </si>
  <si>
    <t>Cống lấy nước trạm bơm Bắc Đào Xá</t>
  </si>
  <si>
    <t>Kênh Đò Cậy - Tiên Kiều</t>
  </si>
  <si>
    <t>Đặt lại cống mới</t>
  </si>
  <si>
    <t>Chiều dài dự kiến 4 m; rộng lòng máng 1,0 m,; kết cấu bê tông cốt thép; có 1 chắn rác phía bên ngoài cống</t>
  </si>
  <si>
    <t>Xây bằng gạch đã lâu, đang bị sập sệ, xuống cấp và lòng cống hẹp không đủ công suất để lấy nước</t>
  </si>
  <si>
    <t>PHƯỜNG NAM ĐỒNG</t>
  </si>
  <si>
    <t>Cống khu Đầm lẻ cập thượng</t>
  </si>
  <si>
    <t>Kênh tiêu của chùa Đồng néo</t>
  </si>
  <si>
    <t>Xây lại</t>
  </si>
  <si>
    <t>30 ha</t>
  </si>
  <si>
    <t>đã xuống cấp trầm trọng</t>
  </si>
  <si>
    <t>XÃ PHÚ THÁI</t>
  </si>
  <si>
    <t>Cống Bến Đò</t>
  </si>
  <si>
    <t>Đầu mương tiêu, cuối cống lấy xa</t>
  </si>
  <si>
    <t>Sửa chữa cống</t>
  </si>
  <si>
    <t xml:space="preserve">2m x 1,5m </t>
  </si>
  <si>
    <t>Cống Đập Cái</t>
  </si>
  <si>
    <t>Đầu mương tiêu, cuối cống khê</t>
  </si>
  <si>
    <t>2m x 1m</t>
  </si>
  <si>
    <t>Cống Cổng Ông Tam</t>
  </si>
  <si>
    <t>Đầu tiếp giáp khu dân cư An Thái, cuối tiếp giáp Sông An Thành</t>
  </si>
  <si>
    <t>2m x 1,5m</t>
  </si>
  <si>
    <t>Cống tiêu thôn Đồng Văn</t>
  </si>
  <si>
    <t>Đầu tiêu ra sông An Thành</t>
  </si>
  <si>
    <t>1,5m x 1m</t>
  </si>
  <si>
    <t>Cổng Cửa Đình</t>
  </si>
  <si>
    <t>Đầu tiếp giáp sông Nguyễn Văn Bé, cuối tiếp giáp cánh đồng cửa đình</t>
  </si>
  <si>
    <t>Xây mới cống</t>
  </si>
  <si>
    <t>2m x 2m</t>
  </si>
  <si>
    <t>Cống Đồng Mỹ</t>
  </si>
  <si>
    <t>Đầu tiếp giáp dân cư thông đồng mỹ, cuối tiếp giáp khu đồng chùa bía</t>
  </si>
  <si>
    <t>Cống Đầm Xiếc</t>
  </si>
  <si>
    <t>Đầu kênh Đâm Xiếc</t>
  </si>
  <si>
    <t>2,0 m,  x 2,5m</t>
  </si>
  <si>
    <t>Cống Đầm Đò</t>
  </si>
  <si>
    <t>Đầu kênh Đầm Đò, cuối kênh Đầm Xiếc</t>
  </si>
  <si>
    <t xml:space="preserve"> 2,0m x 2,5m</t>
  </si>
  <si>
    <t>Cống Cầu Gạch</t>
  </si>
  <si>
    <t>Đầu kênh Dọc Quýt đến sông Văn Dương</t>
  </si>
  <si>
    <t>2,0m x 2,5m</t>
  </si>
  <si>
    <t>Cống Đầm Do</t>
  </si>
  <si>
    <t>Đầu cống lấy xa</t>
  </si>
  <si>
    <t>1,5m x 1,5m</t>
  </si>
  <si>
    <t>Cống Đầm Hồ Cau</t>
  </si>
  <si>
    <t>Đầu kênh cấp 1 trạm bơm, cuối chảy ra đầm hồ cau</t>
  </si>
  <si>
    <t>1,2m x 0,8m</t>
  </si>
  <si>
    <t>Cống Quỳnh Khê</t>
  </si>
  <si>
    <t>Đầu bãi quỳnh khê ra sông an thành</t>
  </si>
  <si>
    <t>4m x 1m</t>
  </si>
  <si>
    <t>Cống Quán Lạn</t>
  </si>
  <si>
    <t>Đầu kênh tiêu, cuối trạm bơm tiêu Cống Khê</t>
  </si>
  <si>
    <t>Cống tiêu úng, thôn Cổ Phục Nam</t>
  </si>
  <si>
    <t>Đầu cấu Kim Khê đến khu Đồng Lạ</t>
  </si>
  <si>
    <t>Cống Mường Đống Cao</t>
  </si>
  <si>
    <t>Từ kênh xí nghiệp đến xứ đồng cống sến</t>
  </si>
  <si>
    <t>1,5m x 1,0 m</t>
  </si>
  <si>
    <t>Cống Đồng Bông</t>
  </si>
  <si>
    <t>Đầu kênh cấp 1, cuối Rồng Hoài</t>
  </si>
  <si>
    <t>6m x 1m</t>
  </si>
  <si>
    <t>XÃ LAI KHÊ</t>
  </si>
  <si>
    <t>Cống Thắng Yên</t>
  </si>
  <si>
    <t>K2,860 đê Hữu sông Kinh Môn</t>
  </si>
  <si>
    <t>0,5x0,65</t>
  </si>
  <si>
    <t>xuông cấp</t>
  </si>
  <si>
    <t>Cống cầu sốc</t>
  </si>
  <si>
    <t>Thôn Đông</t>
  </si>
  <si>
    <t>1x2,5</t>
  </si>
  <si>
    <t>Cống Các Cụ</t>
  </si>
  <si>
    <t>Mương cấp 2 kênh N13</t>
  </si>
  <si>
    <t>1,2x1,6</t>
  </si>
  <si>
    <t>PHƯỜNG NGUYỄN ĐẠI NĂNG</t>
  </si>
  <si>
    <t>Cống bốn cửa</t>
  </si>
  <si>
    <t>kênh tiêu khu vườn các cụ</t>
  </si>
  <si>
    <t>1.2m*1.5m</t>
  </si>
  <si>
    <t>cống xuống cấp</t>
  </si>
  <si>
    <t>Cống qua đường khu Ruộng Kiên</t>
  </si>
  <si>
    <t>kênh tưới, tiêu khu vườn các cụ</t>
  </si>
  <si>
    <t>1.5m*1.5m</t>
  </si>
  <si>
    <t>cống xây bé, tiêu thoát nước chậm gây ngập úng</t>
  </si>
  <si>
    <t>21</t>
  </si>
  <si>
    <t>PHƯỜNG PHẠM SƯ MẠNH</t>
  </si>
  <si>
    <t>Cống Đường Ngang</t>
  </si>
  <si>
    <t>Kênh Đường Ngang - Khe Tài</t>
  </si>
  <si>
    <t>Xây mới cống đầu kênh tại điểm Bờ Sông Nguyễn Lân</t>
  </si>
  <si>
    <t>01 khoang, khẩu độ dự kiến 10 m; rộng 1, cao 1m có cửa van điều tiết</t>
  </si>
  <si>
    <t xml:space="preserve">Cống đầu nhà máy Đống Đầng </t>
  </si>
  <si>
    <t>Đầu kênh nhà máy đống đầng, Lĩnh Đông</t>
  </si>
  <si>
    <t xml:space="preserve">Xây mới cống đầu kênh </t>
  </si>
  <si>
    <t>01 Âu xả, 01 khoang khẩu độ dự kiến 8m; rộng 1, cao 0,8m có cửa van điều tiết</t>
  </si>
  <si>
    <t>Cống đầu kênh Kim Nôi</t>
  </si>
  <si>
    <t>Đầu kênh Kim Nôi</t>
  </si>
  <si>
    <t>Cống đầu kênh Đống Thần</t>
  </si>
  <si>
    <t>01 khoang, khẩu độ dự kiến 10 m; rộng 2, cao 1,5m có cửa van điều tiết</t>
  </si>
  <si>
    <t>XÃ HÀ TÂY</t>
  </si>
  <si>
    <t>Cống cụ Tạc</t>
  </si>
  <si>
    <t>Từ ngõ ông môn đến cống</t>
  </si>
  <si>
    <t>Cống đập chi bộ</t>
  </si>
  <si>
    <t>Cống vồng ông Nốm</t>
  </si>
  <si>
    <t>Từ ngõ ông Thắng đến vồng ông Nốm</t>
  </si>
  <si>
    <t>01 khoang, khẩu độ dự kiến 0,8 m; có cửa van điều tiết</t>
  </si>
  <si>
    <t>XÃ HÀ BẮC</t>
  </si>
  <si>
    <t>Cống Đông</t>
  </si>
  <si>
    <t>Đầu kênh Đồng Hải</t>
  </si>
  <si>
    <t>Xây mới cống đầu kênh Đồng Hải</t>
  </si>
  <si>
    <t>Chiều dài dự kiến 5 m; rộng lòng máng 2 m; cao 1,2 m; kết cấu bê tông cốt thép</t>
  </si>
  <si>
    <t>Công trình xuống cấp, nhỏ, hẹp không đáp ứng được nhu cầu tưới, tiêu</t>
  </si>
  <si>
    <t>Cống cầu Sắt</t>
  </si>
  <si>
    <t xml:space="preserve"> Kênh Ba Đảm Đang</t>
  </si>
  <si>
    <t>Cải tạo lớn, thay thế cửa điều tiết, cánh phai đã hư hỏng</t>
  </si>
  <si>
    <t xml:space="preserve"> thay thế cửa điều tiết, cánh phai đã hư hỏng</t>
  </si>
  <si>
    <t>Cống Tên Lửa- Cầu máng trên cống qua kênh</t>
  </si>
  <si>
    <t>Nằm ngang qua Kênh T4, dưới kênh tưới nổi</t>
  </si>
  <si>
    <t>Xây mới cống, cầu máng dẫn nước qua mương tiêu</t>
  </si>
  <si>
    <t>Chiều dài dự kiến 2 m; rộng lòng máng 20 m; cáo 1,0 m;kết cấu bê tông cốt thép</t>
  </si>
  <si>
    <t>Công trình hư hỏng, lòng cống hẹp,không đáp ứng được nhu cầu tưới, tiêu</t>
  </si>
  <si>
    <t>Cống ông Ất</t>
  </si>
  <si>
    <t>Đồng ông Ất, Nhân Lư</t>
  </si>
  <si>
    <t xml:space="preserve">Xây mới cống dưới đê sông Hương nội đồng dẫn nước vào kênh tiêu </t>
  </si>
  <si>
    <t>Chiều dài dự kiến 8 m; rộng lòng máng 0,6 m; cao 1,2 m; kết cấu bê tông cốt thép; lắp đặt cánh phai, hệ thống đóng mở quay tay.</t>
  </si>
  <si>
    <t>Công trình xây dựng đã lâu, xuống cấp, nhỏ không đáp ứng được nhu cầu tiêu, thoát nước khu vực</t>
  </si>
  <si>
    <t>Cống ông Viển</t>
  </si>
  <si>
    <t>Đồng Cà, Cam Lộ</t>
  </si>
  <si>
    <t>Chiều dài dự kiến 12m; rộng lòng máng 2 m; cao 2 m; kết cấu bê tông cốt thép, lắp đặt cửa điều tiết, cánh phai.</t>
  </si>
  <si>
    <t>Công trình hư hỏng, không giữ được và điều tiết nước tưới, tiêu được hiệu quả</t>
  </si>
  <si>
    <t>XÃ HÀ NAM</t>
  </si>
  <si>
    <t>Cống tiêu nước khu Đại Chua Lang Can 2</t>
  </si>
  <si>
    <t>Đống Đại chua</t>
  </si>
  <si>
    <t>Thay mới</t>
  </si>
  <si>
    <t xml:space="preserve">02 khoang, khẩu độ dự kiến 1,0 m; </t>
  </si>
  <si>
    <t>Cống tiêu nước khu đồng thôn Thiện trang</t>
  </si>
  <si>
    <t>Trên Kênh T1-2</t>
  </si>
  <si>
    <t xml:space="preserve">4 khoang, khẩu độ dự kiến 1,0 m; </t>
  </si>
  <si>
    <t>Công trình xuống cấp, tiêu nước khó khăn</t>
  </si>
  <si>
    <t>Cống tiêu nước khu đồng thôn Thiện trang( ngõ Bà Tâm)</t>
  </si>
  <si>
    <t>Cống tiêu nước ra khu đò Chiềng</t>
  </si>
  <si>
    <t>Trên Kênh T1-3</t>
  </si>
  <si>
    <t>Cống đường khu Rót lành</t>
  </si>
  <si>
    <t>Trên Kênh T1-4</t>
  </si>
  <si>
    <t>Cống khu chân mạ xóm 2</t>
  </si>
  <si>
    <t>Cống đường khu Miếu Sự xóm 1</t>
  </si>
  <si>
    <t>Cống khu đồng Rót sắt</t>
  </si>
  <si>
    <t>Trên Kênh T1-5</t>
  </si>
  <si>
    <t>Cống khu đồng Quán dọc</t>
  </si>
  <si>
    <t>Kênh nội đồng</t>
  </si>
  <si>
    <t>Cống khu vườn cuối</t>
  </si>
  <si>
    <t>XÃ HÀ ĐÔNG</t>
  </si>
  <si>
    <t>Cống Đường Trắng</t>
  </si>
  <si>
    <t>Kênh Đường Trắng</t>
  </si>
  <si>
    <t>Dài 3m rộng 1m có cửa van điều tiết nước</t>
  </si>
  <si>
    <t>Cống xuống cấp</t>
  </si>
  <si>
    <t>Cống Cầu Cửa Hàng Thiệu</t>
  </si>
  <si>
    <t>Kênh Cầu cửa hàng</t>
  </si>
  <si>
    <t>Dài 6m rộng 2,5m có cửa van điều tiết nước</t>
  </si>
  <si>
    <t>Cống Cầu Kho</t>
  </si>
  <si>
    <t>Kênh Cầu kho</t>
  </si>
  <si>
    <t>Dài 6m rộng 1,5m có cửa van điều tiết nước</t>
  </si>
  <si>
    <t>Cống Nạch Lạng</t>
  </si>
  <si>
    <t>Kênh Nạch Lạng</t>
  </si>
  <si>
    <t>Dài 2,5m rộng 1m có cửa van điều tiết nước</t>
  </si>
  <si>
    <t>Cống Ba Mẫu</t>
  </si>
  <si>
    <t>Kênh Ba Mẫu</t>
  </si>
  <si>
    <t>Cống rẽ về xóm 6 Trường Thành</t>
  </si>
  <si>
    <t>Kênh Tưới TB Ngọc Điểm</t>
  </si>
  <si>
    <t>Dài 4,5m rộng 1m</t>
  </si>
  <si>
    <t>Cống tiêu xóm 6</t>
  </si>
  <si>
    <t>Kênh tiêu từ nhà bà cúc ra kênh T8</t>
  </si>
  <si>
    <t>Dài 5m rộng 2m</t>
  </si>
  <si>
    <t>Cống ông Thành</t>
  </si>
  <si>
    <t>Kênh Thanh Bính</t>
  </si>
  <si>
    <t>Dài 4m rộng 2m có cửa van điều tiết</t>
  </si>
  <si>
    <t>Cống cửa Mục</t>
  </si>
  <si>
    <t>Kênh Thanh Quang</t>
  </si>
  <si>
    <t>Cống ông Mã</t>
  </si>
  <si>
    <t>Cống ông Mạnh</t>
  </si>
  <si>
    <t>Dài 6m rộng 3m</t>
  </si>
  <si>
    <t>XÃ THANH MIỆN</t>
  </si>
  <si>
    <t xml:space="preserve">Cống cấp nước Đống Gùa cửa sông Cửu An </t>
  </si>
  <si>
    <t>Đầu kênh dẫn nước vào Trạm bơm Văn Khê</t>
  </si>
  <si>
    <t>01 khoang, khẩu độ dự kiến dài 7,0 m x 1,5 m x 1,5 có cửa van điều tiết</t>
  </si>
  <si>
    <t>Chưa có công trình điều tiết, khó phân phối nước tưới cho khu sản xuất, hư hỏng nặng</t>
  </si>
  <si>
    <t>Cống tiêu ông Luận, thôn Văn Khê ( cũ)</t>
  </si>
  <si>
    <t>Kênh tiêu Bằng Bộ 
- Văn Phạm</t>
  </si>
  <si>
    <t>Dài 9,0 m x 1,4 m x 1,5 m
có cửa van điều tiết</t>
  </si>
  <si>
    <t>Cống quá nhỏ, không điều tiết được, khi ngập úng</t>
  </si>
  <si>
    <t xml:space="preserve">Cống tiêu Đống hồng, thôn Cao Hòa </t>
  </si>
  <si>
    <t>Nối liền hệ thống tiêu úng giữa 3 thôn</t>
  </si>
  <si>
    <t xml:space="preserve">Xây mới </t>
  </si>
  <si>
    <t>Dài 7,0 m x 1,4m x 1,5 m
có van điều tiết</t>
  </si>
  <si>
    <t>Cống tiêu ông Phả, thôn Văn Khê (cũ)</t>
  </si>
  <si>
    <t>Nối liền hệ thống tiêu úng giữa 2 thôn</t>
  </si>
  <si>
    <t xml:space="preserve">Dài 6,0 m x 1,4m x 1,5 m
</t>
  </si>
  <si>
    <t>Cống tiêu ông Tốn, thôn Văn Khê (cũ)</t>
  </si>
  <si>
    <t>Cống tiêu Chằm To, Đống Tý</t>
  </si>
  <si>
    <t>đầu kênh T1</t>
  </si>
  <si>
    <t>xây mới cống</t>
  </si>
  <si>
    <t>Rộng 1m dài 6,cao 1m lòng,đáy đổ bê tông,mặt đổ bê tông,tường xây 200</t>
  </si>
  <si>
    <t>khi tiêu úng gặp khó khăn,tiêu chậm</t>
  </si>
  <si>
    <t>cống ông Mạn thôn Phù Nội</t>
  </si>
  <si>
    <t>đầu kênh Đồng Chớn</t>
  </si>
  <si>
    <t>1 khoang,có cửa van điều tiết có khóa chống tháo mở chộm</t>
  </si>
  <si>
    <t>khi úng, tháo ra sông cửu an cho cánh Đồng Chớn, Miếu nhanh hơn</t>
  </si>
  <si>
    <t>cống Phụ nữ thôn Triệu Thái</t>
  </si>
  <si>
    <t>trên tuyến kênh ông Thuyết</t>
  </si>
  <si>
    <t>cống Đền Trần thôn Phú Mễ</t>
  </si>
  <si>
    <t>đầu kênh sông T1</t>
  </si>
  <si>
    <t>Dẫn nước từ sông T1 vào trạm bơm</t>
  </si>
  <si>
    <t>cống Sau Kho Gia  Cốc</t>
  </si>
  <si>
    <t>Từ Trạm bơm Gia Cốc đến Trạm bơm Miễu Mẹn</t>
  </si>
  <si>
    <t>Cống Đồng Muôn 2</t>
  </si>
  <si>
    <t xml:space="preserve">Dẫn vào trạm bơm Đồng muôn </t>
  </si>
  <si>
    <t>khẩu độ dự kiến dài 12,0 m x 1,5 m x 1,5 có cửa van điều tiết</t>
  </si>
  <si>
    <t>Công trình đã xuống cấp</t>
  </si>
  <si>
    <t>Ông Ý</t>
  </si>
  <si>
    <t>Vào trạm bơm  A-B</t>
  </si>
  <si>
    <t xml:space="preserve"> khẩu độ dự kiến dài 21,0 m x 2,5 m x 2,5 có cửa van điều tiết</t>
  </si>
  <si>
    <t>Tiêu Lâm</t>
  </si>
  <si>
    <t>Vào Trạm bơm Tiêu Lâm</t>
  </si>
  <si>
    <t xml:space="preserve"> khẩu độ dự kiến dài  15,0 m x 2,5 m x 2,5 có cửa van điều tiết</t>
  </si>
  <si>
    <t>Cống 60</t>
  </si>
  <si>
    <t>Tiêu nước ra Kênh T2</t>
  </si>
  <si>
    <t xml:space="preserve"> khẩu độ dự kiến dài 7,0 m x 1,5 m x 1,5 có cửa van điều tiết</t>
  </si>
  <si>
    <t>Cống ông Mạn</t>
  </si>
  <si>
    <t>Tiêu nước ra Kênh T3</t>
  </si>
  <si>
    <t>Cống vùng 47</t>
  </si>
  <si>
    <t>Tiêu nước ra Kênh T4</t>
  </si>
  <si>
    <t>Cống bà Lẫm</t>
  </si>
  <si>
    <t>Tiêu nước ra Kênh AB</t>
  </si>
  <si>
    <t>Cống sau Trạm bơm A</t>
  </si>
  <si>
    <t>Dân nước vào trạm bơm A</t>
  </si>
  <si>
    <t>Cống ông Tơn</t>
  </si>
  <si>
    <t>Tưới và tiêu</t>
  </si>
  <si>
    <t xml:space="preserve"> khẩu độ dự kiến dài 7,5 m x 1,5 m x 1,5 có cửa van điều tiết</t>
  </si>
  <si>
    <t>Cống Qua sông Đại Phú Giang</t>
  </si>
  <si>
    <t xml:space="preserve"> khẩu độ dự kiến dài 45,0 m x 1,5 m x 1,5 có cửa van điều tiết</t>
  </si>
  <si>
    <t xml:space="preserve">Cổng Cổ Bồng </t>
  </si>
  <si>
    <t xml:space="preserve">Công Bãi Cọ </t>
  </si>
  <si>
    <t>Tiêu nước ra sông cửu an</t>
  </si>
  <si>
    <t>XÃ BẮC THANH MIỆN</t>
  </si>
  <si>
    <t>Đường Mới</t>
  </si>
  <si>
    <t>Kênh N1 Tb Đằng Ngộn</t>
  </si>
  <si>
    <t>0,5*0,7*20m</t>
  </si>
  <si>
    <t>cống vỡ, lòng cống hẹp</t>
  </si>
  <si>
    <t>Kim Trang Đông</t>
  </si>
  <si>
    <t>Kênh N1-3 Tb Kim Đông</t>
  </si>
  <si>
    <t>6*2*1</t>
  </si>
  <si>
    <t>Kim Trang Tây</t>
  </si>
  <si>
    <t>Kênh N2 Tb Kim Tây</t>
  </si>
  <si>
    <t>6*1.5*1</t>
  </si>
  <si>
    <t>Cống vỡ, xuống cấp</t>
  </si>
  <si>
    <t>Cống đầm đê - Quốc Tuấn</t>
  </si>
  <si>
    <t>Kênh N1 Tb Quốc Tuấn</t>
  </si>
  <si>
    <t>4*1,5*1</t>
  </si>
  <si>
    <t>Cống sau ông Biên - Lâm Kiều</t>
  </si>
  <si>
    <t>Kênh N3 Tb Lâm Kiều</t>
  </si>
  <si>
    <t>Cống sau bà By - Vĩnh Mộ</t>
  </si>
  <si>
    <t>Kênh N3 Tb Vĩnh Mộ</t>
  </si>
  <si>
    <t>4*1*1</t>
  </si>
  <si>
    <t>Cống sau bà Mỡ - Hoành Bồ</t>
  </si>
  <si>
    <t>Kênh N2</t>
  </si>
  <si>
    <t>28</t>
  </si>
  <si>
    <t>XÃ HẢI HƯNG</t>
  </si>
  <si>
    <t>Cống tiêu Vườn Chuối</t>
  </si>
  <si>
    <t>Cuối kênh dẫn tiêu</t>
  </si>
  <si>
    <t>1,20 x 1,40</t>
  </si>
  <si>
    <t>Cống tiêu Đồng Giồng</t>
  </si>
  <si>
    <t>Tiêu về trạm bơm Hoàng Tương</t>
  </si>
  <si>
    <t>7,0 x 1,20 x 1,40</t>
  </si>
  <si>
    <t>Cống tiêu TB Đồng Ngọt</t>
  </si>
  <si>
    <t>Cuối kênh dẫn tiêu Đồng Ngọt</t>
  </si>
  <si>
    <t>Cống đầu kênh dẫn tiêu sau trường học</t>
  </si>
  <si>
    <t>Cuối kênh dẫn tiêu Đồng Vụng</t>
  </si>
  <si>
    <t>6,0 x1,20 x 1,40</t>
  </si>
  <si>
    <t>Cống đầu kênh dẫn tiêu Đồng Vụng (ông Mưa)</t>
  </si>
  <si>
    <t xml:space="preserve">Cống đầu kênh dẫn tiêu Đồng Vụng </t>
  </si>
  <si>
    <t>Cống đầu kênh dẫn tiêu TB Bùi Xá</t>
  </si>
  <si>
    <t>Xây cống tiêu sau nhà ông Khánh thôn Từ Xá</t>
  </si>
  <si>
    <t>Tiêu ra sông Đồng Cỏ</t>
  </si>
  <si>
    <t>5,0 x1,5 x 1,0</t>
  </si>
  <si>
    <t>Xây cống tiêu cụ Văn thôn Từ Xá</t>
  </si>
  <si>
    <t>7,0 x1,5 x 1,0</t>
  </si>
  <si>
    <t>Xây cống tiêu nhà ông Của - thôn Thủ Pháp</t>
  </si>
  <si>
    <t>Xây cống Nam Việt cạnh Bãi Rác - thôn Thủ Pháp</t>
  </si>
  <si>
    <t>Cống tiêu giáp Bích Thủy xuống Đồng Cỏ - Thủ Pháp</t>
  </si>
  <si>
    <t>Cống sau nhà ông Đoàn khu Đồng Dó - thôn Tòng Hóa</t>
  </si>
  <si>
    <t>Hệ thống tiêu kênh nội đồng</t>
  </si>
  <si>
    <t>Xây cống Đống U - thôn Tòng Hóa</t>
  </si>
  <si>
    <t>Xây cống khu Bụng Ngựa - thôn Tòng Hóa</t>
  </si>
  <si>
    <t>Xây cống tiêu Đồng Cõi - thôn Châu Quan</t>
  </si>
  <si>
    <t>6,0 x 1, 20 x 1,00</t>
  </si>
  <si>
    <t>Xây cống tiêu Dàn Lều - thôn Châu Quan</t>
  </si>
  <si>
    <t>Xây cống Mồn Cơm - thôn Châu Quan</t>
  </si>
  <si>
    <t>Xây cống Đồng Mới - thôn Châu Quan</t>
  </si>
  <si>
    <t>Xây cống tiêu cửa ông Cấn - thôn Bùi Xá</t>
  </si>
  <si>
    <t>Cải tạo cầu sản xuất qua sông Càu Cốc</t>
  </si>
  <si>
    <t>Trên sông Cầu Bươi</t>
  </si>
  <si>
    <t>Xây lại cầu</t>
  </si>
  <si>
    <t>15,0 x 5,0 x 4,50</t>
  </si>
  <si>
    <t>Xây 05 cống nội đồng</t>
  </si>
  <si>
    <t>Cải tạo cầu Bờ Thá kết hợp cầu máng tưới nước</t>
  </si>
  <si>
    <t>Trên sông Cầu Cốc</t>
  </si>
  <si>
    <t>Cải tạo cống tiêu Bờ Thá</t>
  </si>
  <si>
    <t>Tiêu ra sông Cầu Cốc</t>
  </si>
  <si>
    <t>7,0 x 1,00 x 1,20</t>
  </si>
  <si>
    <t>29</t>
  </si>
  <si>
    <t>XÃ NGUYỄN LƯƠNG BẰNG</t>
  </si>
  <si>
    <t>Cống đồng Lác thôn Đào Lâm</t>
  </si>
  <si>
    <t>Cải tạo lớn thay thế cửa Cống đã hư hỏng</t>
  </si>
  <si>
    <t>01 khoang,khẩu độ dự kiến 1, có cửa van điều tiết</t>
  </si>
  <si>
    <t>Công trình hư hỏng, không giứ và điều tiết được nước tưới tiêu</t>
  </si>
  <si>
    <t>Xây 3 cầu trên kênh đồng tròn</t>
  </si>
  <si>
    <t>Kênh đồng Tròn</t>
  </si>
  <si>
    <t>công trình trên kênh nội đồng</t>
  </si>
  <si>
    <t>Dài khoảng 6m, rộng 2m bê tông cốt thép</t>
  </si>
  <si>
    <t>Không bảo đảm tưới tiêu, giao thông nội đồng</t>
  </si>
  <si>
    <t>30</t>
  </si>
  <si>
    <t>XÃ NAM THANH MIỆN</t>
  </si>
  <si>
    <t>Cống đầu kênh Đồng Trũng: Cống Miếng Ấn - thôn An Dương</t>
  </si>
  <si>
    <t>Đầu kênh Đồng Trũng: Đồng Lê, đồng trại, đồng quan, đống Qui, đống Ốc</t>
  </si>
  <si>
    <t>Cống ông Chính</t>
  </si>
  <si>
    <t>Đầu kênh Đồng Bí</t>
  </si>
  <si>
    <t>Xây mới cống đầu kênh</t>
  </si>
  <si>
    <t>Khẩu độ 1,0m, có van điều tiết</t>
  </si>
  <si>
    <t>Chưa có công trình điều tiết</t>
  </si>
  <si>
    <t>Cống ông Biển</t>
  </si>
  <si>
    <t>Đầu kênh đồng Sâu</t>
  </si>
  <si>
    <t>Khẩu độ 1,0m</t>
  </si>
  <si>
    <t>Cống ông Vững</t>
  </si>
  <si>
    <t>Đầu kênh tưới</t>
  </si>
  <si>
    <t>Cống ông Bình</t>
  </si>
  <si>
    <t>Cống ông Bình Dọc Lãi trên cửa chùa</t>
  </si>
  <si>
    <t>Cài tạo, thay thế</t>
  </si>
  <si>
    <t>Công trình cũ, hỏng</t>
  </si>
  <si>
    <t>Cống Gốc Sòi</t>
  </si>
  <si>
    <t>Cống Góc Sòi</t>
  </si>
  <si>
    <t>Khẩu độ 2,0m</t>
  </si>
  <si>
    <t>Cống Lò ngói</t>
  </si>
  <si>
    <t>Đồng Son</t>
  </si>
  <si>
    <t>Cống đồng Son</t>
  </si>
  <si>
    <t>Cống ông Song</t>
  </si>
  <si>
    <t>Cống đồng Nấm</t>
  </si>
  <si>
    <t>Cống đầu kênh My Động</t>
  </si>
  <si>
    <t>Đầu kênh Đồng Vồng</t>
  </si>
  <si>
    <t>Đầu kênh Đồng Tiên động</t>
  </si>
  <si>
    <t>Cầu máng qua mương tiêu thôn Tiên An</t>
  </si>
  <si>
    <t xml:space="preserve">Trên tuyến kênh KT qua mương tiêu thôn Tiên An </t>
  </si>
  <si>
    <t>Chiều dài dự kiến 15 m; rộng lòng máng 1.5 m; kết cấu bê tông cốt thép</t>
  </si>
  <si>
    <t xml:space="preserve">Chưa có </t>
  </si>
  <si>
    <t>PHƯỜNG CHU VĂN AN</t>
  </si>
  <si>
    <t>Cống, cánh phai đóng mở N56+26</t>
  </si>
  <si>
    <t>Cuối kênh N56</t>
  </si>
  <si>
    <t>Xây mới cống, cánh phai cuối kênh tại điểm giao nhận</t>
  </si>
  <si>
    <t>Chưa có công trình điều tiết, khó phân phối nước tiêu cho khu sản xuất</t>
  </si>
  <si>
    <t>Cửa điều tiết tuyến kênh N62+2</t>
  </si>
  <si>
    <t>Trên tuyến kênh N62</t>
  </si>
  <si>
    <t xml:space="preserve">Cải tạo Nắp mới cửa van điều tiết </t>
  </si>
  <si>
    <t>01 cửa điều tiết, khẩu độ dự kiến 1.0 m; Nắp cánh van và bộ phận đóng mở</t>
  </si>
  <si>
    <t>Công trình không giữ và điều tiết được nước tưới, tiêu</t>
  </si>
  <si>
    <t>Cửa điều tiết tuyến kênh N66-9</t>
  </si>
  <si>
    <t xml:space="preserve">Trên tuyến kênh N66 chi giang. </t>
  </si>
  <si>
    <t>Cải tạo Nắp mới cửa van điều tiết.</t>
  </si>
  <si>
    <t>01 cửa điều tiết, khẩu độ dự kiến 0,8 m; Nắp cánh van và bộ phận đóng mở</t>
  </si>
  <si>
    <t>Tuyến kênh  khó dữ nước tưới ổn định</t>
  </si>
  <si>
    <t>Cống tiêu N70+14</t>
  </si>
  <si>
    <t>cuối kênh N70</t>
  </si>
  <si>
    <t>01 cống dài 5m. Nắp cánh van đóng mở. Khẩu độ 1m.</t>
  </si>
  <si>
    <t>Tuyến kênh  khó tiêu nước ổn định</t>
  </si>
  <si>
    <t>Cống tiêu N82+12</t>
  </si>
  <si>
    <t>Cuối kênh N82</t>
  </si>
  <si>
    <t>Xây mới cống, cánh phai cuối kênh tại điểm trên kênh N82</t>
  </si>
  <si>
    <t>2 Cống dài 4m, cánh van đóng mở</t>
  </si>
  <si>
    <t>Cống N90-7</t>
  </si>
  <si>
    <t>Trên kênh N90</t>
  </si>
  <si>
    <t>Xây mới cống, cánh van đống mở trên kênh N90</t>
  </si>
  <si>
    <t>01 cống dài 6m. Nắp cánh van đóng mở. Khẩu độ 1m.</t>
  </si>
  <si>
    <t>Tuyến kênh tưới,tiêu.</t>
  </si>
  <si>
    <t>Cống tiêu qua đường Lòng nước đi Mương cộc</t>
  </si>
  <si>
    <t xml:space="preserve"> Kênh T1 đi Mương cộc</t>
  </si>
  <si>
    <t>01 khoang, khẩu độ dự kiến 3m; có cửa van điều tiết</t>
  </si>
  <si>
    <t>Điều tiết nước tưới, tiêu</t>
  </si>
  <si>
    <t>Cống tiêu kênh XKT+1-3(cạnh cống 4 cửa)</t>
  </si>
  <si>
    <t>Cống tiêu kênh XKT+1-3</t>
  </si>
  <si>
    <t>01 khoang, khẩu độ dự kiến 3,5 m; có cửa van điều tiết</t>
  </si>
  <si>
    <t>Điều tiết nước tiêu</t>
  </si>
  <si>
    <t>PHƯỜNG CHÍ LINH</t>
  </si>
  <si>
    <t>cống quán chiến</t>
  </si>
  <si>
    <t>N4-2</t>
  </si>
  <si>
    <t>rộng 1.30m dài 4m</t>
  </si>
  <si>
    <t>hư hỏng nặng</t>
  </si>
  <si>
    <t>cống tu ninh - nhà thờ</t>
  </si>
  <si>
    <t>đầu kênh T3 Tu Ninh</t>
  </si>
  <si>
    <t>xây mang + máy đóng mở</t>
  </si>
  <si>
    <t>rộng 0.80m dài 5m</t>
  </si>
  <si>
    <t>hư hỏng</t>
  </si>
  <si>
    <t>cống quán quýt</t>
  </si>
  <si>
    <t>đầu kênh T3 Cổ Châu</t>
  </si>
  <si>
    <t>xây mới + máy đóng mở</t>
  </si>
  <si>
    <t>rộng 0.80m dài 4m</t>
  </si>
  <si>
    <t>cống đống dậm Thông Lộc</t>
  </si>
  <si>
    <t>đầu kênh T3 đống dậm Thông Lộc</t>
  </si>
  <si>
    <t>rộng 0.40m dài 2.5m</t>
  </si>
  <si>
    <t>cống ninh giàng</t>
  </si>
  <si>
    <t>đầu kênh T1 ninh giàng</t>
  </si>
  <si>
    <t>rộng 0.60m dài 3.0m</t>
  </si>
  <si>
    <t>đáp khê</t>
  </si>
  <si>
    <t>kênh đáp khê</t>
  </si>
  <si>
    <t>hư hỏng thay mới</t>
  </si>
  <si>
    <t>1 cửa điều tiết khẩu độ 1m</t>
  </si>
  <si>
    <t>chí linh 2</t>
  </si>
  <si>
    <t>kênh chí linh 2</t>
  </si>
  <si>
    <t>nâng cấp to hơn</t>
  </si>
  <si>
    <t>thay cống to hơn khẩu độ 1,5m</t>
  </si>
  <si>
    <t xml:space="preserve">côống hiện tại nhỏ nên lưu lượng dòng chảy thấp </t>
  </si>
  <si>
    <t>chí linh 3</t>
  </si>
  <si>
    <t>kênh chí linh 3</t>
  </si>
  <si>
    <t>thay cống to hơn khẩu độ 1,3m</t>
  </si>
  <si>
    <t>chí linh 1</t>
  </si>
  <si>
    <t>kênh chí linh 1</t>
  </si>
  <si>
    <t>thay cống to hơn khẩu độ 0,8-1m</t>
  </si>
  <si>
    <t xml:space="preserve">cống hiện tại nhỏ nên lưu lượng dòng chảy thấp </t>
  </si>
  <si>
    <t>PHƯỜNG TRẦN NHÂN TÔNG</t>
  </si>
  <si>
    <t>Cống thông đập Nghè Lấm</t>
  </si>
  <si>
    <t>Cồng thông đập 1,2</t>
  </si>
  <si>
    <t>Chưa có công trình điều tiết, đảm bảo phân phối nước giữa 2 đập</t>
  </si>
  <si>
    <t>Cống tưới, tiêu   ông Luyến</t>
  </si>
  <si>
    <t>Kênh hồ phú lợi</t>
  </si>
  <si>
    <t>Hỏng cánh phai, trụ quay</t>
  </si>
  <si>
    <t>01 cửa điều tiết, khẩu độ dự kiến 0,8 m; thay ty, van và bộ phận đóng mở</t>
  </si>
  <si>
    <t>Hư hỏng khó điều tiết</t>
  </si>
  <si>
    <t>Trên tuyến kênh tưới, tiêu đập Nghè Lấm</t>
  </si>
  <si>
    <t>Cống điều tiết tràn đập Nghè Kinh</t>
  </si>
  <si>
    <t>Cống đập tràn Nghè Kinh</t>
  </si>
  <si>
    <t>Xây mới cửa cống, cánh van</t>
  </si>
  <si>
    <t xml:space="preserve">Xây mới cống phi 80, cửa cánh van 1m x 1m, </t>
  </si>
  <si>
    <t>Chưa có cống điều tiết và cánh van xả tràn</t>
  </si>
  <si>
    <t>Cầu qua kênh từ đường tầu xuống Cầu Ngo</t>
  </si>
  <si>
    <t>Kênh từ đường tầu xuống Nghè Ngo</t>
  </si>
  <si>
    <t>Cầu dài 5m rộng 3m</t>
  </si>
  <si>
    <t>Cầu bị sập</t>
  </si>
  <si>
    <t>Đập tràn bờ hồ Nghè Kinh</t>
  </si>
  <si>
    <t>Đập tràn</t>
  </si>
  <si>
    <t>Xây cửa cống, van đóng mở đập tràn</t>
  </si>
  <si>
    <t>Xây mới cửa cống gồm 2 cửa mỗi cửa 1m x1m</t>
  </si>
  <si>
    <t>Chưa có</t>
  </si>
  <si>
    <t>Cống đầu Kênh N2 trạm Bơm Văn Đức</t>
  </si>
  <si>
    <t xml:space="preserve">Đầu kênh N1 </t>
  </si>
  <si>
    <t>Xây mới cống đầu kênh tại điểm Đông Xá , Bến Đò</t>
  </si>
  <si>
    <t>02 khoang, khẩu độ dự kiến 0,8 m; thay cánh cống</t>
  </si>
  <si>
    <t>Đang bị hỏng</t>
  </si>
  <si>
    <t>Cống Đập Khê Khẩu</t>
  </si>
  <si>
    <t>Điều tiết nước</t>
  </si>
  <si>
    <t>Đập Đông Xá</t>
  </si>
  <si>
    <t xml:space="preserve">Trên tuyến kênh N1  Tưới , tiêu </t>
  </si>
  <si>
    <t>Nạo vét kênh và lòng Đập</t>
  </si>
  <si>
    <t xml:space="preserve">Chiều dài dự kiến 1500; rộng lòng máng 03 m; </t>
  </si>
  <si>
    <t>Tuyến kênh và lòng hồ  bị bồi lắng</t>
  </si>
  <si>
    <t>Đập Kênh Mai 2</t>
  </si>
  <si>
    <t>Kênh N1,Tưới</t>
  </si>
  <si>
    <t xml:space="preserve">Nạo vét lòng đập </t>
  </si>
  <si>
    <t xml:space="preserve">chiều dài dự kiến 500; rộng lòng máng 03 m; </t>
  </si>
  <si>
    <t>34</t>
  </si>
  <si>
    <t>PHƯỜNG LÊ ĐẠI HÀNH</t>
  </si>
  <si>
    <t>Cống  Ba Cửa)</t>
  </si>
  <si>
    <t>TB Tế Sơn</t>
  </si>
  <si>
    <t>Sửa chữa, thay cánh cống,</t>
  </si>
  <si>
    <t>2,50m x1,30m</t>
  </si>
  <si>
    <t xml:space="preserve">Công trình hư hỏng, vận hành khó, dẫn nước tưới, tiêu kém </t>
  </si>
  <si>
    <t>Cống Bồ Quân</t>
  </si>
  <si>
    <t>Cống đường xã đi Trụ Hạ
 ( Chuôm Tòng)</t>
  </si>
  <si>
    <t>Cống Đi Trụ Thượng</t>
  </si>
  <si>
    <t>Cống Đường Thanh Niên</t>
  </si>
  <si>
    <t>Cống Đi Tế Sơn</t>
  </si>
  <si>
    <t>Cống  Đồng Gạc Mạc Ngạn</t>
  </si>
  <si>
    <t>TB Mạc Ngạn</t>
  </si>
  <si>
    <t>Cống Mạc Ngạn</t>
  </si>
  <si>
    <t>Cống Thủ Chính</t>
  </si>
  <si>
    <t>Cống Đi Đồng Sâu Thủ Chính</t>
  </si>
  <si>
    <t>Cống Nổi TB Tế Sơn</t>
  </si>
  <si>
    <t>Sửa chữa, thay cánh cống, máy đóng mở</t>
  </si>
  <si>
    <t>Chiều Rộng 2,2m, chiều cao 3m</t>
  </si>
  <si>
    <t>Công trình hư hỏng, điều tiết nước kém</t>
  </si>
  <si>
    <t>Cống Nổi TB Mạc Ngạn</t>
  </si>
  <si>
    <t>Cống lấy nước TB Đồng Vày</t>
  </si>
  <si>
    <t>Lấy nước trực tiếp Sông Kinh Thầy</t>
  </si>
  <si>
    <t>Chiều rộng 0,8; chiều cao 0,8 m</t>
  </si>
  <si>
    <t>Đống côi Nội</t>
  </si>
  <si>
    <t>ông Đằng đến nghĩa trang Nội</t>
  </si>
  <si>
    <t>xây mới tại điểm dẫn nước tiêu</t>
  </si>
  <si>
    <t>4 khoang 1 m, có cửa điều tiết</t>
  </si>
  <si>
    <t>Không giữ và điều tiết được nước tưới tiêu</t>
  </si>
  <si>
    <t>Đồng dưới Triều</t>
  </si>
  <si>
    <t>Ông Đào đến ông Của (Triều)</t>
  </si>
  <si>
    <t>6 khoang có cửa điều tiết</t>
  </si>
  <si>
    <t>Đồng mầu Giang Hạ</t>
  </si>
  <si>
    <t>Ông Hùng đến Đống Vịt</t>
  </si>
  <si>
    <t>Khu đống Gai Giang Hạ</t>
  </si>
  <si>
    <t>Đống ủi đến nghĩa trang</t>
  </si>
  <si>
    <t>Xây mới tiêu nước</t>
  </si>
  <si>
    <t>8 khoang 1m có cửa điều tiết</t>
  </si>
  <si>
    <t>Khu đống Ủi Giang Hạ</t>
  </si>
  <si>
    <t>Đồng sâu, Đống Lim</t>
  </si>
  <si>
    <t>Bãi cả Cầu quan</t>
  </si>
  <si>
    <t>Trạm bơm đến bờ sông</t>
  </si>
  <si>
    <t>6 khoang 1m có cửa điều tiết</t>
  </si>
  <si>
    <t>Đồng cửa Mạc Động</t>
  </si>
  <si>
    <t>Ông Thắng đến X6</t>
  </si>
  <si>
    <t>Đồng Mé Mạc Động</t>
  </si>
  <si>
    <t>Ông Vinh đến a Vụ</t>
  </si>
  <si>
    <t>7 khoang 1m có cửa điều tiết</t>
  </si>
  <si>
    <t>Cống đầu kênh Đồng Trũng</t>
  </si>
  <si>
    <t>Cửa điều tiết tuyến kênh Đồng Sau</t>
  </si>
  <si>
    <t>Cầu máng qua mương tiêu thôn Đông</t>
  </si>
  <si>
    <t>XÃ NGUYÊN GIÁP</t>
  </si>
  <si>
    <t>Cống đầu kênh Đường pháo</t>
  </si>
  <si>
    <t>Đồng đường pháo</t>
  </si>
  <si>
    <t>Công trình đã xuống cấp hư hỏng, không giữ và điều tiết được nước tưới, tiêu</t>
  </si>
  <si>
    <t>Cống đầu kênh Vồng hai</t>
  </si>
  <si>
    <t>Chiều vồng hai</t>
  </si>
  <si>
    <t>2 khoang, khẩu độ dự kiến 1,0 m; có cửa van điều tiết</t>
  </si>
  <si>
    <t>XÃ KHÚC THỪA DỤ</t>
  </si>
  <si>
    <t>Cống Đồng Chuối</t>
  </si>
  <si>
    <t>Đầu kênh Chuối</t>
  </si>
  <si>
    <t>1,2x6</t>
  </si>
  <si>
    <t>Cống Đồng Hầu 1</t>
  </si>
  <si>
    <t>Đầu kênh Đồng Hầu</t>
  </si>
  <si>
    <t>1,2x7</t>
  </si>
  <si>
    <t>Cống Đồng Hầu 2</t>
  </si>
  <si>
    <t>1,2x8</t>
  </si>
  <si>
    <t>Công Đồng Hảnh</t>
  </si>
  <si>
    <t>Đầu kênh Đồng Hành</t>
  </si>
  <si>
    <t>1x6, có cửa van điều tiết</t>
  </si>
  <si>
    <t>Cống đồng Sống</t>
  </si>
  <si>
    <t>Đầu kênh đồng Sống</t>
  </si>
  <si>
    <t>Cống Đồng Cửa Trứng</t>
  </si>
  <si>
    <t>Đầu Kênh Đồng Cửa Trứng</t>
  </si>
  <si>
    <t>0,8x6, có cửa van điều tiết</t>
  </si>
  <si>
    <t>Cống Đồng Sặt</t>
  </si>
  <si>
    <t>Đầu kênh Đông Sặt</t>
  </si>
  <si>
    <t>1x3, có cửa van điều tiết</t>
  </si>
  <si>
    <t>Cống Đồng Tràng</t>
  </si>
  <si>
    <t>Đầu kênh đồng Tràng</t>
  </si>
  <si>
    <t>Cống Cửa Ngói</t>
  </si>
  <si>
    <t>Đầu kênh Cửa Ngói</t>
  </si>
  <si>
    <t>Cống đầu kênh và phân tải</t>
  </si>
  <si>
    <t>Tất cả các tuyến kênh thuộc Xứ Đồng trong HTX</t>
  </si>
  <si>
    <t>01 khoang, khẩu độ dự kiến 1,2 x 2m, có cửa van điều tiết</t>
  </si>
  <si>
    <t>Cống để điều tiết nước vào các kênh nhỏ</t>
  </si>
  <si>
    <t xml:space="preserve">Cống đầu kênh ngòi Bổng </t>
  </si>
  <si>
    <t>Đầu kênh đồng na</t>
  </si>
  <si>
    <t>Cống đầu đồng na</t>
  </si>
  <si>
    <t>Đồng Lẻ</t>
  </si>
  <si>
    <t>Ngòi Uôm</t>
  </si>
  <si>
    <t>Cống kênh Đồng Gảnh</t>
  </si>
  <si>
    <t>Đồng Gảnh</t>
  </si>
  <si>
    <t>Đồng Giang</t>
  </si>
  <si>
    <t>Cửa Miễu</t>
  </si>
  <si>
    <t>XÃ GIA PHÚC</t>
  </si>
  <si>
    <t>Cống tiêu 3 làng Trắm</t>
  </si>
  <si>
    <t>Kênh tiêu cao 3 làng Trắm</t>
  </si>
  <si>
    <t>rộng 1,5 m và cao 1,5m</t>
  </si>
  <si>
    <t>xuống cấp</t>
  </si>
  <si>
    <t>Cống Lò Gạch</t>
  </si>
  <si>
    <t>Lò Gạch - Khuể</t>
  </si>
  <si>
    <t>rộng 1,5 m và cao 1,5 m</t>
  </si>
  <si>
    <t>XÃ TÂN KỲ</t>
  </si>
  <si>
    <t>Cống cuối kênh đất Báo Đáp</t>
  </si>
  <si>
    <t>Cuối kênh đất Báo Đáp</t>
  </si>
  <si>
    <t>Cải tạo lớn, thay thế cống nhỏ, đã bị hư hỏng</t>
  </si>
  <si>
    <t xml:space="preserve"> cống xây dài 5m, rộng 1,5m, cao 1,2 m, kết cấu bê tông cốt thép, có cánh van, bộ phận đóng mở</t>
  </si>
  <si>
    <t>Công trình hư hỏng, không giữ và điều tiết được nước tưới</t>
  </si>
  <si>
    <t>Cống đồng cam</t>
  </si>
  <si>
    <t>Trên tuyến kênh tiêu Báo Đáp</t>
  </si>
  <si>
    <t xml:space="preserve">xây mới cống </t>
  </si>
  <si>
    <t xml:space="preserve"> cống xây dài 5m, rộng 1,5m, cao 1,2 m, kết cấu bê tông cốt thép</t>
  </si>
  <si>
    <t>Công trình hư hỏng, không đảm bảo việc tiêu nước gây úng cục bộ</t>
  </si>
  <si>
    <t>Cống Dốc đê 1</t>
  </si>
  <si>
    <t xml:space="preserve"> cống xây dài 6m, rộng 1,5m, cao 1,2 m, kết cấu bê tông cốt thép</t>
  </si>
  <si>
    <t xml:space="preserve">Cống Dốc đê 2 </t>
  </si>
  <si>
    <t>Trên tuyến kênh tiêu Độ Trung</t>
  </si>
  <si>
    <t>Cải tạo lớn, thay thế cống nhỏ</t>
  </si>
  <si>
    <t>cống cũ đã xuống cấp, nhỏ, không đảm bảo việc tiêu úng gây úng cục bộ</t>
  </si>
  <si>
    <t>Cống Ông Tùng</t>
  </si>
  <si>
    <t>Trên tuyến kênh đất Báo Đáp</t>
  </si>
  <si>
    <t xml:space="preserve"> cống xây dài 10m, rộng 1,2m, cao 1,2 m, kết cấu bê tông cốt thép</t>
  </si>
  <si>
    <t>cống nhỏ, nứt, rò nước, không đảm bảo việc điều tiết nước</t>
  </si>
  <si>
    <t>Cống Ông Bầng</t>
  </si>
  <si>
    <t>cống nhỏ không đảm bảo việc tiêu nước, gây úng cục bộ</t>
  </si>
  <si>
    <t>Cống Ông Mạnh</t>
  </si>
  <si>
    <t>Cống Ông Bắc</t>
  </si>
  <si>
    <t>Cống Chiều giữa</t>
  </si>
  <si>
    <t>Trên tuyến kênh tiêu Quảng giang</t>
  </si>
  <si>
    <t xml:space="preserve"> cống xây dài 6m, rộng 1,5m, cao 1,2 m, kết cấu bê tông cốt thép,có cánh van, bộ phận đóng mở</t>
  </si>
  <si>
    <t>cống nhỏ, máy đóng mở hỏng, nứt, rò đáy cống không đảm bảo tiêu úng trong khu vực</t>
  </si>
  <si>
    <t>Cống Chiều ngái</t>
  </si>
  <si>
    <t>Cống Chiều cừ</t>
  </si>
  <si>
    <t>Cống nghĩa địa</t>
  </si>
  <si>
    <t>Đầu kênh đất Quảng Giang</t>
  </si>
  <si>
    <t>xây mới cống đầu kênh</t>
  </si>
  <si>
    <t xml:space="preserve"> cống xây dài 6m, rộng 1,2m, cao 1,2 m, kết cấu bê tông cốt thép</t>
  </si>
  <si>
    <t>công trình hư hỏng không giữ được nước tưới</t>
  </si>
  <si>
    <t>Cống đường quần</t>
  </si>
  <si>
    <t>Trên tuyến kênh đất Quảng Giang</t>
  </si>
  <si>
    <t xml:space="preserve"> cống xây dài 6m, rộng 1,5m, cao 1,2 m, kết cấu bê tông cốt thép, có cánh van, bộ phận đóng mở</t>
  </si>
  <si>
    <t>Đã hư hỏng, không đảm bảo việc điều tiết nước trong khu vực</t>
  </si>
  <si>
    <t>Cống cổ cò</t>
  </si>
  <si>
    <t>Cống lân</t>
  </si>
  <si>
    <t>Cống cây sy</t>
  </si>
  <si>
    <t>Trên tuyến kênh tưới, tiêu Ngọc Lâm</t>
  </si>
  <si>
    <t>Cống xây dài 3,8m; rộng 1,2 m; cao 1,2 m; kết cấu bê tông cốt thép, có cánh van, bộ phận đóng mở</t>
  </si>
  <si>
    <t>xuống cấp, cống nhỏ, thấp bị tràn mặt cống, không đảm bảo tiêu úng trong khu vực</t>
  </si>
  <si>
    <t>Cống Ông Nhùng</t>
  </si>
  <si>
    <t>kênh tiêu thôn Ngọc Lâm</t>
  </si>
  <si>
    <t>Cống xây dài 4m; rộng 1,4 m; cao 1,6 m; kết cấu bê tông cốt thép, có cánh van, bộ phận đóng mở</t>
  </si>
  <si>
    <t>xuống cấp, cống nhỏ, không đảm bảo tiêu úng trong khu vực</t>
  </si>
  <si>
    <t>Cống Chiều gà giữa</t>
  </si>
  <si>
    <t>Cống xây dài 3,4m; rộng 1,4 m; cao 1,4 m; kết cấu bê tông cốt thép, có cánh van, bộ phận đóng mở</t>
  </si>
  <si>
    <t>xuống cấp, cống nhỏ, không đảm bảo tiêu trong khu vực</t>
  </si>
  <si>
    <t>Cống Đá đội 15</t>
  </si>
  <si>
    <t>Cống xây dài 3,4m; rộng 1,2 m; cao 1,2 m; kết cấu bê tông cốt thép, có cánh van, bộ phận đóng mở</t>
  </si>
  <si>
    <t>Cống Ông Chủng</t>
  </si>
  <si>
    <t>Cống xây dài 7,2m; rộng 1,2 m; cao 1,2 m; kết cấu bê tông cốt thép, có cánh van, bộ phận đóng mở</t>
  </si>
  <si>
    <t>xuống cấp, cống nhỏ, không đảm bảo tiêu thoát nước trong khu vực</t>
  </si>
  <si>
    <t>Cống qua đường 191B</t>
  </si>
  <si>
    <t>Cống xây dài 11m; rộng 1,6 m; cao 2 m; kết cấu bê tông cốt thép, có cánh van, bộ phận đóng mở</t>
  </si>
  <si>
    <t>xuống cấp, cống nhỏ, không đảm bảo tiêu thoát nước của cả thôn</t>
  </si>
  <si>
    <t>Cống Đá 2</t>
  </si>
  <si>
    <t>kênh tiêu thôn Nghi Khê</t>
  </si>
  <si>
    <t>Cống xây dài 3,4 m; rộng 1,0 m; cao 1,0 m; kết cấu bê tông cốt thép, có cánh van, bộ phận đóng mở</t>
  </si>
  <si>
    <t>Cống quán Lan 1</t>
  </si>
  <si>
    <t>Cống xây dài 2,1m; rộng 1,0 m; cao 1,4 m; kết cấu bê tông cốt thép, có cánh van, bộ phận đóng mở</t>
  </si>
  <si>
    <t>xuống cấp, cống nhỏ, không đáp ứng việc điều tiết nước trong khu vực</t>
  </si>
  <si>
    <t>Cống quán Lan 2</t>
  </si>
  <si>
    <t>kênh tưới thôn Nghi Khê</t>
  </si>
  <si>
    <t>Cống xây dài 1,6m; rộng 1,2 m; cao 1,0 m; kết cấu bê tông cốt thép, có cánh van, bộ phận đóng mở</t>
  </si>
  <si>
    <t>Cống Đồng He 1</t>
  </si>
  <si>
    <t>Cống xây dài 4,4m; rộng 0,7 m; cao 1,1 m; kết cấu bê tông cốt thép, có cánh van, bộ phận đóng mở</t>
  </si>
  <si>
    <t>Cống Ngõ Na 1</t>
  </si>
  <si>
    <t>Cống xây dài 3,5m; rộng 1m; cao 1,2 m; kết cấu bê tông cốt thép, có cánh van, bộ phận đóng mở</t>
  </si>
  <si>
    <t>cống cũ đã bị sập, không tiêu thoát nước được</t>
  </si>
  <si>
    <t>Cống Ngõ Na 2</t>
  </si>
  <si>
    <t>Cống xây dài 3,4m; rộng 1,0 m; cao 1,2 m; kết cấu bê tông cốt thép, có cánh van, bộ phận đóng mở</t>
  </si>
  <si>
    <t>Cống Ông Dư</t>
  </si>
  <si>
    <t>Cống xây dài 4,8m; rộng 1,4 m; cao 1,6 m; kết cấu bê tông cốt thép, có cánh van, bộ phận đóng mở</t>
  </si>
  <si>
    <t>cống cũ bị vỡ, tắc, không tiêu thoát nước được</t>
  </si>
  <si>
    <t>Cống Cầu tre</t>
  </si>
  <si>
    <t>Cống xây dài 5m; rộng 1,4 m; cao 1,6 m; kết cấu bê tông cốt thép, có cánh van, bộ phận đóng mở</t>
  </si>
  <si>
    <t>cống bị vỡ, tắc, không tiêu thoát nước được</t>
  </si>
  <si>
    <t>Cống quay T13</t>
  </si>
  <si>
    <t>Kênh dẫn Đồng Bình, Cao La</t>
  </si>
  <si>
    <t>Cống xây dài 6 m, rộng 1,2 m, cao 1,5 m, kết cấu bê tông cốt thép, có cánh van, bộ phận đóng mở</t>
  </si>
  <si>
    <t>cống cũ đã xuống cấp, hư hỏng nặng</t>
  </si>
  <si>
    <t>Cống Trại Lợn</t>
  </si>
  <si>
    <t>kênh tiêu thôn Ngọc Kỳ</t>
  </si>
  <si>
    <t>Cống xây dài 4 m, rộng 2 m, cao 2 m, kết cấu bê tông cốt thép, có cánh van, bộ phận đóng mở</t>
  </si>
  <si>
    <t>Cống tiêu giáp cống trại</t>
  </si>
  <si>
    <t>Kênh tiêu Đại Đình - Ngọc Lý</t>
  </si>
  <si>
    <t>Cống máng hút 1</t>
  </si>
  <si>
    <t>Kênh trạm bơm Chiều Ỷ</t>
  </si>
  <si>
    <t>Cống quay khu ổ ngựa</t>
  </si>
  <si>
    <t>Kênh trạm bơm trung tâm</t>
  </si>
  <si>
    <t>XÃ ĐẠI SƠN</t>
  </si>
  <si>
    <t>Cống Triều Vô</t>
  </si>
  <si>
    <t>Trên tuyến kênh Triều Vô, Ba Đưng</t>
  </si>
  <si>
    <t>04 khoang, khẩu độ dự kiến 1,0 m; có cửa van điều tiết</t>
  </si>
  <si>
    <t>Cống khu Đồng ngan, đồng gà</t>
  </si>
  <si>
    <t>Trên tuyến kênh Trại lợn, triều 72</t>
  </si>
  <si>
    <t>05 khoang, khẩu độ dự kiến 1,0 m; có cửa van điều tiết</t>
  </si>
  <si>
    <t>Cống khu Đống trẻ, Phương Quất</t>
  </si>
  <si>
    <t>Trên tuyến kênh phần trăm sông Sồi</t>
  </si>
  <si>
    <t>03 khoang, khẩu độ dự kiến 1,0 m; có cửa van điều tiết</t>
  </si>
  <si>
    <t>Cống khu phẩn trăm, Mỗ Đoạn</t>
  </si>
  <si>
    <t>Cống khu Đầm Cùng</t>
  </si>
  <si>
    <t>Trên tuyến kênh sông Nhách T16</t>
  </si>
  <si>
    <t>02 khoang, khẩu độ dự kiến 1,0 m; có cửa van điều tiết</t>
  </si>
  <si>
    <t>Cống Lê Hồng</t>
  </si>
  <si>
    <t>Trên tuyến kênh đường gom cao tốc đến sông Bá Liễu</t>
  </si>
  <si>
    <t>Cống Quang Trung</t>
  </si>
  <si>
    <t>Trên tuyến kênh Bá Liễu đến Lạng Mai</t>
  </si>
  <si>
    <t>Cống Hồng Hoàng</t>
  </si>
  <si>
    <t>Trên tuyến kênh sông Lạng Mai đến bà Ly</t>
  </si>
  <si>
    <t>XÃ LẠC PHƯỢNG</t>
  </si>
  <si>
    <t>Cống lỗ đỉa</t>
  </si>
  <si>
    <t>Ông Thắm- Ông Thảo</t>
  </si>
  <si>
    <t>01 cửa điều tiết, khẩu độ dự kiến 0,8 m; van và bộ phận đóng mở</t>
  </si>
  <si>
    <t>Cống mương điện Đồng Tâm, Đại đồng</t>
  </si>
  <si>
    <t>Từ Ủy ban - Đại Đồng</t>
  </si>
  <si>
    <t>Cầu máng qua Kênh TTN tưới khu đồng Mả dài thôn Mậu An</t>
  </si>
  <si>
    <t>kênh đất Mả Dài</t>
  </si>
  <si>
    <t>Sửa chữa lớn cầu máng dẫn nước qua kênh TTN</t>
  </si>
  <si>
    <t>chiều dài dự kiến 14 m; rộng lòng máng 0,8 m; kết cấu bê tông cốt thép</t>
  </si>
  <si>
    <t>công trình xuống cấp khó khăn cho việc dẫn nước</t>
  </si>
  <si>
    <t xml:space="preserve">Cầu máng qua Kênh TTN tưới khu đồng Mui nam, Bắc thôn An Hưng </t>
  </si>
  <si>
    <t>kênh tiêu chìm đồng mui</t>
  </si>
  <si>
    <t>sửa chữa lớn</t>
  </si>
  <si>
    <t>chiều dài dự kiến 13 m; rộng lòng máng 0,8 m; kết cấu bê tông cốt thép</t>
  </si>
  <si>
    <t xml:space="preserve">Công trình hư hỏng, khó giữ và điều tiết được nước tưới, </t>
  </si>
  <si>
    <t>Chiều Hoà Nhuệ( công đáy chiều Hoà Nhuệ)</t>
  </si>
  <si>
    <t>Cống ông Toàn đến sông Nhuệ</t>
  </si>
  <si>
    <t>tu sửa lắp lại cánh cống</t>
  </si>
  <si>
    <t>02 cửa điều tiết, khẩu độ dự kiến 0,8 m; thay cánh van và bộ phận đóng mở</t>
  </si>
  <si>
    <t>Cống ngõ ông An/</t>
  </si>
  <si>
    <t>Cống ông An - Sông Hoà Nhuệ</t>
  </si>
  <si>
    <t>3 cửa điều tiết, khẩu độ dự kiến 0,8 m; thay cánh van và bộ phận đóng mở</t>
  </si>
  <si>
    <t>XÃ NAM SÁCH</t>
  </si>
  <si>
    <t>Cống Cầu Mụ (Phục vụ tiêu nước, thoát nước khu đồng Bãi Võ, cửa chùa làng hoa Phù Liễn)</t>
  </si>
  <si>
    <t>thôn Phù Liễn</t>
  </si>
  <si>
    <t>4x5</t>
  </si>
  <si>
    <t>Cống Đồng Giót (Phục vụ tiêu nước, thoát nước khu bãi Đầm Cá, khu chuyển đổi thôn Nam Sách)</t>
  </si>
  <si>
    <t>Cống khu Đồng Trên (phục vụ tưới tiêu khu đồng của thôn Nhân Đào)</t>
  </si>
  <si>
    <t>thôn Nhân Đào</t>
  </si>
  <si>
    <t xml:space="preserve">3 x4 </t>
  </si>
  <si>
    <t>XÃ THÁI TÂN</t>
  </si>
  <si>
    <t xml:space="preserve">Cống Đồng yến </t>
  </si>
  <si>
    <t>Kênh trạm bơm đồng yến</t>
  </si>
  <si>
    <t>01 khoang, khẩu độ dự kiến 1,0 m; dài 5 có cửa van điều tiết</t>
  </si>
  <si>
    <t xml:space="preserve">Cống Cầu Đầm </t>
  </si>
  <si>
    <t>Cống ông Tráng(1)</t>
  </si>
  <si>
    <t>Kênh An Thắng</t>
  </si>
  <si>
    <t>2 khoang, khẩu độ dự kiến 1,0 m; dài 5 có cửa van điều tiết</t>
  </si>
  <si>
    <t>Cống ông Tráng(2)</t>
  </si>
  <si>
    <t>3 khoang, khẩu độ dự kiến 1,0 m; dài 5 có cửa van điều tiết</t>
  </si>
  <si>
    <t>XÃ CẨM GIÀNG</t>
  </si>
  <si>
    <t xml:space="preserve">Cống tiêu Đông Đồng </t>
  </si>
  <si>
    <t>Cống sau bể hút trạm bơm đồng quan, đông đô</t>
  </si>
  <si>
    <t>dài 4m, rộng 0,8m, cao 1m</t>
  </si>
  <si>
    <t>Cống hư hỏng nặng, đã bị sập</t>
  </si>
  <si>
    <t xml:space="preserve">Cống tiêu Mậu Tân </t>
  </si>
  <si>
    <t>Kênh tiêu từ thôn ra sông  bùi</t>
  </si>
  <si>
    <t>dài 10m, rộng 1m, cao 1,5m</t>
  </si>
  <si>
    <t>Công trình hư hỏng, rò rỉ không đảm bảo việc giữ nước khi nước sông cao hơn</t>
  </si>
  <si>
    <t xml:space="preserve">Cống tưới Hỷ Duyệt </t>
  </si>
  <si>
    <t>Cống gần trạm bơm Hỷ Duyệt</t>
  </si>
  <si>
    <t>Dài 6m, rộng 0,8m, cao 1m</t>
  </si>
  <si>
    <t xml:space="preserve">Cửa Khâu </t>
  </si>
  <si>
    <t>Kênh tiêu từ thôn Mỹ Ngọc ra Cửa Khâu</t>
  </si>
  <si>
    <t>Dài 10m, rộng 1m, cao 1,2m</t>
  </si>
  <si>
    <t>Công trình hư hỏng, rò rỉ không đảm bảo việcgiữ nước khi nước sông cao hơn</t>
  </si>
  <si>
    <t>44</t>
  </si>
  <si>
    <t>XÃ BÌNH GIANG</t>
  </si>
  <si>
    <t>Cống tiêu</t>
  </si>
  <si>
    <t xml:space="preserve"> Bụng Lợn – Đỗi đội 1,3,4,5 thôn Cậy ra sông trung thủy nông </t>
  </si>
  <si>
    <t>Xây lại cống mới</t>
  </si>
  <si>
    <t>Dài 5m x rộng 0,8m x cao 1m</t>
  </si>
  <si>
    <t xml:space="preserve">Cống tiêu Cửa nghè Đội 2 thôn Cậy </t>
  </si>
  <si>
    <t>Dài 5m x rộng 1m x cao 1,2m</t>
  </si>
  <si>
    <t>Cống Tiêu</t>
  </si>
  <si>
    <t>Cống tiêu Trại Cậy – Trạm bơm Bá Thủy</t>
  </si>
  <si>
    <t>Ao láng</t>
  </si>
  <si>
    <t>Đ1+Đ2 thôn Tân Hưng</t>
  </si>
  <si>
    <t>5m rộng1.2 cao2m</t>
  </si>
  <si>
    <t>Cống  Tây</t>
  </si>
  <si>
    <t>Dài5m rộng1.2 cao2m</t>
  </si>
  <si>
    <t>Cống Nghè</t>
  </si>
  <si>
    <t>Đ3+Đ4 thôn Tân Hưng</t>
  </si>
  <si>
    <t>Dài5m rộng1.2cao 2m</t>
  </si>
  <si>
    <t>Cống Chùa</t>
  </si>
  <si>
    <t>Dài5m rộng1.2</t>
  </si>
  <si>
    <t>Cửa nhà máy</t>
  </si>
  <si>
    <t>Thôn Lý Đỏ</t>
  </si>
  <si>
    <t>Dài 5m rộng3m cao2</t>
  </si>
  <si>
    <t>Cống Đồng Giếng</t>
  </si>
  <si>
    <t>Cầu Tre</t>
  </si>
  <si>
    <t>Thôn Bình An</t>
  </si>
  <si>
    <t>Dài6m rộng2m cao2</t>
  </si>
  <si>
    <t>Cống Trạm bơm</t>
  </si>
  <si>
    <t>Dài5m rộng2m cao 2</t>
  </si>
  <si>
    <t>Cống Đầu Làng</t>
  </si>
  <si>
    <t>Dài4m rộng3m cao2</t>
  </si>
  <si>
    <t>45</t>
  </si>
  <si>
    <t>XÃ HỢP TIẾN</t>
  </si>
  <si>
    <t>Cống tiêu thôn Trần Xá đội 6</t>
  </si>
  <si>
    <t>Cống tiêu thôn Trần Xá đội 6 (Cầu Dính)</t>
  </si>
  <si>
    <t>Xây mới cống tiêu</t>
  </si>
  <si>
    <t>01 khoang, khẩu độ dự kiến 6 m; có cửa van điều tiết</t>
  </si>
  <si>
    <t>Chưa có công trình điều tiết, khó phân phối nước tưới, tiêu cho khu sản xuất</t>
  </si>
  <si>
    <t>Cống tiêu thôn Ngô Đồng (Cống Chuôm)</t>
  </si>
  <si>
    <t>Trên tuyến kênh Đồng trước</t>
  </si>
  <si>
    <t>Dài 15m rộng 1,2m, cao 1,2m, một cửa van điều tiết, kết cấu BT hóa</t>
  </si>
  <si>
    <t>Cầu máng qua mương tiêu thôn Ngô Đông (Giếng Quán)</t>
  </si>
  <si>
    <t>Trên tuyến kênh  qua mương tiêu thôn Ngô Đông (giếng Quán)</t>
  </si>
  <si>
    <t>Chiều dài dự kiến 8 m; rộng lòng máng 1.2m; kết cấu bê tông cốt thép</t>
  </si>
  <si>
    <t xml:space="preserve"> Cống tiêu dưới kênh mương tưới, khó dẫn nước tưới trên không ổn định</t>
  </si>
  <si>
    <t>Cống tiêu khu Ao Bộ thôn Ngô Đồng</t>
  </si>
  <si>
    <t>01 khoang, khẩu độ dự kiến dài 8m, rộng 0,8m, cao 0,8m; có cửa van điều tiết</t>
  </si>
  <si>
    <t>Công trình điều tiết bằng đất khó phân phối nước tưới cho khu sản xuất</t>
  </si>
  <si>
    <t>Cống tưới, tiêu khu DC đội 4 (cổng ông Hải) thôn Trần Xá</t>
  </si>
  <si>
    <t>Xây mới lại cống có tiêu nhưng không tưới được</t>
  </si>
  <si>
    <t xml:space="preserve"> Khẩu độ dự kiến dài 8m, rộng 0,8m, cao 0,8m; có cửa van điều tiết</t>
  </si>
  <si>
    <t>Côngs đã có nhưng không đảm bảo khó phân phối nước tưới, tiêu cho khu sản xuất</t>
  </si>
  <si>
    <t>Cống tiêu khu Ngòi Nhẵn thôn Trần Xá</t>
  </si>
  <si>
    <t xml:space="preserve"> Khẩu độ dự kiến dài 7m, rộng 0,8m, cao 0,8m; có cửa van điều tiết</t>
  </si>
  <si>
    <t>Công trình điều tiết bằng đất khó phân phối nước tưới, tiêu cho khu sản xuất</t>
  </si>
  <si>
    <t>Cống tiêu khu Ngòi ao cửa Ngục thôn Trần Xá</t>
  </si>
  <si>
    <t xml:space="preserve"> Khẩu độ dự kiến dài 6m, rộng 1m, cao 1m; có cửa van điều tiết</t>
  </si>
  <si>
    <t xml:space="preserve">Cống tiêu thôn Quảng Tân </t>
  </si>
  <si>
    <t>Cống tiêu thôn Quảng Tân đội 2</t>
  </si>
  <si>
    <t>Khu vùng ô Xuất</t>
  </si>
  <si>
    <t>Cống máng qua mương tiêu thôn Quảng Tân</t>
  </si>
  <si>
    <t>Tuyến Khu vùng giáp vùng ô Hãn</t>
  </si>
  <si>
    <t>Chiều dài dự kiến 5 m; rộng lòng máng 1.2m; kết cấu bê tông cốt thép</t>
  </si>
  <si>
    <t>Cống tiêu khu Trên sông thôn Đột Lĩnh</t>
  </si>
  <si>
    <t>Cống tiêu khu Ao Bộ thôn Đột Lĩnh</t>
  </si>
  <si>
    <t>Cống tưới, tiêu khu DC Trung Hà (cổng ông Hộ) thôn Mạc Đĩnh Chi</t>
  </si>
  <si>
    <t>Xây mới lại cống có tiêu nhưng nhỏ tiêu thoát chậm</t>
  </si>
  <si>
    <t>Cống đã có nhưng không đảm bảo khó phân phối nước tưới, tiêu cho khu sản xuất</t>
  </si>
  <si>
    <t>Công ông Tốn</t>
  </si>
  <si>
    <t>Kênh tiêu đông Vỡ</t>
  </si>
  <si>
    <t xml:space="preserve">Lắp phai đóng mở </t>
  </si>
  <si>
    <t>Lắp mới phai điều tiết đóng mơt</t>
  </si>
  <si>
    <t>Chưa có phai điều tiết, không giữ và điều tiết được nước tưới, tiêu</t>
  </si>
  <si>
    <t>Cống điều tiết trên kênh  (N1-KC1) đội 8</t>
  </si>
  <si>
    <t>Các cửa chia nước, đội 7, 8</t>
  </si>
  <si>
    <t>Thay mới phai cống điều tiết đã hư hỏng</t>
  </si>
  <si>
    <t>Thay mới 05 bộ cánh van và bộ phận đóng mở V1</t>
  </si>
  <si>
    <t xml:space="preserve">Bị hư hỏng han rỉ  vận hành khó điều tiết được nước tưới. </t>
  </si>
  <si>
    <t>Kênh Đầu Bến  ( N1-KC3 )</t>
  </si>
  <si>
    <t>Các cửa chia nước, đội 7, 4, 3</t>
  </si>
  <si>
    <t>Thay mới 07 bộ cánh van và bộ phận đóng mở V1</t>
  </si>
  <si>
    <t>Đống Đụn thôn Tè ( N1-KC2 )</t>
  </si>
  <si>
    <t>Các cửa chia nước, đội 7, 5, 6</t>
  </si>
  <si>
    <t>Thay mới 10 bộ cánh van và bộ phận đóng mở V1</t>
  </si>
  <si>
    <t xml:space="preserve"> Đồng Tranh Liên xã (N4-2 ) thôn La Đôi</t>
  </si>
  <si>
    <t>Các cửa chia nước, đội 10, 9</t>
  </si>
  <si>
    <t>Thay mới 15 bộ cánh van và bộ phận đóng mở V1</t>
  </si>
  <si>
    <t xml:space="preserve"> Bài Thi chợ La N4-KC3</t>
  </si>
  <si>
    <t xml:space="preserve">Các cửa chia nước, </t>
  </si>
  <si>
    <t>XÃ KẺ SẶT</t>
  </si>
  <si>
    <t>Cống Chùa, thôn Vạn Thắng</t>
  </si>
  <si>
    <t>Máng tiêu khe xanh</t>
  </si>
  <si>
    <t>Được xây dựng từ rất lâu, bị xuống cấp</t>
  </si>
  <si>
    <t>Bờ Hào, thôn Vạn Thắng</t>
  </si>
  <si>
    <t>máng tiêu khe xanh</t>
  </si>
  <si>
    <t>Mả lu, thôn Vặn Thắng</t>
  </si>
  <si>
    <t>máng tiêu mả lu</t>
  </si>
  <si>
    <t>Mả lu, thôn Tuy Lai</t>
  </si>
  <si>
    <t>Ông Tuệ, thôn Tuy Lai</t>
  </si>
  <si>
    <t>máng tiêu ông Tuệ</t>
  </si>
  <si>
    <t>Cống Đình, thôn Tuy Lai</t>
  </si>
  <si>
    <t>máng tiêu cống đình</t>
  </si>
  <si>
    <t>Lòng thuyền, thôn Vĩnh Lại</t>
  </si>
  <si>
    <t>máng tiêu lòng thuyền</t>
  </si>
  <si>
    <t>Dinh, thôn Vĩnh Lại</t>
  </si>
  <si>
    <t>máng tiêu Dinh</t>
  </si>
  <si>
    <t>Dinh màu, thôn Vĩnh Lại</t>
  </si>
  <si>
    <t>máng tiêu Dinh màu</t>
  </si>
  <si>
    <t>Dốc đê, thôn Vĩnh Lại</t>
  </si>
  <si>
    <t>máng tiêu dốc đê</t>
  </si>
  <si>
    <t>Cừ cộc, thôn Vĩnh Lại</t>
  </si>
  <si>
    <t>máng tiêu cử cộc</t>
  </si>
  <si>
    <t>Ba cửa, thôn Vạn Thắng</t>
  </si>
  <si>
    <t>máng tiêu ba cửa</t>
  </si>
  <si>
    <t>Đồng Bon, Thôn Vạn Thắng</t>
  </si>
  <si>
    <t>máng tiêu đồng bon</t>
  </si>
  <si>
    <t>Cống Đa, thôn Nhân Kiệt</t>
  </si>
  <si>
    <t>máng tiêu cống đa</t>
  </si>
  <si>
    <t>Cống Lang Đậu, thôn Nhân Kiệt</t>
  </si>
  <si>
    <t>máng tiêu Lang đậu</t>
  </si>
  <si>
    <t>Cống bà Liên, thôn Nhân Kiệt</t>
  </si>
  <si>
    <t>máng tiêu bà Liên</t>
  </si>
  <si>
    <t>Cống Trại lợn, thôn Nhân Kiệt</t>
  </si>
  <si>
    <t>máng tiêu trại lợn</t>
  </si>
  <si>
    <t>Cống trạm bơm, thôn Nhân Kiệt</t>
  </si>
  <si>
    <t>máng tiêu trạm bơm</t>
  </si>
  <si>
    <t>Bối BHH, thôn Hùng Thắng</t>
  </si>
  <si>
    <t>máng tiêu bối</t>
  </si>
  <si>
    <t xml:space="preserve">BHH Ô Khái, thôn Hùng Thắng </t>
  </si>
  <si>
    <t>máng tiêu ông khái</t>
  </si>
  <si>
    <t>Cống cụ Lang, thôn Trung</t>
  </si>
  <si>
    <t>máng tiêu cụ Lang</t>
  </si>
  <si>
    <t>Cống vai bò, thôn Thượng</t>
  </si>
  <si>
    <t>máng tiêu vai bò</t>
  </si>
  <si>
    <t>Cống Nấm bầu, thôn Thượng</t>
  </si>
  <si>
    <t>máng tiêu nấm bầu</t>
  </si>
  <si>
    <t>XÃ NINH GIANG</t>
  </si>
  <si>
    <t>Cống bốn cửa thôn Đồng Tâm</t>
  </si>
  <si>
    <t>Kênh thôn Đồng Tâm</t>
  </si>
  <si>
    <t>Xây mới cống đầu kênh tại điểm tráng bị máy đóng mở</t>
  </si>
  <si>
    <t>Cống qua đường (Tứ cửa) đầm ông Phu xóm 2</t>
  </si>
  <si>
    <t>Kênh tiêu thoát nước phía Bắc đường nhựa</t>
  </si>
  <si>
    <t>Xây mới cống qua đường tại điểm giao nhận</t>
  </si>
  <si>
    <t>Chiều dài dự kiến 30 m; có cửa van điều tiết</t>
  </si>
  <si>
    <t>Công trình bị sập và bồi lắng</t>
  </si>
  <si>
    <t>Cống điều tiết tuyến kênh xóm 2</t>
  </si>
  <si>
    <t>Trên tuyến kênh tiêu nước xóm 1 và xóm 2</t>
  </si>
  <si>
    <t>Xây mới cống qua đường tại điểm cống điểm (đáy xóm 1 và 2</t>
  </si>
  <si>
    <t>01 cửa điều tiết, khẩu độ dự kiến 0,8 m; xây mới</t>
  </si>
  <si>
    <t>Cầu qua kênh T2 trạm bơm Hiệp Lễ (Cống ông Quynh) thôn Tiền</t>
  </si>
  <si>
    <t>Trên tuyến kênh T2 trạm bơm Hiệp Lễ</t>
  </si>
  <si>
    <t>Xây mới cầu dân sinh qua kênh tiêu</t>
  </si>
  <si>
    <t>Chiều dài dự kiến 5 m; rộng lòng máng 0,6 m; kết cấu bê tông cốt thép</t>
  </si>
  <si>
    <t>Công trình xuống cấp trầm trọng</t>
  </si>
  <si>
    <t>Cầu qua kênh T1 cống sao dốc đê xóm 6</t>
  </si>
  <si>
    <t>Trên tuyến kênh T1 cống sao</t>
  </si>
  <si>
    <t>Cầu qua kênh T1 cống sao dốc đê xóm 7</t>
  </si>
  <si>
    <t>Cầu qua kênh T1 cống sao dốc đê xóm 10</t>
  </si>
  <si>
    <t>Cầu qua kênh T1 cống sao cổng ông Phi xóm 10</t>
  </si>
  <si>
    <t>XÃ TÂN AN</t>
  </si>
  <si>
    <t>Cống Đồng Gẩy</t>
  </si>
  <si>
    <t>Kênh T2</t>
  </si>
  <si>
    <t>Xây lại mới</t>
  </si>
  <si>
    <t>1m x 1m x 3m</t>
  </si>
  <si>
    <t>Đã sạt lở, sập cống</t>
  </si>
  <si>
    <t>Cống Đồng Kênh</t>
  </si>
  <si>
    <t>Kênh Cống Hổ</t>
  </si>
  <si>
    <t>1m x 1m x 4m</t>
  </si>
  <si>
    <t>Đã đổ</t>
  </si>
  <si>
    <t>Cống ông Chung Đồng Hống</t>
  </si>
  <si>
    <t>Cống Ông Chung Đồng Hống</t>
  </si>
  <si>
    <t>Cống khẩu độ 0,8m có cửa cánh đóng mở ty van xoáy</t>
  </si>
  <si>
    <t>Cống Ông Khuỷnh Đồng Hồi</t>
  </si>
  <si>
    <t>Cống Ông Khuỷnh thôn 3 cũ</t>
  </si>
  <si>
    <t>Cống khẩu độ 1m</t>
  </si>
  <si>
    <t>Cống anh Thi Đồng Hồi</t>
  </si>
  <si>
    <t>Đội 6+ Đội 4</t>
  </si>
  <si>
    <t xml:space="preserve">Cống khẩu độ 0,8m </t>
  </si>
  <si>
    <t>Cống ngăn tâm cánh đấy và mạ cánh Quýt</t>
  </si>
  <si>
    <t>Cống ngăn tâm đáy và mạ cánh quýt</t>
  </si>
  <si>
    <t>Cống khẩu độ 0,8m, xây tường đầu</t>
  </si>
  <si>
    <t>Cống tiêu ông Nhãn</t>
  </si>
  <si>
    <t>T3-1</t>
  </si>
  <si>
    <t>Cống hộp BxH 1mx1m dài 8m kèm bộ phận đóng mở</t>
  </si>
  <si>
    <t>Công trình hư hỏng không giữ và điều tiết tưới tiêu được</t>
  </si>
  <si>
    <t>Cống cây dứa</t>
  </si>
  <si>
    <t>Thoát nước</t>
  </si>
  <si>
    <t xml:space="preserve">Đặt cống Phi 80 dài 5,5m dài và xây </t>
  </si>
  <si>
    <t>Cống Ông Mai</t>
  </si>
  <si>
    <t xml:space="preserve">Đặt cống Phi 80 dài 7m và xây </t>
  </si>
  <si>
    <t>Cống Sông Xía</t>
  </si>
  <si>
    <t>Sông xía</t>
  </si>
  <si>
    <t>Cống ông Bi</t>
  </si>
  <si>
    <t>Cống ông Sái</t>
  </si>
  <si>
    <t>Cống Kẹp</t>
  </si>
  <si>
    <t xml:space="preserve">Sông đình đào </t>
  </si>
  <si>
    <t>XÃ HỒNG CHÂU</t>
  </si>
  <si>
    <t xml:space="preserve">Cống cổng ô Nghiệp </t>
  </si>
  <si>
    <t>Cống đầu kênh Đống Trắng</t>
  </si>
  <si>
    <t>Đầu kênh Đống trắng</t>
  </si>
  <si>
    <t>lắp đặt hệ thống đóng mở Tyvan</t>
  </si>
  <si>
    <t>Cống đầu kênh Đống Vàng</t>
  </si>
  <si>
    <t>Cống cầu Xi măng Đào Lạng</t>
  </si>
  <si>
    <t>Cống Đống Tháp</t>
  </si>
  <si>
    <t>cống sau bệnh viện</t>
  </si>
  <si>
    <t>Xây hèm và lắp đặt hệ thống đóng mở Tyvan</t>
  </si>
  <si>
    <t>Cống tiêu đồng ải</t>
  </si>
  <si>
    <t>Cống tiêu đồng tre</t>
  </si>
  <si>
    <t>Cống cầu máng qua kênh tiêu thôn Xuân Trì</t>
  </si>
  <si>
    <t>Trên tuyến kênh N1 qua mương trên thôn Xuân Trì</t>
  </si>
  <si>
    <t>Xây mới cống, cầu máng dẫn nước qua mương Tiêu</t>
  </si>
  <si>
    <t>Dài 16m, rộng 0,8m Kết cấu bê tông Cốt thép</t>
  </si>
  <si>
    <t>Tuyến Kênh bị chia cắt qua mương tiêu khó đầu nước ổn định</t>
  </si>
  <si>
    <t>Cống Đồng Tâng trên</t>
  </si>
  <si>
    <t>Trên tuyến kênh Cống Chốc đến cống Đồng Lanh trên</t>
  </si>
  <si>
    <t xml:space="preserve">01 khoang, khẩu độ dự kiến 2m; </t>
  </si>
  <si>
    <t>Đã xuống cấp nặng</t>
  </si>
  <si>
    <t>Cống Đống Cao, Mả Bà</t>
  </si>
  <si>
    <t>Kênh sông trung thủy nông</t>
  </si>
  <si>
    <t>Cống Máng Ngang. Đồng Mét</t>
  </si>
  <si>
    <t>Trên tuyến kênh Đống Cao, Mã Bà, Trung thủy nông</t>
  </si>
  <si>
    <t>01 khoang, khẩu độ dự kiến 1m; có cửa van điều tiết</t>
  </si>
  <si>
    <t>Cống Đồng Rãy</t>
  </si>
  <si>
    <t xml:space="preserve">01 khoang, khẩu độ dự kiến 1m; </t>
  </si>
  <si>
    <t>Cống Đồng Bến</t>
  </si>
  <si>
    <t>Trên tuyến kênh Cửa ông Vui đến Trung thủy nông</t>
  </si>
  <si>
    <t>Cống Sông Đáy</t>
  </si>
  <si>
    <t>Trên tuyến kênh Sông đáy ra đến kênh dẫn đội 6</t>
  </si>
  <si>
    <t>Cống ông Tâng qua sông Tiêu cao xuống đồng Góa</t>
  </si>
  <si>
    <t xml:space="preserve">Tuyến sông tiêu cao </t>
  </si>
  <si>
    <t>Chiếu dài dự kiến 30M</t>
  </si>
  <si>
    <t xml:space="preserve">Tuyến kênh bị chia cắt qua sông tiêu cao Bùi Hòa </t>
  </si>
  <si>
    <t>Cầu máng qua sông Tiêu Cao</t>
  </si>
  <si>
    <t xml:space="preserve">Cải tạo nâng cấp </t>
  </si>
  <si>
    <t>Chiều dài 15M</t>
  </si>
  <si>
    <t>Tuyến kênh sông tiêu cao Bùi Hòa</t>
  </si>
  <si>
    <t>Cầu máng ông Sái sôngTiêu Cao</t>
  </si>
  <si>
    <t>Cầu máng ông Thọ sông Tiêu Cao</t>
  </si>
  <si>
    <t>Cống khu Chua</t>
  </si>
  <si>
    <t>Tiêu thoát nước</t>
  </si>
  <si>
    <t>Chiều dài 7M</t>
  </si>
  <si>
    <t>Tiêu nước Khu Chua</t>
  </si>
  <si>
    <t>Cống cánh phai cống tròn cạnh nhà bà Bích</t>
  </si>
  <si>
    <t>Ngòi kho thôn Trại Hào</t>
  </si>
  <si>
    <t>Cánh phai sắt 1 m x 1 m có tay vặn lên xuống.</t>
  </si>
  <si>
    <t>Làm mới cánh phai sắt có khung và den vặn lên xuống</t>
  </si>
  <si>
    <t>Là điểm rốn nước do vậy có cánh phai để chống tràn khi mùa úng.</t>
  </si>
  <si>
    <t>Cống cánh phai ngòi ông Chiêm</t>
  </si>
  <si>
    <t>Ngòi tiêu nước ông Chiêm thôn Trại Hào</t>
  </si>
  <si>
    <t>Làm mới cánh phai sắt có khung và ren vặn lên xuống</t>
  </si>
  <si>
    <t>Cánh phai giữ nước khi bơm tưới.</t>
  </si>
  <si>
    <t>Cống cánh phai nhà bà Dậu Hào khê</t>
  </si>
  <si>
    <t>Ngòi tiêu ấu thôn Hào Khê</t>
  </si>
  <si>
    <t>Làm mới cánh phai sắt có khung và ren vặn lên xuống.  Xây Cống bê tông 1m x 1m dài 13 m</t>
  </si>
  <si>
    <t>Cống cánh phai đầu khu mả Cướp</t>
  </si>
  <si>
    <t>Long tiêu úng mả cướp ra sông T1</t>
  </si>
  <si>
    <t>Cống ao Nức</t>
  </si>
  <si>
    <t>Kênh tiêu từ nhà Hưng ra ao nức</t>
  </si>
  <si>
    <t>Cánh phai sắt 2m x 2 m có tay vặn lên xuống.</t>
  </si>
  <si>
    <t>Làm mới cánh phai sắt có khung và ren vặn nên xuống. Cống bê tông 4m x 4 m dài 12 m</t>
  </si>
  <si>
    <t>Cánh phai điều tiết khi tưới tiêu</t>
  </si>
  <si>
    <t>Cống kênh cửa trường  xuống kênh đồng Bái (nghĩa trang thôn Hào Khê)</t>
  </si>
  <si>
    <t>Tiêu nước từ nghĩa trang Hào khê ra Đồng bái do cống cũ quá nhỏ</t>
  </si>
  <si>
    <t>Làm mới cánh phai sắt có khung và ren vặn lên xuống. Cống bê tông 2m x 2 m dài 8 m</t>
  </si>
  <si>
    <t>Cống đồng Dẹp</t>
  </si>
  <si>
    <t>Tưới tiêu khu đồng Dẹp ra kênh Phụ nữ Hán Lýi do cống cũ xuống cấp</t>
  </si>
  <si>
    <t>Cánh phai sắt 2m x 2 m có tay vặn nên xuống.</t>
  </si>
  <si>
    <t>Làm mới cánh phai sắt có khung và ren vặn nên xuống. Xây cống bê tông 2m x 2 m dài 8 m</t>
  </si>
  <si>
    <t>Cánh phai điều tiết khi tưới, tiêu</t>
  </si>
  <si>
    <t>XÃ ĐƯỜNG AN</t>
  </si>
  <si>
    <t>Cống ông Phổ</t>
  </si>
  <si>
    <t>Kênh Đồng năng thiện</t>
  </si>
  <si>
    <t>Chiều dài dự kiến 4 m; rộng lòng máng 0,80 m; kết cấu bê tông cốt thép ,dµn van</t>
  </si>
  <si>
    <t>Cống ông Dũng</t>
  </si>
  <si>
    <t>Trên tuyến kênh đường tang</t>
  </si>
  <si>
    <t>Chiều dài dự kiến 7 m; rộng lòng máng  1  m; kết cấu bê tông cốt thép ,dµn van</t>
  </si>
  <si>
    <t>Cống lô 6. lô 8 đồng trong</t>
  </si>
  <si>
    <t>Trên tuyến kênh sông 394</t>
  </si>
  <si>
    <t>Xây mới cống đầu kênh tại điểm vào trạm bơm</t>
  </si>
  <si>
    <t>Chiều dài dự kiến 7 m; rộng lòng máng 0,5 m; kết cấu bê tông cốt thép</t>
  </si>
  <si>
    <t>Tuyến kênh qua mương tiêu, khó dẫn nước tiªu ổn định</t>
  </si>
  <si>
    <t>Cống điều tiết trạm bơm</t>
  </si>
  <si>
    <t>Dẫn nước vào trạm bơm</t>
  </si>
  <si>
    <t>01 khoang dài 7 m rộng 1,5 m, Cao 2m</t>
  </si>
  <si>
    <t>Có cống điều tiết hiện nay đã xuống cấp nặng, khó phân phối nước tưới cho khu sản xuất</t>
  </si>
  <si>
    <t>Cống điều tiết Cây sòi ĐSX  Trạch  xá</t>
  </si>
  <si>
    <t>Trên tuyến kênh Cửa nghè - Cây sòi</t>
  </si>
  <si>
    <t>Cống điều tiết cống Đồng quan  ĐSX  My Cầu</t>
  </si>
  <si>
    <t>Trên tuyến kênh N3 Đồng Quan</t>
  </si>
  <si>
    <t>Xây mới  cống tiêu nước qua mương tưới</t>
  </si>
  <si>
    <t>Chiều dài dự kiến 11 m; rộng lòng máng 0,8 m; kết cấu bê tông cốt thép</t>
  </si>
  <si>
    <t>Tuyến kênh bị chia cắt qua mương tưới, khó dẫn nước tiêu</t>
  </si>
  <si>
    <t>Cống hút trạm bơm Kinh Dương</t>
  </si>
  <si>
    <t>Bơm tưới</t>
  </si>
  <si>
    <t>Không đảm bảo việc bơm tưới</t>
  </si>
  <si>
    <t>1,5rộng  x  2,0cao x 6,0dài</t>
  </si>
  <si>
    <t>Xây mới khai sâu</t>
  </si>
  <si>
    <t>XÃ THƯỢNG HỒNG</t>
  </si>
  <si>
    <t>XÃ NAM AN PHỤ</t>
  </si>
  <si>
    <t>Cống nghĩa trang - Đồng kỹ thuật</t>
  </si>
  <si>
    <t xml:space="preserve">Cải tạo, nâng cấp </t>
  </si>
  <si>
    <t>Nâng cấp, cải tạo, cống đang bị xuống cấp không đảm bảo trong quá trình SXNN</t>
  </si>
  <si>
    <t>Cống đồng giữa - Đồng kỹ thuật</t>
  </si>
  <si>
    <t>Cống đồng giữa - Đồng đống hang</t>
  </si>
  <si>
    <t>Cống đống vuông - Đồng đống vông</t>
  </si>
  <si>
    <t>Cống đống hang - Đồng kỹ thuật</t>
  </si>
  <si>
    <t>Cống bà Quyền - Đồng đống trám</t>
  </si>
  <si>
    <t>Cống đồng đầm - Đồng lô 16</t>
  </si>
  <si>
    <t>Cống bà Bảnh - Đồng trân rau</t>
  </si>
  <si>
    <t>Cống mả mây - Giáp anh Luật</t>
  </si>
  <si>
    <t>Cống đống kệch - Đồng đống kệch</t>
  </si>
  <si>
    <t>11</t>
  </si>
  <si>
    <t>Cống đống kệch - Khu dân cư mới</t>
  </si>
  <si>
    <t>12</t>
  </si>
  <si>
    <t>Cống cầu hóng - Đồng cầu hóng</t>
  </si>
  <si>
    <t>Chưa có công trình điều tiết, khó phân phối nước tưới và tiêu cho khu sản xuất</t>
  </si>
  <si>
    <t>13</t>
  </si>
  <si>
    <t>Cống qua khu tưới và tiêu trạm bơm bãi Kênh - Bãi kênh Ngô Đồng</t>
  </si>
  <si>
    <t>14</t>
  </si>
  <si>
    <t>Cống qua vùng tưới và tiêu trạm bơm bãi Cống - Bãi cống Ngô Đồng</t>
  </si>
  <si>
    <t>15</t>
  </si>
  <si>
    <t>Cống qua vùng tưới và tiêu trạm bơm bãi Kim Đậu</t>
  </si>
  <si>
    <t>16</t>
  </si>
  <si>
    <t>Cống ven đê cống nước - Thôn Phương Quất</t>
  </si>
  <si>
    <t>17</t>
  </si>
  <si>
    <t>Cống Mang Cá - Thôn Xạ Sơn</t>
  </si>
  <si>
    <t>18</t>
  </si>
  <si>
    <t>Cống Mả Sóc - Thôn Xạ Sơn</t>
  </si>
  <si>
    <t>19</t>
  </si>
  <si>
    <t>Cống Ông A - Thôn Xạ Sơn</t>
  </si>
  <si>
    <t>20</t>
  </si>
  <si>
    <t>Cống khu vườn Chùa - Thôn Xạ Sơn</t>
  </si>
  <si>
    <t>Cống Bà Mức - Thôn Xạ Sơn</t>
  </si>
  <si>
    <t>22</t>
  </si>
  <si>
    <t>Cống Bãi Đồng Quan - Thôn Đồng Quan (nay là thôn Quang Thành)</t>
  </si>
  <si>
    <t>23</t>
  </si>
  <si>
    <t>Cống Ngòi Lá - thôn Tống Thượng (nay là thôn Quang Thành)</t>
  </si>
  <si>
    <t>Chưa có công trình điều tiết, khó phân phối nước tiêu và tưới cho khu sản xuất</t>
  </si>
  <si>
    <t>24</t>
  </si>
  <si>
    <t>Cống Đống Cẩm - thôn Tống Thượng (nay là thôn Quang Thành)</t>
  </si>
  <si>
    <t>25</t>
  </si>
  <si>
    <t>Cống Gia Thờ - Thôn Tống Thượng (nay là thôn Quang Thành)</t>
  </si>
  <si>
    <t>26</t>
  </si>
  <si>
    <t>Cống Đầm Bà Long - Thôn Miêu Nha (nay là thôn Phúc Thành)</t>
  </si>
  <si>
    <t>27</t>
  </si>
  <si>
    <t>Cống Ngoài Vùng - Thôn Miêu Nha (nay là thôn Phúc Thành)</t>
  </si>
  <si>
    <t>Cống Đồng Xui - Thôn Miêu Nha (nay là thôn Phúc Thành)</t>
  </si>
  <si>
    <t>Cống Ngà Kéo - Thôn Miêu Nha (nay là thôn Phúc Thành)</t>
  </si>
  <si>
    <t>Cống Cổng Đông - Thôn Miêu Nha (nay là thôn Phúc Thành)</t>
  </si>
  <si>
    <t>XÃ TRƯỜNG TÂN</t>
  </si>
  <si>
    <t>Cống ông Diễm, thôn Phạm Trấn</t>
  </si>
  <si>
    <t>Tiêu cuối kênh Chùa Lăng</t>
  </si>
  <si>
    <t>cống hộp 1,0 x 1,2m; dài 10m</t>
  </si>
  <si>
    <t>Cống cũ đã xuống cấp</t>
  </si>
  <si>
    <t>Cống ông Cảnh, thôn Phạm Trấn</t>
  </si>
  <si>
    <t>Kênh tiêu cuối kênh khu đồng Đáy</t>
  </si>
  <si>
    <t>Cống ông Bao, thôn Nam Cầu</t>
  </si>
  <si>
    <t>Cống tiêu kênh Đồng Đáy, Nam Cầu</t>
  </si>
  <si>
    <t>Cống Đập, thôn Đồng Quang</t>
  </si>
  <si>
    <t>Cống tiêu khu đồng Vĩnh</t>
  </si>
  <si>
    <t>Cống khu ao ông Thiệm, thôn Quang Đức</t>
  </si>
  <si>
    <t>Kênh tiêu thôn Quang Đức</t>
  </si>
  <si>
    <t>XÃ VĨNH LẠI</t>
  </si>
  <si>
    <t>XÃ  BẮC AN PHỤ</t>
  </si>
  <si>
    <t xml:space="preserve"> Cống đập tràn thuộc vùng trũng nước của TDP Vĩnh Lâm nay là TDP Kim Lôi</t>
  </si>
  <si>
    <t xml:space="preserve"> Tiêu thoát nước cho cả khu vực TDP Vĩnh Lâm cũ nay là TDP Kim Lôi</t>
  </si>
  <si>
    <t xml:space="preserve"> Cải tạo lớn, thay thế cửa điều tiết đã bị hu hỏng nặng</t>
  </si>
  <si>
    <t xml:space="preserve"> 01 cửa điều tiết, chiều dài 5m, dự kiến khẩu độ cao 1,5m, rộng 1,0m. Thay cánh van và bộ phận đóng mở. Kết cấu bê tông.</t>
  </si>
  <si>
    <t xml:space="preserve"> Công trình bị hư hỏng, không dữ và điều tiết nước tưới, tiêu được</t>
  </si>
  <si>
    <t xml:space="preserve"> Cống rộc gạo chảy ra sông Nguyễn Lân, thuộc TDP Lê Xá</t>
  </si>
  <si>
    <t xml:space="preserve"> Tưới và tiêu cho cả hệ thống canh tác sản xuất và diện tích khu dân cư, diện tích đồi rừng trên tuyến kênh T24 dọc đường 389, giáp sông Nguyễn Lân</t>
  </si>
  <si>
    <t xml:space="preserve"> Cải tạo vì cống trước kia quá hẹp về cả khẩu độ chiều rộng và chiều cao</t>
  </si>
  <si>
    <t xml:space="preserve"> 01 cửa , dài 8m. Rộng 1,5m cao 1,8m có cống ty van và bộ phận đóng mở, kết cấu bê tông</t>
  </si>
  <si>
    <t xml:space="preserve"> Cống được xây dựng từ năm 1982 cách đây khoảng 44 năm, khẩu độ hẹp không tiêu úng kịp thời, cây trồng luôn  bị ngập úng </t>
  </si>
  <si>
    <t xml:space="preserve"> Cống từ thôn Tiên Xá nay là TDP Lê xá</t>
  </si>
  <si>
    <t xml:space="preserve"> Tưới và tiêu cho cả hệ thống canh tác sản xuất và diện tích khu dân cư, diện tích đồi rừng. Tuyến kênh Cống từ Mả Quan</t>
  </si>
  <si>
    <t xml:space="preserve"> Cải tạo lớn, cống bị rò trong lòng cống cánh cống bị han rỉ , không dữ được nước</t>
  </si>
  <si>
    <t xml:space="preserve"> 01 cửa điều tiết, chiều dài 8m, dự kiến khẩu độ cao 1,5m, rộng 1,0m. Thay cánh van và bộ phận đóng mở. Kết cấu bê tông.</t>
  </si>
  <si>
    <t xml:space="preserve"> Công trình bị hư hỏng không dữ được nước tưới và tiêu.</t>
  </si>
  <si>
    <t>XÃ CHÍ MINH</t>
  </si>
  <si>
    <t>Cống Rộc Trong</t>
  </si>
  <si>
    <t>Chiều dài dự kiến 5 m; rộng lòng máng 2 m; kết cấu bê tông cốt thép</t>
  </si>
  <si>
    <t xml:space="preserve">Cống Thùng Đê </t>
  </si>
  <si>
    <t xml:space="preserve"> Cống Đống mối </t>
  </si>
  <si>
    <t>Cống Đường Chùa 1</t>
  </si>
  <si>
    <t>Cống Đường Chùa 2</t>
  </si>
  <si>
    <t>Cống  Gốc Đa Ô Thạch</t>
  </si>
  <si>
    <t xml:space="preserve"> Cống Đa Đò</t>
  </si>
  <si>
    <t xml:space="preserve"> Cống đường Xúc Tép</t>
  </si>
  <si>
    <t>Cống đầu Kênh T 6-1</t>
  </si>
  <si>
    <t>Cống Đầu Kênh T6-2</t>
  </si>
  <si>
    <t>Cống Đầu kênh T6-3</t>
  </si>
  <si>
    <t>Cống Trại Lợn 1</t>
  </si>
  <si>
    <t>Cống Trại lợn 2</t>
  </si>
  <si>
    <t xml:space="preserve">  Cống bãi ải 1</t>
  </si>
  <si>
    <t>Cống Bãi ải 2</t>
  </si>
  <si>
    <t>Cống đầu long nước cửa Tuy</t>
  </si>
  <si>
    <t>Cống qua đường nội đồng</t>
  </si>
  <si>
    <t>Chiều dài dự kiến 4.0 m; rộng lòng máng 1.0 m;   kết cấu bê tông cốt thép</t>
  </si>
  <si>
    <t>Cống cuối long nước cửa Tuy</t>
  </si>
  <si>
    <t>Cống 2 cửa cổng Làng Vực cũ</t>
  </si>
  <si>
    <t>Cống qua kênh nội đồng</t>
  </si>
  <si>
    <t>Chiều dài dự kiến 4.0 m; rộng lòng máng 2.0 m;   kết cấu bê tông cốt thép</t>
  </si>
  <si>
    <t>Đông An</t>
  </si>
  <si>
    <t>Giữa đồng</t>
  </si>
  <si>
    <t>Cầu công</t>
  </si>
  <si>
    <t>Nam An</t>
  </si>
  <si>
    <t>Ông Bóng</t>
  </si>
  <si>
    <t>Cống đồng nơ trạm bơm Nhân Lý</t>
  </si>
  <si>
    <t>Kênh dẫn</t>
  </si>
  <si>
    <t>xây lại mới, lắp van điều tiết</t>
  </si>
  <si>
    <t>cống dài 5m, rộng 1m, cao 0,9m</t>
  </si>
  <si>
    <t>Cống sập đổ, van không điều tiết được</t>
  </si>
  <si>
    <t>Nắp van cửa quấn</t>
  </si>
  <si>
    <t>Tưới nội đồng</t>
  </si>
  <si>
    <t>lắp van mới</t>
  </si>
  <si>
    <t>Lắp van điều tiết mới</t>
  </si>
  <si>
    <t>Cống điều tiết nội đồng Kim Đới (2 van liền)</t>
  </si>
  <si>
    <t>Tưới kênh nội đồng</t>
  </si>
  <si>
    <t>xây trục mới, lắp van điều tiết</t>
  </si>
  <si>
    <t>Thay nắp van điều tiết</t>
  </si>
  <si>
    <t>Van điều tiết không điều hành được, do đã hỏng</t>
  </si>
  <si>
    <t>Van điều tiết nội đồng Kim Xuyên Đội 2 và 3</t>
  </si>
  <si>
    <t>thay thế van điều tiết</t>
  </si>
  <si>
    <t>Van điều tiết nội đồng Kim Xuyên Đội 1, 02 van ở cửa trạm bơm</t>
  </si>
  <si>
    <t>lắp van điều tiết mới</t>
  </si>
  <si>
    <t>Trạm bơm hiền sỹ lắp van mới</t>
  </si>
  <si>
    <t>XÃ CẨM GIANG</t>
  </si>
  <si>
    <t>Cống đồng Cậu</t>
  </si>
  <si>
    <t>Kênh tiêu khu đồng Cậu</t>
  </si>
  <si>
    <t>Cống Nấm Chiêng</t>
  </si>
  <si>
    <t>Đầu kênh Nấm Chiêng</t>
  </si>
  <si>
    <t>Cống đống Châu</t>
  </si>
  <si>
    <t>Đầu kênh đồng đống Châu</t>
  </si>
  <si>
    <t>cống ông Huyên</t>
  </si>
  <si>
    <t>đầu kênh đồng Của Đình</t>
  </si>
  <si>
    <t>Cống TB An Điềm (hai vòi) 1</t>
  </si>
  <si>
    <t>Qua đường 194C</t>
  </si>
  <si>
    <t>Khẩu độ dự kiến dài 15m, rộng 2m, cao 2m; có cửa van điều tiết</t>
  </si>
  <si>
    <t>Cống TB An Điềm (hai vòi) 2</t>
  </si>
  <si>
    <t xml:space="preserve">Giao giữa đầu kênh bê tông và máy bơm </t>
  </si>
  <si>
    <t>Cống TB Đồng Cửa</t>
  </si>
  <si>
    <t xml:space="preserve">Tiêu dẫn nước từ sông T5 vào trong sông Bằng Quân </t>
  </si>
  <si>
    <t>Khẩu độ dự kiến dài 5m, rộng 2m, cao 2m; có cửa van điều tiết</t>
  </si>
  <si>
    <t>Cống Trại Cá</t>
  </si>
  <si>
    <t>Tiêu thoát nước giữa sông T5 và máy bơm trại cá</t>
  </si>
  <si>
    <t>Cống Con cá</t>
  </si>
  <si>
    <t>Tiêu thoát nước giữa cánh đồng Con Cá và kênh dẫn tiêu T1</t>
  </si>
  <si>
    <t>Cống Cây sòi</t>
  </si>
  <si>
    <t>Tiêu thoát dẫn nước giữa cánh đồng Cây sòi và kênh dẫn tiêu T1</t>
  </si>
  <si>
    <t>Cống Con rùa</t>
  </si>
  <si>
    <t>Tiêu thoát dẫn nước giữa cánh đồng Con rùa và kênh dẫn tiêu T1</t>
  </si>
  <si>
    <t>Cống Bút Mực 1</t>
  </si>
  <si>
    <t>Tiêu thoát dẫn nước giữa cánh đồng Bút mực và kênh dẫn tiêu T1</t>
  </si>
  <si>
    <t>01 cửa điều tiết, khẩu độ dự kiến 1 m; thay cánh van và bộ phận đóng mở</t>
  </si>
  <si>
    <t>Cống Bút Mực 2</t>
  </si>
  <si>
    <t>Tiêu thoát dẫn nước giữa cánh đồng Cửa ao và kênh dẫn tiêu T1</t>
  </si>
  <si>
    <t>Cống Ông Tộ</t>
  </si>
  <si>
    <t>Tiêu thoát dẫn nước giữa cánh đồng Xạ trường và sông T5 Văn Thai</t>
  </si>
  <si>
    <t>Cống Đồng Tranh</t>
  </si>
  <si>
    <t>Tiêu thoát dẫn nước giữa cánh đồng Cửa nghè, ao làng và sông T5 Văn Thai</t>
  </si>
  <si>
    <t>01 cửa điều tiết, khẩu độ dự kiến 1.5 m; thay cánh van và bộ phận đóng mở</t>
  </si>
  <si>
    <t>Cống Cổng Hậu (Cường thăng)</t>
  </si>
  <si>
    <t>Tiêu thoát nước giữa cánh đồng Đống Bưa và sông Đức An</t>
  </si>
  <si>
    <t>Cống mả rạ (vân)</t>
  </si>
  <si>
    <t>Tiêu thoát nước giữa đập Mả rạ và sông Đức An</t>
  </si>
  <si>
    <t>Cống Đồng cả 2 tưới (môn)</t>
  </si>
  <si>
    <t>Tiêu thoát nước ở giữa sông Cổ ngựa và sông Chăn nuôi</t>
  </si>
  <si>
    <t>Cống Đồng Xu (việt)</t>
  </si>
  <si>
    <t>Tiêu thoát nước ở giữa máng L4 và cống Giang</t>
  </si>
  <si>
    <t>Cống xà Cừ Tân an</t>
  </si>
  <si>
    <t>Tiêu thoát nước ở giữa sông T5b Văn Thai và sông Đường tàu</t>
  </si>
  <si>
    <t>Cống Ngã Tư uỷ ban</t>
  </si>
  <si>
    <t>Dẫn nước từ trạm bơm 2 vòi về cánh đồng sau</t>
  </si>
  <si>
    <t>Cống cổng làng an điềm B</t>
  </si>
  <si>
    <t>Dẫn nước từ cánh đồng sau về cánh đồng Bún</t>
  </si>
  <si>
    <t>Cống Sau Ga (thư)</t>
  </si>
  <si>
    <t>Tiêu thoát nước giữa sông đường tàu và sông T5B Văn Thai</t>
  </si>
  <si>
    <t>01 cửa điều tiết, khẩu độ dự kiến 2 m; thay cánh van và bộ phận đóng mở</t>
  </si>
  <si>
    <t>Cống Đống Tháp (quảng)</t>
  </si>
  <si>
    <t>Tiêu thoát nước giữa cánh Thanh Lan và cánh Cửa ao</t>
  </si>
  <si>
    <t>Cống đồng bún (đức trạch)</t>
  </si>
  <si>
    <t>Tiêu thoát nước qua đường bê tông đầu làng Đức An</t>
  </si>
  <si>
    <t>Cống An Tân (vui)</t>
  </si>
  <si>
    <t>Tiêu thoát nước giữa sông Đức An và đập Mả rạ</t>
  </si>
  <si>
    <t>Cống Bắc Thạch 1</t>
  </si>
  <si>
    <t>Tiêu thoát nước từ sông T5 Văn Thai vào cuối máy bơm</t>
  </si>
  <si>
    <t>Cống Bắc Thạch 2</t>
  </si>
  <si>
    <t>Tiêu thoát nước từ sông T5 Văn Thai qua đường bê tông vào máy bơm Bắc Thạch</t>
  </si>
  <si>
    <t>Cống Bắc Thạch 3</t>
  </si>
  <si>
    <t>Cống Bắc Thạch 4</t>
  </si>
  <si>
    <t>31</t>
  </si>
  <si>
    <t>Cống Bắc Thạch 5 (lô 8)</t>
  </si>
  <si>
    <t>32</t>
  </si>
  <si>
    <t>Cống Bắc Thạch 6</t>
  </si>
  <si>
    <t>33</t>
  </si>
  <si>
    <t>Cống Lò vôi</t>
  </si>
  <si>
    <t xml:space="preserve">Tiêu thoát nước từ khu chuyển đổi Cẩm Sơn ra sông T5 Văn Thai </t>
  </si>
  <si>
    <t>Cống Nghĩa Trang 1</t>
  </si>
  <si>
    <t>Tiêu thoát nước từ cánh Nghĩa trang ra sông Cẩm Sơn</t>
  </si>
  <si>
    <t>35</t>
  </si>
  <si>
    <t>Cống Nghĩa Trang 2</t>
  </si>
  <si>
    <t>36</t>
  </si>
  <si>
    <t>Cống Nghĩa Trang 3</t>
  </si>
  <si>
    <t>37</t>
  </si>
  <si>
    <t>Cống Dẫn nước gốc bàng 1</t>
  </si>
  <si>
    <t>Tiêu thoát nước giữa cánh Gốc bàng và máy bơm</t>
  </si>
  <si>
    <t>38</t>
  </si>
  <si>
    <t>Cống Dẫn nước gốc bàng 2</t>
  </si>
  <si>
    <t>Tiêu thoát nước giữa cánh Gốc bàng ra sông Cẩm Sơn</t>
  </si>
  <si>
    <t>39</t>
  </si>
  <si>
    <t>Cống Dẫn nước gốc bàng 3</t>
  </si>
  <si>
    <t>40</t>
  </si>
  <si>
    <t>Cống Dẫn nước gốc bàng 4</t>
  </si>
  <si>
    <t>41</t>
  </si>
  <si>
    <t>Cống Dẫn nước gốc bàng 5</t>
  </si>
  <si>
    <t>42</t>
  </si>
  <si>
    <t>Cống Dẫn nước gốc bàng 6</t>
  </si>
  <si>
    <t>43</t>
  </si>
  <si>
    <t>Cống vùng giữa-phụ nữ 1</t>
  </si>
  <si>
    <t>Tiêu thoát nước giữa cánh đồng vùng giữa ra sông Cẩm Sơn</t>
  </si>
  <si>
    <t>Cống vùng giữa-phụ nữ 2</t>
  </si>
  <si>
    <t>Cống vùng giữa-phụ nữ 3</t>
  </si>
  <si>
    <t>46</t>
  </si>
  <si>
    <t>Cống vùng giữa-phụ nữ 4</t>
  </si>
  <si>
    <t>47</t>
  </si>
  <si>
    <t>Cống vùng giữa-phụ nữ 5</t>
  </si>
  <si>
    <t>48</t>
  </si>
  <si>
    <t>Cống vùng giữa-phụ nữ 6</t>
  </si>
  <si>
    <t>49</t>
  </si>
  <si>
    <t>Cống vùng giữa-phụ nữ 7</t>
  </si>
  <si>
    <t>50</t>
  </si>
  <si>
    <t>Cống vùng giữa-phụ nữ 8</t>
  </si>
  <si>
    <t>51</t>
  </si>
  <si>
    <t>Cống vùng giữa-phụ nữ 9</t>
  </si>
  <si>
    <t>52</t>
  </si>
  <si>
    <t>Cống vùng giữa-phụ nữ 10</t>
  </si>
  <si>
    <t>53</t>
  </si>
  <si>
    <t>Cống đường 19 đường sắt 1</t>
  </si>
  <si>
    <t>Dẫn nước từ máng L2 vào cánh đồng vùng giữa</t>
  </si>
  <si>
    <t>54</t>
  </si>
  <si>
    <t>Cống đường 19 đường sắt 2</t>
  </si>
  <si>
    <t>55</t>
  </si>
  <si>
    <t>Cống đường 19 đường sắt 3</t>
  </si>
  <si>
    <t>56</t>
  </si>
  <si>
    <t>Cống đường 19 đường sắt 4</t>
  </si>
  <si>
    <t>Dẫn nước từ máng L2 vào cánh đồng màu</t>
  </si>
  <si>
    <t>57</t>
  </si>
  <si>
    <t>Cống đường 19 đường sắt 5</t>
  </si>
  <si>
    <t>58</t>
  </si>
  <si>
    <t>Cống đường 19 đường sắt 6</t>
  </si>
  <si>
    <t>Dẫn nước từ máng L2 vào cánh đồng nghĩa trang</t>
  </si>
  <si>
    <t>59</t>
  </si>
  <si>
    <t>Cống đường 19 đường sắt 7</t>
  </si>
  <si>
    <t>60</t>
  </si>
  <si>
    <t>Cống đường 19 đường sắt 8</t>
  </si>
  <si>
    <t>Dẫn nước từ máng L2 vào cánh đồng Gốc bàng</t>
  </si>
  <si>
    <t>61</t>
  </si>
  <si>
    <t>Cống đường 19 đường sắt 9</t>
  </si>
  <si>
    <t>62</t>
  </si>
  <si>
    <t>Cống đường 19 đường sắt 10</t>
  </si>
  <si>
    <t>Dẫn nước từ máng L2 vào cánh đồng vùng chuyển đổi</t>
  </si>
  <si>
    <t>63</t>
  </si>
  <si>
    <t>Cống đường 19 đường sắt 11</t>
  </si>
  <si>
    <t>64</t>
  </si>
  <si>
    <t>Cống đường 19 đường sắt 12</t>
  </si>
  <si>
    <t>Dẫn nước từ máng L2 vào cánh đồng Cẩm Sơn chính</t>
  </si>
  <si>
    <t>65</t>
  </si>
  <si>
    <t>Cống cửa làng thôn 3 (bà phiu)</t>
  </si>
  <si>
    <t>Tiêu thoát nước giữa sông T5 Văn Thai và sông Cầu ghẽ</t>
  </si>
  <si>
    <t>66</t>
  </si>
  <si>
    <t>Cống Vùng giữa thôn 3 a</t>
  </si>
  <si>
    <t>Dẫn nước từ máng L2 vào cánh đồng cao thôn 3 cũ</t>
  </si>
  <si>
    <t>67</t>
  </si>
  <si>
    <t>Cống Vùng giữa thôn 3 b</t>
  </si>
  <si>
    <t>Dẫn nước từ máng L2 vào cánh đồng trũng thôn 3 cũ</t>
  </si>
  <si>
    <t>68</t>
  </si>
  <si>
    <t>Cống Vùng giữa thôn 3 c</t>
  </si>
  <si>
    <t>B</t>
  </si>
  <si>
    <t>KÊNH MƯƠNG</t>
  </si>
  <si>
    <t>y=y1+(y2-y1)/(x2-x1)*(x-x1)</t>
  </si>
  <si>
    <t>Đồng Cống tổ dân phố Phù Lưu</t>
  </si>
  <si>
    <t>Từ Trạm bơm Phù Lưu 2 đến Đầm ồng Trần Đình Ngãng</t>
  </si>
  <si>
    <t>Bê tông chữ nhật/ Kè mái</t>
  </si>
  <si>
    <t>Kênh đất xuống cấp, thường xuyên bồi lắng, ảnh hưởng tưới tiêu vùng sản xuất</t>
  </si>
  <si>
    <t>Kênh Bàng Nóc</t>
  </si>
  <si>
    <t>Toàn bộ tuyến kênh</t>
  </si>
  <si>
    <t>Mở rộng 14m đến 16m</t>
  </si>
  <si>
    <t>Không đáp ứng được nhu cầu tiêu thoát, đặc biệt mỗi  khi có mưa to</t>
  </si>
  <si>
    <t>Kênh Đầm Giữa</t>
  </si>
  <si>
    <t>Từ điểm giao với kênh Đầm Cống đến điểm giao với kênh Đầm Ngọc</t>
  </si>
  <si>
    <t>14m</t>
  </si>
  <si>
    <t>Kênh Đầm Cống</t>
  </si>
  <si>
    <t>Từ điểm giao với đường Phạm Ngọc đến kênh đầm giữa</t>
  </si>
  <si>
    <t>PHƯỜNG NAM ĐỒ SƠN</t>
  </si>
  <si>
    <t>K.Giữa Đồng Đức Hậu 1</t>
  </si>
  <si>
    <t>Cứng hoá</t>
  </si>
  <si>
    <t>Cứng hoá đoạn kênh dài 258m, mặt kênh trung bình 2,0m</t>
  </si>
  <si>
    <t>Kênh đất thường xuyên bồi lắng</t>
  </si>
  <si>
    <t>K.Nhà Huận - Nhà Chuyện</t>
  </si>
  <si>
    <t>Cứng hoá đoạn kênh dài 476m, mặt kênh trung bình 2,5m</t>
  </si>
  <si>
    <t>Kênh đất thường xuyên bồi lắng </t>
  </si>
  <si>
    <t>K.Sau trại tôm giống</t>
  </si>
  <si>
    <t>Cứng hoá đoạn kênh dài 465m, mặt kênh trung bình 4 m</t>
  </si>
  <si>
    <t>Kênh đất thường xuyên bồi lắng ; ảnh hưởng đến tưới tiêu vùng sản xuất</t>
  </si>
  <si>
    <t>K.Cửa đền Cái Điệp</t>
  </si>
  <si>
    <t>Cứng hoá đoạn kênh dài 216m, mặt kênh trung bình 4,0m</t>
  </si>
  <si>
    <t>Kênh đất thường xuyên bồi lắng , ách tắc</t>
  </si>
  <si>
    <t>K.Ông Ngân</t>
  </si>
  <si>
    <t>Cứng hoá đoạn kênh dài 1287m, mặt kênh trung bình 4,0m</t>
  </si>
  <si>
    <t>PHƯỜNG AN PHONG</t>
  </si>
  <si>
    <t>Kênh Tổ dân phố Đồng Dụ 2</t>
  </si>
  <si>
    <t>Kênh Tổ dân phố Thành Công</t>
  </si>
  <si>
    <t>Kênh Tổ dân phố Bắc Sơn</t>
  </si>
  <si>
    <t>Kênh Tổ dân phố Đặng Cương</t>
  </si>
  <si>
    <t>Xã Tân Tiến cũ</t>
  </si>
  <si>
    <t>Kênh nội đồng số 50-Tdp Hà Đỗ 1</t>
  </si>
  <si>
    <t xml:space="preserve"> Từ mương cấp 1 An Hoà đến xứ đồng Cây Táo</t>
  </si>
  <si>
    <t>400 m kênh đất xuống cấp, 400 m kênh xây cũ đổ nhiều đoạn ảnh hưởng đến vùng sản xuất</t>
  </si>
  <si>
    <t>Kênh nội đồng số 51-Tdp Hà Đỗ 1</t>
  </si>
  <si>
    <t>Từ mương cấp 1 về khu đồng cổng chợ</t>
  </si>
  <si>
    <t>800 m bị đổ vỡ nhiều đoạn</t>
  </si>
  <si>
    <t>Kênh nội đồng số 66-Tdp Hà Đỗ 2</t>
  </si>
  <si>
    <t>Ngã tư trạm bơm đến Ngã tư Cây Thanh</t>
  </si>
  <si>
    <t>327 m bị đổ vỡ nhiều đoạn</t>
  </si>
  <si>
    <t>Kênh nội đồng số 67-Tdp Hà Đỗ 2</t>
  </si>
  <si>
    <t>Ngã tư Cây Thanh đến Cây Đa</t>
  </si>
  <si>
    <t>437 m bị đổ vỡ nhiều đoạn</t>
  </si>
  <si>
    <t xml:space="preserve">Kênh nội đồng số 14- Tdp Hà Nhuận 1, </t>
  </si>
  <si>
    <t>Vòng tây</t>
  </si>
  <si>
    <t>1600 m kênh nông đầy không đáp ứng vùng sản xuất tập trung</t>
  </si>
  <si>
    <t>Kênh nội đồng số 10-Tdp Hà Nhuận 1,</t>
  </si>
  <si>
    <t>Đối diện cửa nhà ông 
Tồn đến đầm Bến</t>
  </si>
  <si>
    <t>Kênh nông đầy đọng nước, thoát kém khi mưa lớn</t>
  </si>
  <si>
    <t>Kênh nội đồng số 12-Tdp Hà Nhuận 1,</t>
  </si>
  <si>
    <t>Từ Nhà bà liên- Nhà Ông Vui</t>
  </si>
  <si>
    <t>Kênh nội đồng số 04-Tdp Hà Nhuận 2,</t>
  </si>
  <si>
    <t xml:space="preserve"> Từ Cửa Đình đến Cổng nhà ông Hoàn</t>
  </si>
  <si>
    <t>750 m kênh nông đầy không đáp ứng vùng sản xuất tập trung</t>
  </si>
  <si>
    <t xml:space="preserve">Kênh nội đồng số 06-Tdp Hà Nhuận 2, </t>
  </si>
  <si>
    <t>Từ cổng bà Hồng- Đống công</t>
  </si>
  <si>
    <t>Kênh nội đồng số 44-TDP Ngọ Dương, An Hoà</t>
  </si>
  <si>
    <t>Từ ga rác cây Táo đến trạm biến áp Phú La</t>
  </si>
  <si>
    <t>1000 m kênh nông đầy không đáp ứng vùng sản xuất tập trung</t>
  </si>
  <si>
    <t xml:space="preserve">Kênh nội đồng số 41-TDP Ngọ Dương, An Hoà </t>
  </si>
  <si>
    <t>Từ ga rác đến công viên cây xanh địa phương</t>
  </si>
  <si>
    <t>250 m kênh đổ vỡ nhiều đoạn</t>
  </si>
  <si>
    <t>Kênh nội đồng số 43-TDP Ngọ Dương, An Hoà</t>
  </si>
  <si>
    <t>Từ trường mầm non đến 17 B Hải tầng</t>
  </si>
  <si>
    <t>950 m kênh dò bục nhiều đoạn</t>
  </si>
  <si>
    <t xml:space="preserve">Kênh nội đồng số 77-Tdp Hỗ Đông </t>
  </si>
  <si>
    <t>Từ trạm bơm An Hoà đến Xướng mạ</t>
  </si>
  <si>
    <t>1000 m kênh dò bục nhiều đoạn</t>
  </si>
  <si>
    <t>Kênh nội đồng số 105-Tdp Cữ - Đồng Vỡ</t>
  </si>
  <si>
    <t>Trạm bơm Đồng Vỡ</t>
  </si>
  <si>
    <t>500m kênh nông đầy</t>
  </si>
  <si>
    <t>Kênh nội đồng số 96-Tdp Cữ - Đồng Gián</t>
  </si>
  <si>
    <t>Từ cột điện cao thế đến Đống Cáo</t>
  </si>
  <si>
    <t>400m kênh nông đầy</t>
  </si>
  <si>
    <t>Kênh nội đồng số 85-Tdp Phí Xá - xứ đồng Dưới đồng</t>
  </si>
  <si>
    <t>Ruộng bà Cạnh đến ruộng ô Chín</t>
  </si>
  <si>
    <t>500 m kênh nông đầy</t>
  </si>
  <si>
    <t xml:space="preserve">Kênh nội đồng số 23-Tdp Dưỡng Phú, </t>
  </si>
  <si>
    <t>Biến thế đến đồng nội</t>
  </si>
  <si>
    <t>300 m kênh dò bục nhiều đoạn</t>
  </si>
  <si>
    <t xml:space="preserve">Kênh nội đồng số 24-Tdp Dưỡng Phú, </t>
  </si>
  <si>
    <t>Cừ đá đến Đầm</t>
  </si>
  <si>
    <t>200 m kênh dò bục nhiều đoạn</t>
  </si>
  <si>
    <t xml:space="preserve">Kênh nội đồng số 38-Tdp Dưỡng Phú, </t>
  </si>
  <si>
    <t>Từ Trường tiểu học Hà Nhuận đến Nhà máy nước sạch, xứ đồng Đồng Rét</t>
  </si>
  <si>
    <t>400 m kênh dò bục nhiều đoạn</t>
  </si>
  <si>
    <t>Kênh nội đồng số 89-Tdp Dụ Nghĩa - xứ đồng Chùa cả (xây 01 tuyến)</t>
  </si>
  <si>
    <t>Khu chùa cả</t>
  </si>
  <si>
    <t>Kênh dẫn nước giữa đồng cấp thoát nươc kém cho vùng</t>
  </si>
  <si>
    <t>Kênh nội đồng số 90-Tdp Dụ Nghĩa - xứ đồng Bồ Cây (1 tuyến)</t>
  </si>
  <si>
    <t>Khu Bồ Cây</t>
  </si>
  <si>
    <t>Kênh nội đồng số 94-Tdp Kim Sơn - Xứ đồng phía Nam</t>
  </si>
  <si>
    <t>Cánh đồng phía Nam</t>
  </si>
  <si>
    <t>Kênh nông đầy không đáp ứng vùng sản xuất tập trung</t>
  </si>
  <si>
    <t>Kênh nội đồng số 95-Tdp Kim Sơn - Xứ đồng phía Tây</t>
  </si>
  <si>
    <t xml:space="preserve">Cánh đồng phía Tây </t>
  </si>
  <si>
    <t>PHƯỜNG THỦY NGUYÊN</t>
  </si>
  <si>
    <t>Kênh hào Sở</t>
  </si>
  <si>
    <t>Từ Hào Sở đi Đầm Dài</t>
  </si>
  <si>
    <t>Gia cố chống sạt lở</t>
  </si>
  <si>
    <t>Kênh đất thường xuyên bồi lắng, sạt  lở, thất thoát nước</t>
  </si>
  <si>
    <t>Kênh Cửa Miếu</t>
  </si>
  <si>
    <t>Từ Cửa Miếu đi Đầm Dài</t>
  </si>
  <si>
    <t>Kênh Đồng Cú</t>
  </si>
  <si>
    <t>Từ Đồng Cú đi Đầm Dài</t>
  </si>
  <si>
    <t>Kênh Lăng Tròn - tuyến 1</t>
  </si>
  <si>
    <t>Từ trạm bơm Lăng Tròn đến Đồng Đình, Đề Si</t>
  </si>
  <si>
    <t>Cải tạo lớn đoạn kênh bê tông dài 500m, cứng hóa đoạn kênh dài 217m</t>
  </si>
  <si>
    <t xml:space="preserve">Đoạn kênh xây hư hỏng, đổ vỡ, đoạn kênh đất bồi lắng gây thất thoát nước </t>
  </si>
  <si>
    <t>Kênh Lăng Tròn - tuyến 2</t>
  </si>
  <si>
    <t>Từ trạm bơm Lăng Tròn đến Miếu Thượng</t>
  </si>
  <si>
    <t>Cải tạo lớn đoạn kênh bê tông dài 200m, cứng hóa đoạn kênh dài 173m</t>
  </si>
  <si>
    <t>Kênh Quán Tôm</t>
  </si>
  <si>
    <t>Từ Đường Ổi đến Đống Lực</t>
  </si>
  <si>
    <t>Cải tạo lớn đoạn kênh bê tông dài 500 m, cứng hóa đoạn kênh dài 605m</t>
  </si>
  <si>
    <t>PHƯỜNG THIÊN HƯƠNG</t>
  </si>
  <si>
    <t>Kênh nội đồng mương cứng hóa - xứ đồng cửa ông Tăng - TPD Thiên Hương 1</t>
  </si>
  <si>
    <t>Từ đường nhựa xuống khu nhà ông Lộc</t>
  </si>
  <si>
    <t>Gạch chỉ đặc, bê tông</t>
  </si>
  <si>
    <t>Kênh đã hư hỏng, xuống cấp</t>
  </si>
  <si>
    <t>Kênh nội đồng mương cứng hóa thuộc trạm bơm Cây Đề xứ đồng Xăng - Cửa tốn - Máy cày - TDP Thiên Hương5 + 6</t>
  </si>
  <si>
    <t>Từ đường bê tông Đồng Bún đến đường bê tông Máy Cày</t>
  </si>
  <si>
    <t>Kênh hư hỏng, xuống cấp</t>
  </si>
  <si>
    <t>Kênh nội đồng mương cứng hóa thuộc trạm bơm Đội 12 xứ đồng Đồng Khe TDP Thiên Hương 6</t>
  </si>
  <si>
    <t>Từ đường Bê tông Đống Trạc đến nghĩa trang</t>
  </si>
  <si>
    <t>Kênh nội đồng Cống Gạo xứ đồng Dái Rện TDP Thiên Hương 3</t>
  </si>
  <si>
    <t>Từ Trạm bơm Cống Gạo đến Dái Rện</t>
  </si>
  <si>
    <t>Kênh Ngũ Lão</t>
  </si>
  <si>
    <t>Từ xứ đồng NGũ Lão đến Đầm Muối</t>
  </si>
  <si>
    <t>Xây gạch</t>
  </si>
  <si>
    <t>Kênh đất xuống cấp, bồi lắng</t>
  </si>
  <si>
    <t>Kênh Thiên Hương</t>
  </si>
  <si>
    <t>Xứ đồng Thiên Hương đến xứ đồng Ong Sú, đồng 330</t>
  </si>
  <si>
    <t xml:space="preserve">Mương Đồng Rộc tổ 1 </t>
  </si>
  <si>
    <t>Từ ngõ bà Vĩnh đến Đồng Rộc</t>
  </si>
  <si>
    <t xml:space="preserve">Mương Đồng Gia </t>
  </si>
  <si>
    <t>Từ nghĩa trang đến ngõ ông Thiểm</t>
  </si>
  <si>
    <t>Lòng 2 mẫu</t>
  </si>
  <si>
    <t>Từ đầm Ba Đông nối mương gốc Gai</t>
  </si>
  <si>
    <t>Kênh cũ đã xuống cấp, thường xuyên bồi lắng, ảnh hưởng tưới tiêu vùng sản xuất</t>
  </si>
  <si>
    <t>Mương Đằng Quan</t>
  </si>
  <si>
    <t>Từ Đằng Quan đến Ngàn Lăn</t>
  </si>
  <si>
    <t>Kênh cũ (xây năm 2001) đã xuống cấp, thường xuyên bồi lắng, ảnh hưởng tưới tiêu vùng sản xuất</t>
  </si>
  <si>
    <t>Mương Đống Than (khu vực Lại Xuân)</t>
  </si>
  <si>
    <t>Từ Đống Than đến cống Thắng Lý</t>
  </si>
  <si>
    <t>Kênh cũ (xây năm 2000) đã xuống cấp, thường xuyên bồi lắng, ảnh hưởng tưới tiêu vùng sản xuất</t>
  </si>
  <si>
    <t>Mương tưới Lương Mít (khu vực Kỳ Sơn)</t>
  </si>
  <si>
    <t>Từ đầu đường đến cụt tuyến</t>
  </si>
  <si>
    <t>Mương tưới cầu Ràng (khu vực Kỳ Sơn)</t>
  </si>
  <si>
    <t>Từ đầu cầu Ràng</t>
  </si>
  <si>
    <t>Sửa chữa</t>
  </si>
  <si>
    <t>Mương tưới Đồng Mái</t>
  </si>
  <si>
    <t>Trạm bơm công ty - ngõ Ô Vĩnh T1</t>
  </si>
  <si>
    <t>Ngõ Ông Vĩnh T1</t>
  </si>
  <si>
    <t xml:space="preserve">Mương xây trên 20 năm, hiện đã xuống cấp </t>
  </si>
  <si>
    <t>Mương rộc mô - cửa miếu</t>
  </si>
  <si>
    <t>Khu cửa miếu</t>
  </si>
  <si>
    <t>Trạm bơm T4 - cống bờ vàng</t>
  </si>
  <si>
    <t xml:space="preserve">Cống bờ vàng </t>
  </si>
  <si>
    <t>Mương rộc mô</t>
  </si>
  <si>
    <t>Khu rộc mô</t>
  </si>
  <si>
    <t>Mương bãi Hòn Ngọc</t>
  </si>
  <si>
    <t>Khu Hòn Ngọc</t>
  </si>
  <si>
    <t>Mương trạm bơm</t>
  </si>
  <si>
    <t>Mương vườn vải - ngõ Ông Ích</t>
  </si>
  <si>
    <t>Ngõ Ông Ích</t>
  </si>
  <si>
    <t>Mương đầu cầu - ngõ Ông Câu</t>
  </si>
  <si>
    <t>Ngõ Ông Câu</t>
  </si>
  <si>
    <t>Mương đầm trang</t>
  </si>
  <si>
    <t>Khu đầm trang</t>
  </si>
  <si>
    <t>Mương đồng cát - cống chạch</t>
  </si>
  <si>
    <t>Khu cống chạch</t>
  </si>
  <si>
    <t>Mương đống sim - đồng cát</t>
  </si>
  <si>
    <t>Khu đồng cát</t>
  </si>
  <si>
    <t>Mương trạm bơm - cống chạt</t>
  </si>
  <si>
    <t>Cống chạt</t>
  </si>
  <si>
    <t>Mương cửa miếu</t>
  </si>
  <si>
    <t>Thôn Pháp Cổ 2+PC1</t>
  </si>
  <si>
    <t>Trạm Bơm PC 2-Ông Tâm</t>
  </si>
  <si>
    <t>Mương Doãn lại</t>
  </si>
  <si>
    <t>Từ ông Kiểm-Chó Đá</t>
  </si>
  <si>
    <t>Mương chợ sáng(PC2)</t>
  </si>
  <si>
    <t>Chó đá-trường Cấp 1</t>
  </si>
  <si>
    <t>Đằng Quan-Ngàn Lăn</t>
  </si>
  <si>
    <t>Mương Thần Lửa</t>
  </si>
  <si>
    <t>Thần Lửa-ngằn lăn</t>
  </si>
  <si>
    <t>Cây cậy</t>
  </si>
  <si>
    <t>Cây Cậy-Túc bản</t>
  </si>
  <si>
    <t>Rặng phi Lao(PC1)</t>
  </si>
  <si>
    <t>Bờ đê-ông giám</t>
  </si>
  <si>
    <t>Trạm bơm đống than</t>
  </si>
  <si>
    <t>Đống than-Thắng Lý</t>
  </si>
  <si>
    <t>Núi Mọc</t>
  </si>
  <si>
    <t>Con Voi Đến núi mọc</t>
  </si>
  <si>
    <t>Hãnh Đại-MN</t>
  </si>
  <si>
    <t>Cử Nam 1+Cửa Nam 2(PC2)</t>
  </si>
  <si>
    <t>Cửa Nam-MN-Ông Chăm</t>
  </si>
  <si>
    <t>Ông Thóc,máy bơm</t>
  </si>
  <si>
    <t>Ông thóc-máy Bơm</t>
  </si>
  <si>
    <t>K. Bầu Mật</t>
  </si>
  <si>
    <t>K. c1-2 TBCR đến Bầu Mật</t>
  </si>
  <si>
    <t>K. Lạch Hang Tối - Rộc Đá</t>
  </si>
  <si>
    <t>Đồng Hang Tối đến Đồng Núi Đá t6</t>
  </si>
  <si>
    <t xml:space="preserve">K tưới tiêu Đầm Lau  2 </t>
  </si>
  <si>
    <t>K.CTTĐL05 đến K.CTTĐL03</t>
  </si>
  <si>
    <t>Kênh đất, năm 2019 đã nạo vét 295m, còn lạ là nông đầy</t>
  </si>
  <si>
    <t>K. Tưới - tiêu Đầm Mới</t>
  </si>
  <si>
    <t>Cống Đầm Hàn đến Kênh hút TBTB</t>
  </si>
  <si>
    <t>Kênh đất, đã nạo vét năm 2019</t>
  </si>
  <si>
    <t>K. Giáp Ranh 2 Xã</t>
  </si>
  <si>
    <t>C. Lái cua đến Hồ Sông Giá</t>
  </si>
  <si>
    <t>Mương tưới bơm đội 1</t>
  </si>
  <si>
    <t>Đồng săn + đìa dầm</t>
  </si>
  <si>
    <t>Mương tưới  bơm đội 1</t>
  </si>
  <si>
    <t>Khu đìa dẩm</t>
  </si>
  <si>
    <t>Mương tưới  bơm đội 3</t>
  </si>
  <si>
    <t>Đồng ướt +vành lao+ đ hồng</t>
  </si>
  <si>
    <t>Mương tưới  bơm 5+6</t>
  </si>
  <si>
    <t>Vườn tri+ vươn trên + năng</t>
  </si>
  <si>
    <t>Kênh sau chùa nhân trai đến đường 363</t>
  </si>
  <si>
    <t>Xây máng cứng</t>
  </si>
  <si>
    <t>Kênh từ bà ruông đến hào sau làng</t>
  </si>
  <si>
    <t>Kênh từ máng xây đến lang bà cốt</t>
  </si>
  <si>
    <t>Kênh từ của bà Năm đến hào nhân trai</t>
  </si>
  <si>
    <t>Kênh từ của ưng đén đồng nhân</t>
  </si>
  <si>
    <t>Kênh từ mả giềng đến đồng Kỳ sơn</t>
  </si>
  <si>
    <t>Kênh từ đồng con voi đến hào sau làng</t>
  </si>
  <si>
    <t>Kênh sau lăng NTLS đến của UBND xã</t>
  </si>
  <si>
    <t>Kênh từ của bà Làn đến đồng nhân</t>
  </si>
  <si>
    <t>Kênh từ đồng sau đến đầm con</t>
  </si>
  <si>
    <t>Kênh từ đồng ngọc áp cao bộ</t>
  </si>
  <si>
    <t>Kênh từ cầu đá đến giếng chùa</t>
  </si>
  <si>
    <t>Kênh từ đồng nhân đến ngõ quý dón</t>
  </si>
  <si>
    <t>Kè bờ 2 bên</t>
  </si>
  <si>
    <t>Kênh khu vực đường đá</t>
  </si>
  <si>
    <t xml:space="preserve">Kênh khu vực đồng ngoài </t>
  </si>
  <si>
    <t>Kênh khu vực đồng ngoài miếu ông hổ</t>
  </si>
  <si>
    <t>Xây lại máng cứng</t>
  </si>
  <si>
    <t>Máng xây năm 2004 rò đáy, vỡ nở</t>
  </si>
  <si>
    <t>Kênh từ nhà ông Lạp đến đường 404</t>
  </si>
  <si>
    <t>Kênh từ đường chính con đến bãi rác</t>
  </si>
  <si>
    <t>Kênh từ chợ quế đến cao tiến</t>
  </si>
  <si>
    <t>Kênh từ mầm non đội 4 đến vườn đầm</t>
  </si>
  <si>
    <t>Kênh khu vực đồng dông cát</t>
  </si>
  <si>
    <t>Kênh khu vực ông Khứ ra cánh đồng nhân</t>
  </si>
  <si>
    <t>Kênh khu vực sau nhà Văn hóa</t>
  </si>
  <si>
    <t>Kênh sau bà Thạnh</t>
  </si>
  <si>
    <t>Kênh xứ đồng dộc gạo</t>
  </si>
  <si>
    <t>Kênh khu vực đầm sông</t>
  </si>
  <si>
    <t>Kè đá 2 bờ</t>
  </si>
  <si>
    <t>Kênh đầm phường xóm 4</t>
  </si>
  <si>
    <t>Kênh trước cửa Nhà Văn hóa</t>
  </si>
  <si>
    <t>Kênh khu vực đầm trong</t>
  </si>
  <si>
    <t>Kênh khu vực đầm mới</t>
  </si>
  <si>
    <t>Kênh khu vực đầm nền quán</t>
  </si>
  <si>
    <t>Kênh từ cây xăng đến kênh mới</t>
  </si>
  <si>
    <t>Kênh khu vực đầm trong tuyến 2</t>
  </si>
  <si>
    <t>Kênh tuyến bờ hào sau làng</t>
  </si>
  <si>
    <t>Kênh tuyến đồng kỳ sơn sau ông Lãm</t>
  </si>
  <si>
    <t>Kênh từ cửa đình cao tiến đi Tú Đôi</t>
  </si>
  <si>
    <t>Kênh từ mả giềng đến đồng Kỳ Sơn</t>
  </si>
  <si>
    <t>Đồng Hầu</t>
  </si>
  <si>
    <t>Thôn 1 Du Lễ</t>
  </si>
  <si>
    <t>Kênh đất xuống cấp, hư hỏng, đổ vỡ, không đảm bảo phục vù sản xuất</t>
  </si>
  <si>
    <t>Đầm sừng, chi lai</t>
  </si>
  <si>
    <t>Thôn 3 Du Lễ</t>
  </si>
  <si>
    <t>Đầm gia Dũng, đầm sừng</t>
  </si>
  <si>
    <t>Bờ giếng lang quế</t>
  </si>
  <si>
    <t>Đồng Độ, đồng Gia</t>
  </si>
  <si>
    <t>Thôn 4 Du Lễ</t>
  </si>
  <si>
    <t>Khu bờ Hào</t>
  </si>
  <si>
    <t>Khu Mả Kiến</t>
  </si>
  <si>
    <t>Thôn 5 Du Lễ</t>
  </si>
  <si>
    <t>Khu Mô Cao</t>
  </si>
  <si>
    <t>K.C Đường cả T3</t>
  </si>
  <si>
    <t>Đồng Mầu</t>
  </si>
  <si>
    <t>Thôn 3,6,8</t>
  </si>
  <si>
    <t>Xóm Lẻ</t>
  </si>
  <si>
    <t>Thôn 5</t>
  </si>
  <si>
    <t>Thôn 3, 4</t>
  </si>
  <si>
    <t>Mả Muối</t>
  </si>
  <si>
    <t>Thôn 1,5,7</t>
  </si>
  <si>
    <t>Từ cống Bến Sin về xóm</t>
  </si>
  <si>
    <t>Cửa Đền</t>
  </si>
  <si>
    <t>Thôn 2 Du Lễ</t>
  </si>
  <si>
    <t>Kênh cấp 3 Trong Đàu T4</t>
  </si>
  <si>
    <t>Kênh cấp 3 Vườn Hia T4</t>
  </si>
  <si>
    <t>Kênh Bờ Hào T5</t>
  </si>
  <si>
    <t>Kênh Ngõ Đồng T5</t>
  </si>
  <si>
    <t>K.Anh Thạo T5</t>
  </si>
  <si>
    <t>Tuyến từ Thảnh Vân- đê Ngự Hàm</t>
  </si>
  <si>
    <t>Xuân Đoài</t>
  </si>
  <si>
    <t>Tuyến đường từ ông Sâng- kênh ngăn mặn áp đê</t>
  </si>
  <si>
    <t>Tuyến đường từ cống mố Đàng đến áp khu ao ông Tân</t>
  </si>
  <si>
    <t>Tuyến từ Đồng Ca- Phát Lão</t>
  </si>
  <si>
    <t>Xuân Chiếng</t>
  </si>
  <si>
    <t>Từ Phát Lão đến Chợ May</t>
  </si>
  <si>
    <t>Tuyến từ Cống Chùa- trại Trường</t>
  </si>
  <si>
    <t>K.c2-2 TB Trực Đào I</t>
  </si>
  <si>
    <t>kênh chữ nhật, xây gạch</t>
  </si>
  <si>
    <t>kênh xây bị xuống cấp, vỡ lở, sụt sạt</t>
  </si>
  <si>
    <t>K.c3 TB Trực Đào I</t>
  </si>
  <si>
    <t>K.c2-1 TB Trực Đào II</t>
  </si>
  <si>
    <t>K.c2-2 TB Trực Đào II</t>
  </si>
  <si>
    <t>K.c2-3 TB Trực Đào II</t>
  </si>
  <si>
    <t>K.c2 TB Kinh Điền</t>
  </si>
  <si>
    <t>K.c2-1 TB Sẽ</t>
  </si>
  <si>
    <t>K.c2-2 TB Sẽ</t>
  </si>
  <si>
    <t>K.c2 TB Biều Đa</t>
  </si>
  <si>
    <t>K.c2-1 TB Đồng Đỏ</t>
  </si>
  <si>
    <t>K.c2 TB Chùa Tứ</t>
  </si>
  <si>
    <t>K.c2 TB Chùa Châm</t>
  </si>
  <si>
    <t>K.Dọc Đò</t>
  </si>
  <si>
    <t>K.c2-1 TB Nguyệt áng</t>
  </si>
  <si>
    <t>K.c2-3 TB Nguyệt áng</t>
  </si>
  <si>
    <t>K.Đồng Sộp</t>
  </si>
  <si>
    <t>K.c2-6 TB Nguyệt áng</t>
  </si>
  <si>
    <t>K.c2-4 TB Nguyệt áng</t>
  </si>
  <si>
    <t>K.c2-2 TB Nguyệt áng</t>
  </si>
  <si>
    <t>K.c2 TB Đoàn Dũng</t>
  </si>
  <si>
    <t>K.c1 TB Đoàn Dũng 2</t>
  </si>
  <si>
    <t>K.c3 TB Cát Tiên</t>
  </si>
  <si>
    <t>K.c2-4 TB Đồng Hống</t>
  </si>
  <si>
    <t>K.c3-1 TB Đồng Hống</t>
  </si>
  <si>
    <t>K.c3-2 TB Đồng Hống</t>
  </si>
  <si>
    <t>K.c3-3 TB Đồng Hống</t>
  </si>
  <si>
    <t>K.c3-4 TB Đồng Hống</t>
  </si>
  <si>
    <t>K.c3-5 TB Đồng Hống</t>
  </si>
  <si>
    <t>K.Cửa Trường C1</t>
  </si>
  <si>
    <t>K.c2-2 TB Quốc Tuấn I</t>
  </si>
  <si>
    <t>K.c3-1 TB Quốc Tuấn I</t>
  </si>
  <si>
    <t>K.c3-2 TB Quốc Tuấn I</t>
  </si>
  <si>
    <t>K.C2-4 TB Quốc Tuấn II</t>
  </si>
  <si>
    <t>K.Vành Lược 2</t>
  </si>
  <si>
    <t>K.c2-5 TB Bạch Câu</t>
  </si>
  <si>
    <t>K.c3 TB Bạch Câu</t>
  </si>
  <si>
    <t>K.Đống Cửa</t>
  </si>
  <si>
    <t>kè mái</t>
  </si>
  <si>
    <t>K.Ngõ Ông Hảo</t>
  </si>
  <si>
    <t>K.Kẹp Đường 302-1</t>
  </si>
  <si>
    <t>XÃ AN TRƯỜNG</t>
  </si>
  <si>
    <t>K.c2-1 TB Xứ Gà</t>
  </si>
  <si>
    <t>K.Sau Đồng</t>
  </si>
  <si>
    <t>K.Xứ Gà</t>
  </si>
  <si>
    <t>K.Xứ Gà 2</t>
  </si>
  <si>
    <t>KN1. TB Xứ Gà</t>
  </si>
  <si>
    <t>KN2. TB Xứ Gà</t>
  </si>
  <si>
    <t>Kênh cửa chùa</t>
  </si>
  <si>
    <t>Từ chùa Mỹ Phúc đến khu chân mạ cửa chùa</t>
  </si>
  <si>
    <t>Nạo vét lòng kênh, cứng hóa bờ kênh chống sạt nở</t>
  </si>
  <si>
    <t>Khổng đủ khả năng tưới, tiêu</t>
  </si>
  <si>
    <t>Kênh Cao Trại</t>
  </si>
  <si>
    <t>Từ cống Giải cờ đến khu vực Ruộng Cầu đất</t>
  </si>
  <si>
    <t>Khổng đủ khả năng tưới, tiêu, sạt nở gây ảnh hưởng giao thông trục chính tuyến đường nội đồng</t>
  </si>
  <si>
    <t>Kênh Chăn Nuôi</t>
  </si>
  <si>
    <t>Từ đầu làng Giang Khẩu đến đê Luộc</t>
  </si>
  <si>
    <t>Kênh cống gạch</t>
  </si>
  <si>
    <t>Từ đường bác Tôn đến xứ đồng ông Viên</t>
  </si>
  <si>
    <t>Kênh chân mạ thôn Sinh Đan</t>
  </si>
  <si>
    <t>Từ cống ông Đạt đến đầu xóm trại</t>
  </si>
  <si>
    <t>Tuyến máng cứng vườn Phương Lai 2</t>
  </si>
  <si>
    <t>Bê tông chữ nhật</t>
  </si>
  <si>
    <t>Máng cứng cửa kho Phương Lai 2</t>
  </si>
  <si>
    <t>Máng thoát nước chống úng phương hầu Phương Lai 2</t>
  </si>
  <si>
    <t>Máng cứng sau tramh bơm khu kỳ tại Quan Bồ</t>
  </si>
  <si>
    <t>Xây tiếp máng cứng khu cửa Thềm Quan Bồ</t>
  </si>
  <si>
    <t>Xây lại máng cứng từ miếu Thái Lai đi Thổ kỳ giáp Kinh Lương 4</t>
  </si>
  <si>
    <t>Từ ngõ ông Tuấn đi cổng làng (Khu đường Tây) Hào Lai</t>
  </si>
  <si>
    <t>Từ lò gạch đến đồng Tiên Đôi (Khu đường sành)Hào Lai</t>
  </si>
  <si>
    <t>Từ cửa Chùa đến Mả Lẽ (khu mảng sa)Hào Lai</t>
  </si>
  <si>
    <t>Từ mả chùa đến giáp đồng Tuần Tiến (khu Quai vạc)Hào Lai</t>
  </si>
  <si>
    <t>Từ mả chùa đến giáp đồng Tuần Tiến (khu Bờ Giới)Hào Lai</t>
  </si>
  <si>
    <t>Kênh cườm cườm Thôn Tuần Tiến</t>
  </si>
  <si>
    <t>Cửa ông Điềm đi đầu Hạc Thôn Tuần Tiến</t>
  </si>
  <si>
    <t>Kênh cống ba cửa đi thùng ông Đáo Thôn Tuần Tiến</t>
  </si>
  <si>
    <t>Kênh cống ông Phiêu đi đền cửa ông Tuyến Thôn Tuần Tiến</t>
  </si>
  <si>
    <t xml:space="preserve">Máng dẫn nước khu đồng cao Phác Xuyên 1  </t>
  </si>
  <si>
    <t>Tuyến từ nghĩa trang đến sau nhà ông Phóng Phác Xuyên 1</t>
  </si>
  <si>
    <t>Máng mả cầu Xuân Hòa 8</t>
  </si>
  <si>
    <t>Máng đồng Sạch Xuân Hòa 8</t>
  </si>
  <si>
    <t>Đoạn đường miếu Vân Đôi đến Cánh Thước  Tiên Đôi Nội</t>
  </si>
  <si>
    <t>Máng cứng Tỉnh Lạc đến đồng cỏ Tiên Đôi Nội</t>
  </si>
  <si>
    <t>Máng cứng Hào Lai đến Tiên Đôi Nội</t>
  </si>
  <si>
    <t>Máng cứng thôn Hào Lai về Đền Canh Sơn Tiên Đôi Nội</t>
  </si>
  <si>
    <t>Đoạn cầu Đá đến sau nhà ông Xương Tiên Đôi Nội</t>
  </si>
  <si>
    <t>Từ cửa làng xuống trại lợn ông Cường Tỉnh Lạc</t>
  </si>
  <si>
    <t>Đoạn sang đồng Vân Đôi, Xóm giáo Tỉnh Lạc</t>
  </si>
  <si>
    <t>Máng cứng trạm bơm Vân Đôi</t>
  </si>
  <si>
    <t>Đoạn kênh nối tiếp vào máng cứng Vân Đôi</t>
  </si>
  <si>
    <t>Máng cứng khu vườn điếm xóm Giáo</t>
  </si>
  <si>
    <t>Kênh sau trường THPT Tô Hiệu</t>
  </si>
  <si>
    <t>Từ kênh trạm bơm Viên Lang 2 đến Kênh Đầm Láng</t>
  </si>
  <si>
    <t>K TB Tân Thắng (đoạn 1)</t>
  </si>
  <si>
    <t xml:space="preserve">K TB Tân Thắng </t>
  </si>
  <si>
    <t>K TB Tân Thắng (đoạn 2)</t>
  </si>
  <si>
    <t>K TB Tân Thắng</t>
  </si>
  <si>
    <t>K TB Kim Lĩnh (đoạn 1)</t>
  </si>
  <si>
    <t>K TB Kim Lĩnh</t>
  </si>
  <si>
    <t>K TB Kim Lĩnh (đoạn 2)</t>
  </si>
  <si>
    <t xml:space="preserve">K TB Kim Lĩnh </t>
  </si>
  <si>
    <t>K TB Tiên Cầm 1</t>
  </si>
  <si>
    <t>K TB An Áo</t>
  </si>
  <si>
    <t>K TB Hạnh Thị</t>
  </si>
  <si>
    <t>K TB Đông Thông</t>
  </si>
  <si>
    <t>KcN.Ngõ Thơi</t>
  </si>
  <si>
    <t>KcN1.Khu Đồng Màu</t>
  </si>
  <si>
    <t>KcN2.Khu Đồng Màu</t>
  </si>
  <si>
    <t>KcN3.Khu Đồng Màu</t>
  </si>
  <si>
    <t>KcN4.Khu Đồng Màu</t>
  </si>
  <si>
    <t>K.TB Nam Sơn</t>
  </si>
  <si>
    <t>Kc2-1.TB Nam Sơn</t>
  </si>
  <si>
    <t>K. lương rụt 2</t>
  </si>
  <si>
    <t>K. lương rụt 6</t>
  </si>
  <si>
    <t>K.c3-1 TB Quán Bế</t>
  </si>
  <si>
    <t>K.c3-3 TB Quán Bế</t>
  </si>
  <si>
    <t>K.c3-2 TB Quán Bế</t>
  </si>
  <si>
    <t>Kc2-2. TB An áo</t>
  </si>
  <si>
    <t>Kc.Đồng Vàng</t>
  </si>
  <si>
    <t>K.C3 TB Tiên Cầm 1</t>
  </si>
  <si>
    <t>K.Cửa Tràng - mả Giáng</t>
  </si>
  <si>
    <t>Kênh Thung Đồng Hà</t>
  </si>
  <si>
    <t>Kênh Thung Ngõ Việt</t>
  </si>
  <si>
    <t>Kênh Bến Đống đến Bến Rạm</t>
  </si>
  <si>
    <t>Kênh cửa ông Dạng đến kênh Ba Xã</t>
  </si>
  <si>
    <t>Kênh ông Dạng đến Ao Dài</t>
  </si>
  <si>
    <t>Kênh cửa ông Trai đến kênh Ba Xã</t>
  </si>
  <si>
    <t>Kênh từ Ao Dài đến kênh Ba Xã</t>
  </si>
  <si>
    <t>Kênh Gò Bún</t>
  </si>
  <si>
    <t>Kênh Hoa Tinh 2</t>
  </si>
  <si>
    <t>Kênh Hoa Tinh 3</t>
  </si>
  <si>
    <t>Kênh Nghĩa Địa</t>
  </si>
  <si>
    <t>Kênh Bờ Mây</t>
  </si>
  <si>
    <t>Kênh Cửa Vường</t>
  </si>
  <si>
    <t>Kênh Sau Vườn</t>
  </si>
  <si>
    <t>Kênh Vùng Màu</t>
  </si>
  <si>
    <t>Kênh Vùng Ngô</t>
  </si>
  <si>
    <t>Kênh Đường Điếm đến Ngòi Cả</t>
  </si>
  <si>
    <t>1.000</t>
  </si>
  <si>
    <t>Kênh Dộc Quán 1</t>
  </si>
  <si>
    <t>Kênh Dộc Quán 2</t>
  </si>
  <si>
    <t>Kênh Gốc Đề</t>
  </si>
  <si>
    <t xml:space="preserve">Kênh Gốc Đa Láng Lợn </t>
  </si>
  <si>
    <t>Kênh Cống Sắt- Vườn Đình</t>
  </si>
  <si>
    <t>Kênh Cổng làng Đi trại Thình</t>
  </si>
  <si>
    <t>Kênh Đường Cao</t>
  </si>
  <si>
    <t>Kênh từ Đình Hoàng Lồ đi Kênh  3 xã</t>
  </si>
  <si>
    <t>Kênh từ trại Tuyến Đi Sau Tốt</t>
  </si>
  <si>
    <t>Kênh cạnh Quai</t>
  </si>
  <si>
    <t>Kênh sau Toàn Nhạn</t>
  </si>
  <si>
    <t>Kênh Trang Trại Đỗ Xựng</t>
  </si>
  <si>
    <t>Kênh Bên Sông</t>
  </si>
  <si>
    <t>Kênh An Thông</t>
  </si>
  <si>
    <t>Kênh Cống Cầu</t>
  </si>
  <si>
    <t>Kênh Đồng Phận</t>
  </si>
  <si>
    <t>Kênh Cửa Chùa</t>
  </si>
  <si>
    <t>Kênh Đống Tiên</t>
  </si>
  <si>
    <t>Kênh Cây Gạo</t>
  </si>
  <si>
    <t>Kênh mả hồi Cửa Chu</t>
  </si>
  <si>
    <t>Kênh Ổ Gà</t>
  </si>
  <si>
    <t>Kênh Mả Trì</t>
  </si>
  <si>
    <t>Kênh Thụy Tinh đến Mả Dứa</t>
  </si>
  <si>
    <t>Kênh Đồng Riềng đến Mả Dứa</t>
  </si>
  <si>
    <t>Kênh Láng Dựa đến Mả Dứa</t>
  </si>
  <si>
    <t>Kênh Bà Bạng</t>
  </si>
  <si>
    <t>Kênh ôồng Quán</t>
  </si>
  <si>
    <t>Kênh Mả Xoắn đến Đầm</t>
  </si>
  <si>
    <t>Kênh Điều Tít đến Đầm</t>
  </si>
  <si>
    <t>Kênh Cầu Con đến Đầm</t>
  </si>
  <si>
    <t>Kênh sau Vườn</t>
  </si>
  <si>
    <t>Kênh Láng Lai</t>
  </si>
  <si>
    <t>Kênh cửa Định đến kênh Trại Gà</t>
  </si>
  <si>
    <t>Kênh Máy Cày</t>
  </si>
  <si>
    <t>Kênh Lò Ngói</t>
  </si>
  <si>
    <t>Kênh Gai</t>
  </si>
  <si>
    <t>Kênh khu 2 Mẫu</t>
  </si>
  <si>
    <t>Kênh hè ông Văn</t>
  </si>
  <si>
    <t>Kênh Cửa Kho</t>
  </si>
  <si>
    <t>Kênh Vườn Ngô</t>
  </si>
  <si>
    <t>Kênh Đường Điếm</t>
  </si>
  <si>
    <t xml:space="preserve"> Kênh Đồng Ngoài</t>
  </si>
  <si>
    <t>Kênh Bắc Cống Hòa Bình</t>
  </si>
  <si>
    <t>KênhNam Cống Hòa Bình</t>
  </si>
  <si>
    <t>K.S3 Đồng Chàng</t>
  </si>
  <si>
    <t>K.S11 Đồng Chàng</t>
  </si>
  <si>
    <t>K.Vườn Nghè</t>
  </si>
  <si>
    <t>K.Vườn Hầu</t>
  </si>
  <si>
    <t>Kc2.TB Đồng Bàn</t>
  </si>
  <si>
    <t>K.S2 Đồng Bàn</t>
  </si>
  <si>
    <t>K.S1 Đồng Bàn</t>
  </si>
  <si>
    <t>K.S1 Đồng Giờ</t>
  </si>
  <si>
    <t>K.S5 Đìa Ngân</t>
  </si>
  <si>
    <t>K.S5 Đốm Ngân</t>
  </si>
  <si>
    <t>K.Đốm Ngân</t>
  </si>
  <si>
    <t>K.S1 Lò Ngói</t>
  </si>
  <si>
    <t>K.CL Đấu Tranh</t>
  </si>
  <si>
    <t>K.S10 Đồng Xanh</t>
  </si>
  <si>
    <t>K.S9 Đồng Xanh</t>
  </si>
  <si>
    <t>K.S7 Đồng Xanh</t>
  </si>
  <si>
    <t>K.S6 Đồng Xanh</t>
  </si>
  <si>
    <t>K.S3 Đồng Xanh</t>
  </si>
  <si>
    <t>K.S8 Đồng Xanh</t>
  </si>
  <si>
    <t>K.S3 Đồng Lác</t>
  </si>
  <si>
    <t>K.S4 Ngõ Cái</t>
  </si>
  <si>
    <t>K.S8 Đồng Chàng</t>
  </si>
  <si>
    <t>K.S1 Nền Quán</t>
  </si>
  <si>
    <t>K.S2 Nền Quán</t>
  </si>
  <si>
    <t>K.Đìa Ngân</t>
  </si>
  <si>
    <t>K.S1 Sau Trường</t>
  </si>
  <si>
    <t>K.S3 Sau Trường</t>
  </si>
  <si>
    <t>K.S1 Rộc Khảo Chanh</t>
  </si>
  <si>
    <t>K.S2 Rộc Khảo Chanh</t>
  </si>
  <si>
    <t>K.Chanh Nguyên</t>
  </si>
  <si>
    <t>K.Đường Nủi</t>
  </si>
  <si>
    <t>K.Sau Đống</t>
  </si>
  <si>
    <t>K.S1 Đồng Muốn</t>
  </si>
  <si>
    <t>K.S1 Gốc Đa</t>
  </si>
  <si>
    <t>K.Rộc Cửa - Đường Muốn</t>
  </si>
  <si>
    <t>K.S3 Gốc Đa</t>
  </si>
  <si>
    <t>K.Vườn Mía - Gốc Đa</t>
  </si>
  <si>
    <t>K.S2 Rộc Cửa</t>
  </si>
  <si>
    <t>K.S2 Đồng Xanh</t>
  </si>
  <si>
    <t>K.Kinh Tế Mới</t>
  </si>
  <si>
    <t>K.Đấu Thiết</t>
  </si>
  <si>
    <t>K.S1 Đấu Cầu</t>
  </si>
  <si>
    <t>Kênh Trung Thủy Nông</t>
  </si>
  <si>
    <t>K.S1 Nền Quán Cầu</t>
  </si>
  <si>
    <t>K.S2 Nền Quán Cầu</t>
  </si>
  <si>
    <t>K.S3 Nền Quán Cầu</t>
  </si>
  <si>
    <t>K.S1 Rộc Cầu</t>
  </si>
  <si>
    <t>K.S2 Rộc Cầu</t>
  </si>
  <si>
    <t>K.Cừ Tiêu Thôn 8</t>
  </si>
  <si>
    <t>K.S4 Đồng Muốn</t>
  </si>
  <si>
    <t>K.S1 Đồng Lăng</t>
  </si>
  <si>
    <t>K.Rộc Rừng</t>
  </si>
  <si>
    <t>K.S1 Đồng Bến Lăng</t>
  </si>
  <si>
    <t>K.S2 Đồng Bến Lăng</t>
  </si>
  <si>
    <t>K.S4 Đồng Lăng</t>
  </si>
  <si>
    <t>K.S3 Đồng Bến Lăng</t>
  </si>
  <si>
    <t>K.S5 Đồng Lăng</t>
  </si>
  <si>
    <t>K.S4 Đồng Bến Lăng</t>
  </si>
  <si>
    <t>K.S5 Đồng Bến Lăng</t>
  </si>
  <si>
    <t>K.S6 Đồng Lăng</t>
  </si>
  <si>
    <t>K.S1 Đồng Xanh</t>
  </si>
  <si>
    <t>K.S6 Đốm Ngân</t>
  </si>
  <si>
    <t>K.Đường Né</t>
  </si>
  <si>
    <t>K.Cừ Rộc</t>
  </si>
  <si>
    <t>K.Bến Cựu</t>
  </si>
  <si>
    <t>K.S1 Đấu Tranh</t>
  </si>
  <si>
    <t>K.Gốc Đa QT</t>
  </si>
  <si>
    <t>K.S1 Chiều Quang Trung</t>
  </si>
  <si>
    <t>K.S2 Chiều Quang Trung</t>
  </si>
  <si>
    <t>K.S2 Đồng Giờ</t>
  </si>
  <si>
    <t>K.S12 Đường Cõi Lác</t>
  </si>
  <si>
    <t>K.S9 Đường Cõi Lác</t>
  </si>
  <si>
    <t>K.S8 Đường Cõi Lác</t>
  </si>
  <si>
    <t>K.S7 Đường Cõi Lác</t>
  </si>
  <si>
    <t>K.S6 Đường Cõi Lác</t>
  </si>
  <si>
    <t>K.S5 Đường Cõi Lác</t>
  </si>
  <si>
    <t>K.S4 Đường Cõi Lác</t>
  </si>
  <si>
    <t>K.S3 Đường Cõi Lác</t>
  </si>
  <si>
    <t>K.S2 Đường Cõi Lác</t>
  </si>
  <si>
    <t>K.S1 Đường Cõi Lác</t>
  </si>
  <si>
    <t>K.Đồng Dưới Sông Mới</t>
  </si>
  <si>
    <t>K.S2 Đồng Dưới SM</t>
  </si>
  <si>
    <t>K.S1 Tự Điền</t>
  </si>
  <si>
    <t>K.S3 Đồng Dưới SM</t>
  </si>
  <si>
    <t>K.S2 Tự Điền</t>
  </si>
  <si>
    <t>K.S4 Đồng Dưới SM</t>
  </si>
  <si>
    <t>K.S3 Tự Điền</t>
  </si>
  <si>
    <t>K.S5 Đồng Dưới SM</t>
  </si>
  <si>
    <t>K.S4 Tự Điền</t>
  </si>
  <si>
    <t>K.S6 Đồng Dưới SM</t>
  </si>
  <si>
    <t>K.S5 Tự Điền</t>
  </si>
  <si>
    <t>K.S7 Đồng Dưới SM</t>
  </si>
  <si>
    <t>K.S6 Tự Điền</t>
  </si>
  <si>
    <t>K.S8 Đồng Dưới SM</t>
  </si>
  <si>
    <t>K.Đống Cao</t>
  </si>
  <si>
    <t>K.S8 Đồng Dưới thôn Râu</t>
  </si>
  <si>
    <t>K.S7 Đồng Dưới thôn Râu</t>
  </si>
  <si>
    <t>K.S6 Đồng Dưới thôn Râu</t>
  </si>
  <si>
    <t>K.S5 Đồng Dưới thôn Râu</t>
  </si>
  <si>
    <t>K.S4 Đồng Dưới thôn Râu</t>
  </si>
  <si>
    <t>K.S2 Đồng Dưới thôn Râu</t>
  </si>
  <si>
    <t>K.S1 Đồng Dưới thôn Râu</t>
  </si>
  <si>
    <t>K.S11 Đường Cõi Thắng</t>
  </si>
  <si>
    <t>K.S11 Cõi Thắng</t>
  </si>
  <si>
    <t>K.S10 Đường Cõi Thắng</t>
  </si>
  <si>
    <t>K.S9 Đường Cõi Thắng</t>
  </si>
  <si>
    <t>K.S8 Đường Cõi Thắng</t>
  </si>
  <si>
    <t>K.S7 Đường Cõi Thắng</t>
  </si>
  <si>
    <t>K.S6 Đường Cõi Thắng</t>
  </si>
  <si>
    <t>K.S5 Đường Cõi Thắng</t>
  </si>
  <si>
    <t>K.S4 Đường Cõi Thắng</t>
  </si>
  <si>
    <t>K.S3 Đường Cõi Thắng</t>
  </si>
  <si>
    <t>K.S2 Đường Cõi Thắng</t>
  </si>
  <si>
    <t>K.S1 Đường Cõi Thắng</t>
  </si>
  <si>
    <t>K.S1 Đầm Cầu Đá</t>
  </si>
  <si>
    <t>K.S2 Đầm Cầu Đá</t>
  </si>
  <si>
    <t>K.Đồng Ré</t>
  </si>
  <si>
    <t>K.S1 Đồng Ré</t>
  </si>
  <si>
    <t>K.S2 Đồng Ré</t>
  </si>
  <si>
    <t>K.Chợ Râu</t>
  </si>
  <si>
    <t>K.Đồng Dại</t>
  </si>
  <si>
    <t>K.S11 Đồng Dưới</t>
  </si>
  <si>
    <t>K.S10 Đồng Dưới</t>
  </si>
  <si>
    <t>K.S9 Đồng Dưới</t>
  </si>
  <si>
    <t>K.S8 Đồng Dưới</t>
  </si>
  <si>
    <t>K.S7 Đồng Dưới</t>
  </si>
  <si>
    <t>K.S6 Đồng Dưới</t>
  </si>
  <si>
    <t>K.S5 Đồng Dưới</t>
  </si>
  <si>
    <t>K.S4 Đồng Dưới</t>
  </si>
  <si>
    <t>K.S3 Đồng Dưới</t>
  </si>
  <si>
    <t>K.S2 Đồng Dưới</t>
  </si>
  <si>
    <t>K.S1 Đồng Dưới</t>
  </si>
  <si>
    <t>K.S7 Đường Mới</t>
  </si>
  <si>
    <t>K.S8 Đường Mới</t>
  </si>
  <si>
    <t>K.Đầu Đồng - Sau Làng</t>
  </si>
  <si>
    <t>K.cống Đại Đồng 2</t>
  </si>
  <si>
    <t>K.Quán Hạ</t>
  </si>
  <si>
    <t>K.Rộc Trong</t>
  </si>
  <si>
    <t>K.S2 Đồng Mô</t>
  </si>
  <si>
    <t>K.S1 Chiều Rồi</t>
  </si>
  <si>
    <t>K.S1 Đồng Bến</t>
  </si>
  <si>
    <t>K.S2 Đồng Bến</t>
  </si>
  <si>
    <t>K.S3 Đồng Bến</t>
  </si>
  <si>
    <t>K.S4 Đồng Bến</t>
  </si>
  <si>
    <t>K.S5 Đồng Bến</t>
  </si>
  <si>
    <t>K.Tiên Cấp</t>
  </si>
  <si>
    <t>K.Đồng Cả</t>
  </si>
  <si>
    <t>K.Đồng Ngà</t>
  </si>
  <si>
    <t>K.Ông Tải</t>
  </si>
  <si>
    <t>K.S1 Chiều Thông Đông</t>
  </si>
  <si>
    <t>K.S2 Chiều Thông Đông</t>
  </si>
  <si>
    <t>K.Đầm Chiều</t>
  </si>
  <si>
    <t>K.S1 Giếng Chu</t>
  </si>
  <si>
    <t>K.Cừ Bà Hành</t>
  </si>
  <si>
    <t>K.S1 Gốc Vông</t>
  </si>
  <si>
    <t>K.Cống Trắng 3</t>
  </si>
  <si>
    <t>K.S2 Đồng Sau</t>
  </si>
  <si>
    <t>K.S4 Cầu Cọ</t>
  </si>
  <si>
    <t>K.Vườn Cây - Đồng Bến</t>
  </si>
  <si>
    <t>K.Sau Làng</t>
  </si>
  <si>
    <t>K.Vl Thượng Lộc</t>
  </si>
  <si>
    <t>K.Gốc Vông - Quán Quan</t>
  </si>
  <si>
    <t>K.Cầu Đá - Đông Dưa</t>
  </si>
  <si>
    <t>K.S3 Chiều Thông Tây</t>
  </si>
  <si>
    <t>K.S1 Đồng Hương</t>
  </si>
  <si>
    <t>K.S9 Chiều Đỏ</t>
  </si>
  <si>
    <t>K.S8 Chiều Đỏ</t>
  </si>
  <si>
    <t>K.S7 Chiều Đỏ</t>
  </si>
  <si>
    <t>K.Chiều Đỏ</t>
  </si>
  <si>
    <t>K.S4 Chiều Đỏ</t>
  </si>
  <si>
    <t>K.S3 Chiều Đỏ</t>
  </si>
  <si>
    <t>K.S2 Chiều Đỏ</t>
  </si>
  <si>
    <t>K.Chiều Trong</t>
  </si>
  <si>
    <t>K.S1 Chiều Trong</t>
  </si>
  <si>
    <t>K.S2 Chiều Trong</t>
  </si>
  <si>
    <t>K.S3 Mầu Trong</t>
  </si>
  <si>
    <t>K.S1 Lò Gạch</t>
  </si>
  <si>
    <t>K.S2 Lò Gạch</t>
  </si>
  <si>
    <t>K.S2 Quán Hạ</t>
  </si>
  <si>
    <t>K.S1 Quán Hạ</t>
  </si>
  <si>
    <t>K.S1 Nhất Sáu</t>
  </si>
  <si>
    <t>K.S2 Nhất Sáu</t>
  </si>
  <si>
    <t>K.S5 Rộc Rung</t>
  </si>
  <si>
    <t>K.S4 Rộc Rung</t>
  </si>
  <si>
    <t>K.S3 Rộc Rung</t>
  </si>
  <si>
    <t>K.S2 Rộc Rung</t>
  </si>
  <si>
    <t>K.Túc Đồng</t>
  </si>
  <si>
    <t>K.S1 Rộc Rung</t>
  </si>
  <si>
    <t>K.Cửa Điếm</t>
  </si>
  <si>
    <t>K.S1 Phạm Thượng</t>
  </si>
  <si>
    <t>K.S2 Phạm Thượng</t>
  </si>
  <si>
    <t>K.S3 Phạm Thượng</t>
  </si>
  <si>
    <t>K.S4 Phạm Thượng</t>
  </si>
  <si>
    <t>K.S1 Đường Xăng</t>
  </si>
  <si>
    <t>K.S2 Đường Xăng</t>
  </si>
  <si>
    <t>K.S1 Cửa Đình Ân</t>
  </si>
  <si>
    <t>K.S2 Cửa Đình Ân</t>
  </si>
  <si>
    <t>K.S1 Quán Tiên</t>
  </si>
  <si>
    <t>K.S2 Quán Tiên</t>
  </si>
  <si>
    <t>K.S5 Quán Tiên</t>
  </si>
  <si>
    <t>K.S1 Cây Rối</t>
  </si>
  <si>
    <t>K.S3 Đồng Cốc</t>
  </si>
  <si>
    <t>K.áp Đường Xã</t>
  </si>
  <si>
    <t>K.S2 Đồng Cốc</t>
  </si>
  <si>
    <t>K.S1 Đồng Cốc</t>
  </si>
  <si>
    <t>K.S1 Đồng Vòi</t>
  </si>
  <si>
    <t>K.S2 Đồng Vòi</t>
  </si>
  <si>
    <t>K.S3 Đồng Vòi</t>
  </si>
  <si>
    <t>K.S1 Đồng Chi</t>
  </si>
  <si>
    <t>K.S1 ảo Dỗi</t>
  </si>
  <si>
    <t>K.S2 ảo Dỗi</t>
  </si>
  <si>
    <t>K.S3 ảo Dỗi</t>
  </si>
  <si>
    <t>K.S4 ảo Dỗi</t>
  </si>
  <si>
    <t>K.S5 ảo Dỗi</t>
  </si>
  <si>
    <t>K.S1 Đồng Nội</t>
  </si>
  <si>
    <t>K.S2 Đồng Nội</t>
  </si>
  <si>
    <t>K.S1 Giữa Đồng</t>
  </si>
  <si>
    <t>K.Đồng Quýt</t>
  </si>
  <si>
    <t>K.S1 Đồng Quýt</t>
  </si>
  <si>
    <t>K.S2 Đồng Hương</t>
  </si>
  <si>
    <t>K.S3 Đồng Hương</t>
  </si>
  <si>
    <t>K.S4 Đồng Hương</t>
  </si>
  <si>
    <t>K.S1 Gốc Gạo</t>
  </si>
  <si>
    <t>K.S2 Gốc Gạo</t>
  </si>
  <si>
    <t>K.S2 Đường Viên</t>
  </si>
  <si>
    <t>K.S1 Đường Viên</t>
  </si>
  <si>
    <t>K.S1 Mả Phụ</t>
  </si>
  <si>
    <t>K.S2 Mả Phụ</t>
  </si>
  <si>
    <t>Tuyến kênh Đồng Quýt - TDP Phú An (Khu đồng Quýt)</t>
  </si>
  <si>
    <t>Kênh đất xuống cấp, thường xuyên bồi lắng  ảnh hưởng tưới tiêu vùng sản xuất</t>
  </si>
  <si>
    <t>Tuyến kênh K3-Gốc Đề - TDP An Hoá (Khu đồng: Sau Bầu, Gồ Tiêu, Đồng Xe, Gốc Đại)</t>
  </si>
  <si>
    <t>Từ trạm bơm Gốc Đề đến cầu K3</t>
  </si>
  <si>
    <t>Kênh đất xuống cấp, thường xuyên bồi lắng, sạt lở ảnh hưởng tưới tiêu vùng sản xuất</t>
  </si>
  <si>
    <t>PHƯỜNG THÀNH ĐÔNG</t>
  </si>
  <si>
    <t>Kênh nội đồng số 01 TDP THƯỢNG ĐẠT</t>
  </si>
  <si>
    <t>Từ cống Đầu Đồng đến đường đống trắng</t>
  </si>
  <si>
    <t>Kênh  xuống cấp, thường xuyên bồi lắng, ảnh hưởng tưới tiêu vùng sản xuất</t>
  </si>
  <si>
    <t>Kênh đường Đồng Đô - Đồng Đại</t>
  </si>
  <si>
    <t>Kênh xuống cấp nghiêm trọng ảnh hướng tưới tiêu sản xuất</t>
  </si>
  <si>
    <t>Kênh Cây Táo - Đồng Trang</t>
  </si>
  <si>
    <t>Cống Chùa Hồ - Mắng Quặt</t>
  </si>
  <si>
    <t>Nghĩa Trang bên đạo - cổng bộ đội</t>
  </si>
  <si>
    <t>PHƯỜNG THẠCH KHÔI</t>
  </si>
  <si>
    <t>Kênh TB ông Lệ</t>
  </si>
  <si>
    <t>Kênh TB ông Lệ (TDP Đồng Bào)</t>
  </si>
  <si>
    <t>PHƯỜNG ÁI QUỐC</t>
  </si>
  <si>
    <t xml:space="preserve">Kênh mương nội đồng </t>
  </si>
  <si>
    <t>XÃ THANH HÀ</t>
  </si>
  <si>
    <t>Kênh tưới thôn Xuân An</t>
  </si>
  <si>
    <t>Kênh thôn An Lão</t>
  </si>
  <si>
    <t>Kênh từ đường TB đến ngõ ông Ngạc</t>
  </si>
  <si>
    <t>Kênh từ đường TB đến đường Đồng nội</t>
  </si>
  <si>
    <t>Kênh từ cống ba đa ra đê</t>
  </si>
  <si>
    <t>Kênh Cổng Làng đến nhà ông Đua</t>
  </si>
  <si>
    <t>Kênh từ đường Chùa chè đến đường xóm 1</t>
  </si>
  <si>
    <t>Kênh từ nhà ông Hòa đến nhà ông Dẫn</t>
  </si>
  <si>
    <t>Kênh từ đê đến cầu xóm 8</t>
  </si>
  <si>
    <t xml:space="preserve">Kênh từ TB Đồng Hầu đến nhà ông Tâm </t>
  </si>
  <si>
    <t>Kênh từ TB Đồng Hầu  đến trại ông Của</t>
  </si>
  <si>
    <t>Kênh từ rặng cây khu 3 đến Đồng vồng</t>
  </si>
  <si>
    <t>Kênh từ ngã tư đê đến đồng bản lệ</t>
  </si>
  <si>
    <t>XÃ KIM THÀNH</t>
  </si>
  <si>
    <t xml:space="preserve">Xứ đồng tân tạo </t>
  </si>
  <si>
    <t>Xứ đồng Tân Tạo</t>
  </si>
  <si>
    <t>Bê tông</t>
  </si>
  <si>
    <t>Từ mương cấp 1 
xuống cống quay công ông Thanh thôn Tân Tạo</t>
  </si>
  <si>
    <t>Từ mương cấp 1 
HTX xuống cống quay công ông Nhi Vinh thôn Phát Minh</t>
  </si>
  <si>
    <t>Xứ dộc Lành</t>
  </si>
  <si>
    <t>Xứ đồng Tân Tạo
 xuống giáp xứ đồng Phát Minh</t>
  </si>
  <si>
    <t>Giáp Sống mới, xuống Kim Cải thôn Tân Tạo</t>
  </si>
  <si>
    <t>Máng cấp 1 HTX</t>
  </si>
  <si>
    <t>Xuống cổng Đình Làng Khuê Phương</t>
  </si>
  <si>
    <t>Xuống đến Đường liên thôn Phát Minh</t>
  </si>
  <si>
    <t>Xuống đến cổng bà Đào Nhỡ</t>
  </si>
  <si>
    <t>Xuống đến Ao Lịa</t>
  </si>
  <si>
    <t>Xuống đến Cổng nhà ông Hải thôn Trung Tuyến</t>
  </si>
  <si>
    <t>Ao Mả Mang</t>
  </si>
  <si>
    <t>Xuống đến ao ông Bạn thôn Trung Tuyến</t>
  </si>
  <si>
    <t>Máng từ Mả Mang</t>
  </si>
  <si>
    <t>Xuống đến đường Bê tông thôn Trung Tuyến</t>
  </si>
  <si>
    <t>Từ trợ trúc giáp
 đồng Cẩm La</t>
  </si>
  <si>
    <t>Xuống đến đường bên tông thôn Trung tuyến</t>
  </si>
  <si>
    <t>Từ máng xí nghiệp</t>
  </si>
  <si>
    <t>Xuống đường bê tông Phú Nội thôn Bình Dân</t>
  </si>
  <si>
    <t xml:space="preserve">Đoạn từ đường WB2 </t>
  </si>
  <si>
    <t>Xuống đến nhà Sơn thôn Bình Dân</t>
  </si>
  <si>
    <t>Xứ đồng Phong nội 
thôn Bình Dân</t>
  </si>
  <si>
    <t>Từ cổng nhà Ân Hội đến Công nhà Minh Thiết xứ đồng Phong nội Thôn Bình Dân</t>
  </si>
  <si>
    <t>Từ ruộng Minh Tấn xuống cổng Nghĩa Địa thôn Phong nội thôn Bình Đân</t>
  </si>
  <si>
    <t>Thôn Quảng Bình 
Xứ cửa kho</t>
  </si>
  <si>
    <t xml:space="preserve">Xứ cửa kho đến đống than </t>
  </si>
  <si>
    <t xml:space="preserve">Thôn Quảng Bình 
</t>
  </si>
  <si>
    <t>Từ Cống số 4 đến đống xồ thôn Quảng Bình</t>
  </si>
  <si>
    <t>Từ máy bơm Vàn dài đến đồng Gôi</t>
  </si>
  <si>
    <t>Trạm bơm Nguyễn Bạo</t>
  </si>
  <si>
    <t>Từ trạm bơm đến giáp xứ đồng Đồng Cẩm 3 tuyến</t>
  </si>
  <si>
    <t>Xứ đồng thôn Tam Kỳ</t>
  </si>
  <si>
    <t>Từ đầu đường QL 17B đến cầu đá, xuống đến xứ đồng Nhà thờ Nghĩa Xuyên</t>
  </si>
  <si>
    <t>Xứ đống Mỏ đến Nhà văn hoá Đại Đức</t>
  </si>
  <si>
    <t>Từ xứ đồng kênh 
cấp 1 đến QL 17B</t>
  </si>
  <si>
    <t>Từ đường than Đại Đức đến cổng ông Hãng</t>
  </si>
  <si>
    <t>Xứ đồng khu tây mương 
cấp 2 đến thôn Đại Đồng đến QL 17B</t>
  </si>
  <si>
    <t>Xứ đồng khu tây mương cấp 2 đến thôn Đại Đồng đến QL 17B</t>
  </si>
  <si>
    <t>Từ Chùa vàng đến máng 
xây Xí nghiệp</t>
  </si>
  <si>
    <t>Từ Chùa vàng đến máng xây Xí nghiệp</t>
  </si>
  <si>
    <t>Từ cửa ông Đẳng đến
 xứ Đồng Rừng</t>
  </si>
  <si>
    <t>Kênh nội đồng số 01 - thôn Kim Anh - xứ đồng : Đống cao , Cổng làng , Âu Dương , Ông Thùy , Sau làng , Văn Minh , Phan Chi</t>
  </si>
  <si>
    <t>Từ kênh cấp 1 đến giáp dân cư</t>
  </si>
  <si>
    <t>Kênh thường xuyên bồi lắng</t>
  </si>
  <si>
    <t>Kênh thôn Lễ Độ</t>
  </si>
  <si>
    <t>Từ trạm bơm đến Xứ Quai Võng</t>
  </si>
  <si>
    <t>Kênh Đống Thúng</t>
  </si>
  <si>
    <t>Từ Đống thúng đến cây găng</t>
  </si>
  <si>
    <t>Kênh thôn Quyết Thắng</t>
  </si>
  <si>
    <t>Từ sau khu dân cư mới đến xứ Bà Rịa</t>
  </si>
  <si>
    <t>Kênh Đồng Cam, thôn Phương Duệ</t>
  </si>
  <si>
    <t>Từ đường anh núi đến đống hình nhân</t>
  </si>
  <si>
    <t>Kênh tưới</t>
  </si>
  <si>
    <t>Từ trạm bơm thôn nam đến khu dân Đằng Kệu thuộc thôn Dưỡng Thái Bắc</t>
  </si>
  <si>
    <t>Kênh Đồng Đầm</t>
  </si>
  <si>
    <t>Từ nhà máy bơm đến bãi rác Đồng Đầm</t>
  </si>
  <si>
    <t>Kênh Đống Lồ</t>
  </si>
  <si>
    <t>Từ Nhà máy bơm đến đầu làng Quỳnh Khê 1</t>
  </si>
  <si>
    <t>Kênh xuống cấp hỏng nặng</t>
  </si>
  <si>
    <t>Kênh Đồng Cam, thôn Thiện Đáp</t>
  </si>
  <si>
    <t>Từ giáp mương chính đến giáp bãi Phương Duệ</t>
  </si>
  <si>
    <t>Mương thôn Đồng Văn</t>
  </si>
  <si>
    <t>Từ trạm bơm Kim Lương đến giữa đồng</t>
  </si>
  <si>
    <t>Mương đất xuống cấp hỏng nặng</t>
  </si>
  <si>
    <t>Mương giữa Đồng, thôn An Thái</t>
  </si>
  <si>
    <t>Từ ngã ba mương xây đến đống gạch</t>
  </si>
  <si>
    <t>Mương Đống Cao, thôn An Thái</t>
  </si>
  <si>
    <t>Từ ngã ba mương xây đến đống cao</t>
  </si>
  <si>
    <t>Mương Đồng Trong, thôn An Thái</t>
  </si>
  <si>
    <t>Từ mương cấp 1 đến cống đầm</t>
  </si>
  <si>
    <t>Nạo vét</t>
  </si>
  <si>
    <t>Mương đất cần nạo vét</t>
  </si>
  <si>
    <t>Mương tưới, kim lương A</t>
  </si>
  <si>
    <t>Từ trạm bơm kinh lương A đến khu chuyển đổi</t>
  </si>
  <si>
    <t>Mương tưới, Kim Lương A</t>
  </si>
  <si>
    <t>Từ kênh cấp 1 đến đường bê tông mới khu Đồng Quáng</t>
  </si>
  <si>
    <t>Kênh tưới, Kim Lương A</t>
  </si>
  <si>
    <t>Từ kênh cấp 1 đến dọc đường tàu</t>
  </si>
  <si>
    <t>Kênh tưới, Cống Khê</t>
  </si>
  <si>
    <t>Từ trạm bơm đến khu cây đa</t>
  </si>
  <si>
    <t>Kênh Phương tân</t>
  </si>
  <si>
    <t>Từ trạm bơm đến Đình Cải</t>
  </si>
  <si>
    <t xml:space="preserve"> Kênh dẫn Tràng Vương đi Hiệp Hạ </t>
  </si>
  <si>
    <t>Kênh dẫn tại điểm Trạm bơm Tràng Vương dẫn sang cánh đồng Hiệp Thạch, Hiệp Hạ</t>
  </si>
  <si>
    <t>Cứng hóa đoạn kênh dài 500 m, mặt kênh trung bình 0,4m</t>
  </si>
  <si>
    <t>Kênh xây + Kênh đất xuống cấp, sạt nở làm hẹp lòng kênh ảnh hưởng tưới tiêu vùng sản xuất</t>
  </si>
  <si>
    <t>Kênh dẫn từ bể xả Tràng Vương đi Đống Vông</t>
  </si>
  <si>
    <t>Cứng hóa đoạn kênh dài 300 m, mặt kênh trung bình 0,4m</t>
  </si>
  <si>
    <t xml:space="preserve">Kênh đất, thường xuyên sạt nở, bồi lắng ảnh hưởng đến việc bơm tưới phục vụ sản xuất   </t>
  </si>
  <si>
    <t xml:space="preserve"> Kênh Ông Bẩy</t>
  </si>
  <si>
    <t xml:space="preserve"> Kênh dẫn Ba Khanh đi cổng Ông Bẩy</t>
  </si>
  <si>
    <t>Cứng hóa đoạn kênh dài 343 m, mặt kênh trung bình 0,4m</t>
  </si>
  <si>
    <t>Kênh Núi Sải</t>
  </si>
  <si>
    <t>Tù cổng Ô. Hải đi Núi Hưng</t>
  </si>
  <si>
    <t>Kênh dẫn  Đồng Mùi</t>
  </si>
  <si>
    <t>Từ trạm máy Đống Ba đi cổng Ô. Vui</t>
  </si>
  <si>
    <t>Cứng hóa đoạn kênh dài 800 m, mặt kênh trung bình 0,4m</t>
  </si>
  <si>
    <t xml:space="preserve">Kênh trình vôi xuống cấp, nứt cạnh đáy gây thất thoát lượng nước lớn ảnh hưởng đến việc bơm tưới phục vụ sản xuất   </t>
  </si>
  <si>
    <t>Đống Mật - Đầu Trại</t>
  </si>
  <si>
    <t>Cổng ông Kích - Đèo Vù</t>
  </si>
  <si>
    <t>Kênh ô Tuyên - Lò Gạch</t>
  </si>
  <si>
    <t>Trạm bơm Đường Ngang - cầu ông Tảng</t>
  </si>
  <si>
    <t>Cứng hóa mới</t>
  </si>
  <si>
    <t>Kênh cổng ông Xuân - Đống Mang</t>
  </si>
  <si>
    <t>Kênh Đống Mật - cổng  ô Trình</t>
  </si>
  <si>
    <t xml:space="preserve">Kênh Đống đầng </t>
  </si>
  <si>
    <t>Kênh nội đồng từ Giáp kênh kiên cố nhà máy đống đầng- đường 389</t>
  </si>
  <si>
    <t>bê tông hóa chữ nhật</t>
  </si>
  <si>
    <t>Kênh  Ông Mừng - Đống ngạnh</t>
  </si>
  <si>
    <t>Kênh Giáp máng kiên cố - Đống ngạnh</t>
  </si>
  <si>
    <t>Kênh nội đồng từ Củng ông Đạm - Kim Nôi  TDP  Thái Sơn</t>
  </si>
  <si>
    <t xml:space="preserve">Kênh nội đồng từ Củng ông Đạm - Kim Nôi  </t>
  </si>
  <si>
    <t>Kênh nội đồng nối từ kênh kiên cố - Đồng Cùa  TDP  Thái Sơn</t>
  </si>
  <si>
    <t xml:space="preserve">Kênh nội đồng nối từ kênh kiên cố - Đồng Cùa </t>
  </si>
  <si>
    <t>Kênh nội đồng rìa làng từ phố Đông An - Cửa đình  TDP  Thái Sơn</t>
  </si>
  <si>
    <t xml:space="preserve">Kênh nội đồng từ Cầu mới - cửa đền - củng ông Mẫm TDP Quảng Trí </t>
  </si>
  <si>
    <t xml:space="preserve">Từ cống kiên cố - cửa đền - củng ông Mẫm </t>
  </si>
  <si>
    <t xml:space="preserve">Kênh nội đồng từ Nghiã Trang - củng bà Chọn  TDP Quảng Trí </t>
  </si>
  <si>
    <t xml:space="preserve">Kênh nội đồng từ Nghiã Trang - củng bà Chọn </t>
  </si>
  <si>
    <t>Kênh tưới tường vu Cộng Hòa</t>
  </si>
  <si>
    <t>Từ đồng tường Vu đến đồng bắc</t>
  </si>
  <si>
    <t xml:space="preserve">cứng hóa </t>
  </si>
  <si>
    <t>Kênh đất thường xuyên bồi lắng; sạt lở bờ kênh; thất thoát nước lớn</t>
  </si>
  <si>
    <t>Kênh tưới cấp 2 thôn Thanh Liên</t>
  </si>
  <si>
    <t>Kênh cấp 1 (từ các kênh cấp 1 của Xí nghiệp vào đầu các lô ruộng</t>
  </si>
  <si>
    <t>Kênh tưới cánh đồng thôn Thắng Yên</t>
  </si>
  <si>
    <t>Cứng hóa</t>
  </si>
  <si>
    <t>Kênh tưới thôn Việt hưng</t>
  </si>
  <si>
    <t>Từ mương cấp 1 trạm bơm vào các lô ruộng</t>
  </si>
  <si>
    <t>Kênh tưới thôn Bắc</t>
  </si>
  <si>
    <t>Kênh tưới thôn Xuân Mang</t>
  </si>
  <si>
    <t>Từ trạm bơm vào khu ruộng tậ trung</t>
  </si>
  <si>
    <t>Kênh đất từ cổng ông Khanh xuống cống Lưỡng</t>
  </si>
  <si>
    <t xml:space="preserve">Cứng hóa mới </t>
  </si>
  <si>
    <t>kênh đất thường xuyên bồi lắng ảnh hưởng lớn đến việc tưới, tiêu phục vụ sản xuất nông nghiệp</t>
  </si>
  <si>
    <t>Kênh từ cổng Thanh đến chợ thống nhất</t>
  </si>
  <si>
    <t>Kênh từ Bưu điện đến hết mương sau trạm y tế</t>
  </si>
  <si>
    <t>Từ cổng tiểu đến cổng Thanh</t>
  </si>
  <si>
    <t>Tuyến mương chiềng con cá</t>
  </si>
  <si>
    <t>Tuyến mương chiềng Ao cá</t>
  </si>
  <si>
    <t>Mương cạnh đường</t>
  </si>
  <si>
    <t>PHƯỜNG TRẦN LIỄU</t>
  </si>
  <si>
    <t xml:space="preserve">Kênh tưới Đội 3 Huề Trì </t>
  </si>
  <si>
    <t>Cánh đồng đội 3</t>
  </si>
  <si>
    <t>Sửa chữa, nâng cấp hệ thống máng</t>
  </si>
  <si>
    <t>Năm xây dựng 2005, xuống cấp, sạt lở, dò vỡ ảnh hưởng đến công tác phục vụ thuỷ lợi</t>
  </si>
  <si>
    <t xml:space="preserve">Kênh tưới Đội 2 Huề Trì </t>
  </si>
  <si>
    <t>Cánh đồng đội 2</t>
  </si>
  <si>
    <t xml:space="preserve">Kênh tưới Đội 9 Huề Trì </t>
  </si>
  <si>
    <t>Cánh đồng đội 9</t>
  </si>
  <si>
    <t xml:space="preserve">Kênh tưới Đội 8 Huề Trì </t>
  </si>
  <si>
    <t>Cánh đồng đội 8</t>
  </si>
  <si>
    <t>Năm xây dựng 2008, xuống cấp, sạt lở, dò vỡ ảnh hưởng đến công tác phục vụ thuỷ lợi</t>
  </si>
  <si>
    <t xml:space="preserve">Kênh tưới Đội 7 Huề Trì </t>
  </si>
  <si>
    <t>Cánh đồng đội 7</t>
  </si>
  <si>
    <t>Năm xây dựng 2007, xuống cấp, sạt lở, dò vỡ ảnh hưởng đến công tác phục vụ thuỷ lợi</t>
  </si>
  <si>
    <t>Kênh Máy tổ 1</t>
  </si>
  <si>
    <t>TDP Huề trì 1</t>
  </si>
  <si>
    <t>Kênh đất, bồi lắng, sạt lở cục bộ</t>
  </si>
  <si>
    <t>Kênh Máy tổ 2</t>
  </si>
  <si>
    <t>TDP Huề trì 2</t>
  </si>
  <si>
    <t>Kênh Máy tổ 8</t>
  </si>
  <si>
    <t>TDP Huề trì 3</t>
  </si>
  <si>
    <t>Kênh Trạm Bơm An Bộ 1</t>
  </si>
  <si>
    <t>Xóm 8, TDP An Bộ</t>
  </si>
  <si>
    <t>Kênh Trạm Bơm An Bộ 2</t>
  </si>
  <si>
    <t>Xóm 10, TDP An Bộ</t>
  </si>
  <si>
    <t>Kênh Từ cầu Trạm Y tế xuống đỗ Bãi</t>
  </si>
  <si>
    <t>Từ cầu Trạm Y tế xuống đỗ Bãi</t>
  </si>
  <si>
    <t>Kênh Từ đường 389B xuống Đống Ngục</t>
  </si>
  <si>
    <t>Từ đường 389B xuống Đống Ngục</t>
  </si>
  <si>
    <t>Kênh Từ đường 389B lên xóm 11</t>
  </si>
  <si>
    <t>Từ đường 389B lên xóm 11</t>
  </si>
  <si>
    <t>Kênh Từ Trạm bơm Kênh Than đến Đống Trắng</t>
  </si>
  <si>
    <t>Từ Trạm bơm Kênh Than đến Đống Trắng</t>
  </si>
  <si>
    <t>Kênh Từ đường 389B xuống Trại Cá</t>
  </si>
  <si>
    <t>Từ đường 389B xuống Trại Cá</t>
  </si>
  <si>
    <t>Kênh Cổng làng Châu Bộ xuống đồng xóm 2</t>
  </si>
  <si>
    <t>Cổng làng Châu Bộ xuống đồng xóm 2</t>
  </si>
  <si>
    <t>Kênh 1</t>
  </si>
  <si>
    <t>TDP Thượng Quận</t>
  </si>
  <si>
    <t>Kênh 2</t>
  </si>
  <si>
    <t>Kênh 3</t>
  </si>
  <si>
    <t>Kênh 4</t>
  </si>
  <si>
    <t>Kênh 5</t>
  </si>
  <si>
    <t>Kênh 6</t>
  </si>
  <si>
    <t>Kênh 7</t>
  </si>
  <si>
    <t>Kênh 8</t>
  </si>
  <si>
    <t>Kênh 9</t>
  </si>
  <si>
    <t>Kênh 10</t>
  </si>
  <si>
    <t>Kênh 11</t>
  </si>
  <si>
    <t>Kênh 12</t>
  </si>
  <si>
    <t>Kênh 13 Cống qua đê đi Đồng Đò Khuê Bích</t>
  </si>
  <si>
    <t>Cống qua đê đi Đồng Đò Khuê Bích</t>
  </si>
  <si>
    <t>Kênh 14 Từ nhà máy đi Kỹ thuật Khuê Bích</t>
  </si>
  <si>
    <t>Từ nhà máy đi Kỹ thuật Khuê Bích</t>
  </si>
  <si>
    <t>Kênh 15 Từ nhà máy đi  đồng nguyền Khuê Bích</t>
  </si>
  <si>
    <t>Từ nhà máy đi  đồng nguyền Khuê Bích</t>
  </si>
  <si>
    <t>Từ nhà máy đi  đồng đò Khuê Bích</t>
  </si>
  <si>
    <t>Ruộng ông Viện đi ruộng ông Giảng Khuê Bích</t>
  </si>
  <si>
    <t>Công Vi phông lên khu Đá Bạc Tổ dân phố Châu Bộ</t>
  </si>
  <si>
    <t>Cầu Độ 3 đến ngã tư Dẹo Châu Bộ</t>
  </si>
  <si>
    <t>Cầu Độ 3 đến nhà ông Thạch Châu Bộ</t>
  </si>
  <si>
    <t>Từ nhà ông Chúng đến nhà ông Quý</t>
  </si>
  <si>
    <t>Cổng ông Đức đến cổng ông Tuệ Bản Trại</t>
  </si>
  <si>
    <t>Từ cổng Toang đến cổng ông Tân Liên Bản Trại</t>
  </si>
  <si>
    <t>Cổng ông Tầng đến kênh Phùng Khắc Bản Trại</t>
  </si>
  <si>
    <t>Cổng ông Hồng Bản Trại đến mương La Xá</t>
  </si>
  <si>
    <t>Cổng bà Bảy đến Kênh Phùng Khắc Bản Trại</t>
  </si>
  <si>
    <t>Ruộng ông Hiệp Sự đến Bờ đầm Bản Trại</t>
  </si>
  <si>
    <t>Ruộng ông Đông đến mương Mánh Bản Trâi</t>
  </si>
  <si>
    <t>Cổng ông Tích đến Kênh Phùng Khắc Bản Trại</t>
  </si>
  <si>
    <t>Ruộng ông Xuyên đến Kênh Phùng Khắc Bản Trại</t>
  </si>
  <si>
    <t>Cổng ông Cửu đến trục chính TDP Bản Trại</t>
  </si>
  <si>
    <t>Cổng ông Nguyên đến Kênh Phùng Khắc Bản Trại</t>
  </si>
  <si>
    <t>Đường bê tông đến sau Trụ sở MTTQ, La Xá</t>
  </si>
  <si>
    <t>Ruộng anh Bắc đồng Mua đến ruộng anh Khánh đồng Đống Gai Vũ Xá</t>
  </si>
  <si>
    <t>Ruộng ông Hùng khu chăn nuôi đến ruộng bà Loan khu Hàng dài Vũ Xá</t>
  </si>
  <si>
    <t>Ruộng anh Khánh Đống Gai đến ruộng ông Bình Đống Gai La Xá</t>
  </si>
  <si>
    <t>Kênh Máy tổ 3, Huề Trì 1</t>
  </si>
  <si>
    <t>Cải tạo sửa chữa, xây bổ sung</t>
  </si>
  <si>
    <t>Kênh Máy tổ 2, Huề Trì 1</t>
  </si>
  <si>
    <t>Kênh Máy tổ 1, Huề Trì 1</t>
  </si>
  <si>
    <t>Kênh Máy tổ 7, Huề Trì 3</t>
  </si>
  <si>
    <t>Kênh Máy tổ 8, Huề Trì 3</t>
  </si>
  <si>
    <t>Từ bể xả đi cổng ông Ngọ An Bộ</t>
  </si>
  <si>
    <t>Từ bể xả đi ngã tư xóm 4 An Bộ</t>
  </si>
  <si>
    <t>Kênh mương Quế Lĩnh</t>
  </si>
  <si>
    <t>PHƯỜNG NHỊ CHIỂU</t>
  </si>
  <si>
    <t>Kênh nội đồng số 01 - thôn A - xứ đồng B</t>
  </si>
  <si>
    <t>Từ cống Đầu Đồng đến đường nội đồng số 2</t>
  </si>
  <si>
    <t>Kênh nội đồng số 01 - thôn tiền Vỹ</t>
  </si>
  <si>
    <t>Từ cầu xi phông dến ma cát nốt</t>
  </si>
  <si>
    <t>Kênh nội đồng số 02 - thôn An liệt 2</t>
  </si>
  <si>
    <t>Kênh nội đồng số 03 - thôn An liệt 3</t>
  </si>
  <si>
    <t>Từ ngõ ông Nhận đến cầu hồ</t>
  </si>
  <si>
    <t>Từ TB Đồng Xăng đến nhà ông Đạo</t>
  </si>
  <si>
    <t>Từ TB văn Xuyên đến nhà ông Hản</t>
  </si>
  <si>
    <t>Kênh trạm bơm Đồng Vọt</t>
  </si>
  <si>
    <t>Trạm bơm Đồng Vọt</t>
  </si>
  <si>
    <t>LT41.Ngõ bà Lan - Cây Bàng xóm 3</t>
  </si>
  <si>
    <t>Ngõ bà Lan - Cây Bàng xóm 3</t>
  </si>
  <si>
    <t>LT38.Nghĩa trang Liệt sỹ- Cuối máng xây (Thôn Du Kỳ)</t>
  </si>
  <si>
    <t>Nghĩa trang Liệt sỹ- Cuối máng xây (Thôn Du Kỳ)</t>
  </si>
  <si>
    <t>LT39.Nghĩa trang Liệt sỹ- giáp xã Hà Nam (Thôn Du Kỳ)</t>
  </si>
  <si>
    <t>Nghĩa trang Liệt sỹ- giáp xã Hà Nam (Thôn Du Kỳ)</t>
  </si>
  <si>
    <t>Cải tạo lớn đoạn kênh bê tông chiều dài 500 m</t>
  </si>
  <si>
    <t>Xuống cấp nất, tràn mặt, thất thoát nước</t>
  </si>
  <si>
    <t>LT40.Nghĩa trang Cẩm Chế (Đồng Thông)</t>
  </si>
  <si>
    <t>Nghĩa trang Cẩm Chế (Đồng Thông)</t>
  </si>
  <si>
    <t>LT 52.Máng cấp I (Khu Đống Đền)</t>
  </si>
  <si>
    <t>Máng cấp I (Khu Đống Đền)</t>
  </si>
  <si>
    <t xml:space="preserve">LT53.Từ máng chính -Trạm bơm Đống Đền </t>
  </si>
  <si>
    <t xml:space="preserve">Từ máng chính -Trạm bơm Đống Đền </t>
  </si>
  <si>
    <t>LT42.Từ ông Hải  - Đồng Bún, thôn Ngọc Lộ</t>
  </si>
  <si>
    <t>Từ giáp kênh cấp II - Xứ đồng bún</t>
  </si>
  <si>
    <t>LT43.Trạm Bơm đống Cá-Nghĩa điạ Hải Yến</t>
  </si>
  <si>
    <t>Trạm Bơm đống Cá-Nghĩa điạ Hải Yến</t>
  </si>
  <si>
    <t>LT44. Từ Đường cái- Máng Tên Lửa Hải Yến</t>
  </si>
  <si>
    <t>Từ đường cái- Máng Tên Lửa Hải Yến</t>
  </si>
  <si>
    <t>LT45.Từ Đống Ruối - Đường làng Hải Yến</t>
  </si>
  <si>
    <t>Từ Đống Ruối - Đường làng Hải Yến</t>
  </si>
  <si>
    <t>LT 78.Từ máng xây -Khu ruộng đồng Hải Yến</t>
  </si>
  <si>
    <t>Từ máng chính -Khu ruộng đồng Hải Yến</t>
  </si>
  <si>
    <t>LT 69.Từ đường bê tông thôn Đông- Giáp thôn Quan Khê</t>
  </si>
  <si>
    <t>Từ đường bê tông thôn Đông- Giáp thôn Quan Khê</t>
  </si>
  <si>
    <t>LT 46.Từ mương chính - Ao Ấu</t>
  </si>
  <si>
    <t>Từ mương chính - Ao Ấu</t>
  </si>
  <si>
    <t>LT49.Trạm bến thế điện xóm 3 - Trạm Bơm đồng Mơ</t>
  </si>
  <si>
    <t>Trạm bến thế điện xóm 3 - Trạm Bơm đồng Mơ</t>
  </si>
  <si>
    <t>LT50.Cây Bàng - Trạm Bơm đồng Mơ</t>
  </si>
  <si>
    <t>Cây Bàng - Trạm Bơm đồng Mơ</t>
  </si>
  <si>
    <t>LT51.Cầu Đá - Vườn ông Nga Tòng</t>
  </si>
  <si>
    <t>Cầu Đá - Vườn ông Nga Tòng</t>
  </si>
  <si>
    <t>Kênh Xứ đồng thôn Kim Can</t>
  </si>
  <si>
    <t>Trạm bơm- đồng x14</t>
  </si>
  <si>
    <t>Kênh Xứ đồng thôn Lang Can 2</t>
  </si>
  <si>
    <t>Trạm bơm - ra đê</t>
  </si>
  <si>
    <t>Kênh Xứ đồng Đống Cao</t>
  </si>
  <si>
    <t>Trạm bơm - đồng đội 12</t>
  </si>
  <si>
    <t>Kênh xứ đồng thôn Văn Mạc</t>
  </si>
  <si>
    <t>Khu ruộng đầu lô:Từ Ruộng Ô Phăng- Ruộng Ô Hậu</t>
  </si>
  <si>
    <t>Kênh Xứ đồng Mạc Động</t>
  </si>
  <si>
    <t>Từ ruộng nhà Thao Ngàn- Ruộng nhà ông Hùng</t>
  </si>
  <si>
    <t>Kênh trạm bơm đồng nở</t>
  </si>
  <si>
    <t>từ trạm bơm đồng nở đến nở vàng</t>
  </si>
  <si>
    <t xml:space="preserve">Kênh T9 </t>
  </si>
  <si>
    <t>Mương hở</t>
  </si>
  <si>
    <t>Kênh xuống cấp</t>
  </si>
  <si>
    <t>Kênh từ trạm biến áp Hợp Đức đến nhà văn hoá thôn Bá Nha</t>
  </si>
  <si>
    <t>Kênh Cống Châu đến cửa Miếu Hiền</t>
  </si>
  <si>
    <t>Kênh T9 đến nghĩa trang Nhân Hiền</t>
  </si>
  <si>
    <t>Kênh từ vườn ông Thắng đến vườn ông Cơ</t>
  </si>
  <si>
    <t>Kênh Trạm bơm Ngọc Điểm đến cây đa Văn Chỉ</t>
  </si>
  <si>
    <t>Kênh ông Trịnh đi Sông Ngọc Điểm</t>
  </si>
  <si>
    <t>Kênh từ Cống Lảnh đến T9 Hợp Đức</t>
  </si>
  <si>
    <t>Vườn Ông Ái - Cống Lảnh</t>
  </si>
  <si>
    <t>Kênh giáp vườn bà Đỗ</t>
  </si>
  <si>
    <t>Vườn Mão , Vườn Tuyn Thanh Lanh</t>
  </si>
  <si>
    <t>Kênh Đồng Pheo</t>
  </si>
  <si>
    <t>Kênh cửa Quý</t>
  </si>
  <si>
    <t>Kênh Làng Thanh Lanh</t>
  </si>
  <si>
    <t>Kênh Ông Mục Phúc Giới</t>
  </si>
  <si>
    <t>Kênh Thần Đường</t>
  </si>
  <si>
    <t>Kênh vườn Thủy đến vườn Ông Trư Phúc Giới</t>
  </si>
  <si>
    <t>Kênh Mạnh Tiến</t>
  </si>
  <si>
    <t>Kênh từ kênh Đầm Gàn đến kênh xí nghiệp</t>
  </si>
  <si>
    <t>Kênh vườn Ông Bỉnh xóm 1 Hạ Vĩnh</t>
  </si>
  <si>
    <t>Kênh Đàm Gàn</t>
  </si>
  <si>
    <t>Kênh Đồng Bửa</t>
  </si>
  <si>
    <t>Kênh giáp vườn Hải-Cấp 3</t>
  </si>
  <si>
    <t>Kênh cửa Mùi xóm 4 Hạ Vĩnh</t>
  </si>
  <si>
    <t>Kênh cầu Đá Đền</t>
  </si>
  <si>
    <t>Kênh Đội 9 Vườn ông Khánh (xóm 2-3 Hạ Vĩnh)</t>
  </si>
  <si>
    <t>Kênh từ vườn nhà ô Huấn đến vườn nhà ô Trị</t>
  </si>
  <si>
    <t>Nhánh cửa kênh Tiểu Luân</t>
  </si>
  <si>
    <t>Kênh Tiểu Luân</t>
  </si>
  <si>
    <t>Kênh Chùa Bủi</t>
  </si>
  <si>
    <t>Kênh Đồng Bầu</t>
  </si>
  <si>
    <t>Kênh cây Đa Đôi Hạ Trường</t>
  </si>
  <si>
    <t xml:space="preserve">Kênh Ông Quyết </t>
  </si>
  <si>
    <t>Nhánh kênh ông Quyết</t>
  </si>
  <si>
    <t>Kênh xóm 2</t>
  </si>
  <si>
    <t>Kênh Đồng Quan Viên</t>
  </si>
  <si>
    <t>Kênh Đầm He</t>
  </si>
  <si>
    <t>Kênh Đồng Hiền</t>
  </si>
  <si>
    <t>Kênh Bảy Trang</t>
  </si>
  <si>
    <t>Kênh Đường dẫn cầu Quang Thanh</t>
  </si>
  <si>
    <t>Kênh sau nghĩa trang liệt sĩ Thanh Cường</t>
  </si>
  <si>
    <t>Kênh Đầm Sen</t>
  </si>
  <si>
    <t>Kênh Sông Lấp</t>
  </si>
  <si>
    <t>Kênh Mả Kính</t>
  </si>
  <si>
    <t>Kênh mả Bóp</t>
  </si>
  <si>
    <t>Kênh cổ ngựa</t>
  </si>
  <si>
    <t>Kênh Lá Cờ</t>
  </si>
  <si>
    <t>Kênh Mồng Tơi</t>
  </si>
  <si>
    <t>Kênh Đầm Lang</t>
  </si>
  <si>
    <t>Kênh Đồng Liễu</t>
  </si>
  <si>
    <t>Kênh từ vườn ông Việt đến bờ sông Con</t>
  </si>
  <si>
    <t>Kênh Đồng Mía</t>
  </si>
  <si>
    <t>Kênh Đường Trắng đến cống Thiệu cao</t>
  </si>
  <si>
    <t>Kênh Trại 3</t>
  </si>
  <si>
    <t>Kênh cống Thiệu Thấp đến đường cống Trắng</t>
  </si>
  <si>
    <t>Kênh Chùa Bia</t>
  </si>
  <si>
    <t>Kênh ngõ Tư, ngõ Huấn</t>
  </si>
  <si>
    <t>Kênh Chùa Thiệu đến ngõ ông Cổn</t>
  </si>
  <si>
    <t>Kênh ngõ Lịch, ngõ Thăng</t>
  </si>
  <si>
    <t>Kênh Mắt Mèo</t>
  </si>
  <si>
    <t>Kênh bà Mơ-T2</t>
  </si>
  <si>
    <t>Kênh Cửa hàng đến cầu Kho</t>
  </si>
  <si>
    <t>Kênh Cầu Kho,Bến Riêng</t>
  </si>
  <si>
    <t>Kênh cửa bà May, ông Nam</t>
  </si>
  <si>
    <t>Kênh cống Đá Tú</t>
  </si>
  <si>
    <t>Kênh ông Sị đến hội trường thôn Tú</t>
  </si>
  <si>
    <t>Kênh ông Sị đến Kênh T9-2</t>
  </si>
  <si>
    <t>Kênh Ông Trí dến ông Vậy</t>
  </si>
  <si>
    <t>Kênh sau ông Lanh đến giáp đường Cao tốc</t>
  </si>
  <si>
    <t>Kênh ông Ngôn đến Đê</t>
  </si>
  <si>
    <t>Kênh Đuôi Lươn</t>
  </si>
  <si>
    <t>Kênh Ông Trí-Đuôi Lươn</t>
  </si>
  <si>
    <t>Kênh Ông Trí-Ông Bình</t>
  </si>
  <si>
    <t>Kênh ngõ ông Trào đến ngõ ông Trí</t>
  </si>
  <si>
    <t>Kênh Ông Điền- Ông Trào</t>
  </si>
  <si>
    <t>Kênh vườn Hồng- Thôn Kiên</t>
  </si>
  <si>
    <t>Kênh sau ông Tè đến ông Tặng</t>
  </si>
  <si>
    <t>Kênh Cửa miếu Đồng Cả</t>
  </si>
  <si>
    <t>Kênh Cống Thuần ra bà Ngỡi</t>
  </si>
  <si>
    <t>Kênh Ông Cải</t>
  </si>
  <si>
    <t>Kênh ngõ ông Châu, bà Ngỡi Ông Châu</t>
  </si>
  <si>
    <t>Kênh Lô 3ra Đê</t>
  </si>
  <si>
    <t>Kênh Lô 9 ra Đê</t>
  </si>
  <si>
    <t>Kênh Bà Ngỡi- Cống Thuần B</t>
  </si>
  <si>
    <t>Kênh thôn Ngọc Điểm</t>
  </si>
  <si>
    <t>Kênh T8</t>
  </si>
  <si>
    <t>Kênh T8-Sông Con</t>
  </si>
  <si>
    <t>Kênh từ đình Phù Tinh đến sông con</t>
  </si>
  <si>
    <t>Kênh T8 thôn Phù Tinh</t>
  </si>
  <si>
    <t>Kênh Từ Trường Tiểu học đến đình Phù Tinh</t>
  </si>
  <si>
    <t>Kênh T8 đến Đầm Thần</t>
  </si>
  <si>
    <t>Kênh Đồng Chùa</t>
  </si>
  <si>
    <t>Kênh Đường Dừa</t>
  </si>
  <si>
    <t>Kênh Đầm Bầu</t>
  </si>
  <si>
    <t>Kênh Hồng Sơn ( đoạn 1)</t>
  </si>
  <si>
    <t>Kênh Hồng Sơn ( đoạn 2)</t>
  </si>
  <si>
    <t>Kênh Lõng Đông</t>
  </si>
  <si>
    <t>Nhánh 1 của kênh Lõng Đông</t>
  </si>
  <si>
    <t>Kênh từ đình làng Tiên Kiều ra cống đường Liền</t>
  </si>
  <si>
    <t>Kênh Đầm Gon</t>
  </si>
  <si>
    <t>Kênh Hồng Tân</t>
  </si>
  <si>
    <t>Kênh đất xuống cấp, thường xuyên bồi lắng, ảnh hưởng đến tưới tiêu vùng sản xuất</t>
  </si>
  <si>
    <t>Máng cao</t>
  </si>
  <si>
    <t>PHƯỜNG CHU VĂN ĂN</t>
  </si>
  <si>
    <t>Kênh nội đồng N1</t>
  </si>
  <si>
    <t>Từ mương xây của XNKTCTTL đên nội đồng</t>
  </si>
  <si>
    <t>Kênh Tưới, tiêu  . (Nẻo ) TDP Trần Quốc Chẩn</t>
  </si>
  <si>
    <t>Từ nhà Văn hóa nẻo củng ông Luận</t>
  </si>
  <si>
    <t>Kiên cố hoá</t>
  </si>
  <si>
    <t>Kênh tưới, tiêu  . ( Nhân Hưng)  TDP Thanh Hưng</t>
  </si>
  <si>
    <t xml:space="preserve">Từ gia quan - Làng hén </t>
  </si>
  <si>
    <t>Kênh tưới, tiêu  ( nẻo - Văn Giai) TDP Trần Quốc Chẩn</t>
  </si>
  <si>
    <t xml:space="preserve">Từ cổng làng Nẻo - Cổng ông Trù </t>
  </si>
  <si>
    <t>Kênh tưới, Đường ngang</t>
  </si>
  <si>
    <t>Đường Ngang - Ao ông Lanh</t>
  </si>
  <si>
    <t>Kênh tưới từ KN2 - cống Gò Canh</t>
  </si>
  <si>
    <t>Từ KN2 - Cống Gò canh</t>
  </si>
  <si>
    <t xml:space="preserve">Kênh tiêu Củng Ông Dần đi Sông Thiên </t>
  </si>
  <si>
    <t xml:space="preserve">Từ Cổng Dần - Song Thiên </t>
  </si>
  <si>
    <t>kênh đất thường xuyên bồi lắng, ảnh hưởng tưới tiêu</t>
  </si>
  <si>
    <t xml:space="preserve">Kênh Sau Nhà Văn Hóa (Nhân Hưng ) TDP Thanh Hưng </t>
  </si>
  <si>
    <t>Sau Nhà Văn Hóa</t>
  </si>
  <si>
    <t xml:space="preserve">Nạo vét </t>
  </si>
  <si>
    <t xml:space="preserve">Kênh tưới từ Mật Sơn </t>
  </si>
  <si>
    <t>Từ cống suối cát - Trại Giam</t>
  </si>
  <si>
    <t>Đào Mới</t>
  </si>
  <si>
    <t>Kênh tưới Đường Trần Quốc Chẩn- Đồn điền đông</t>
  </si>
  <si>
    <t>Từ Đường TQC - Đồn điền Đông</t>
  </si>
  <si>
    <t>Kênh tưới,(N1-3)</t>
  </si>
  <si>
    <t>Từ cổng ông Thụ đến cống 4 của</t>
  </si>
  <si>
    <t xml:space="preserve">Kênh xuống cấp, đổ, nghiêng </t>
  </si>
  <si>
    <t>Đồng San</t>
  </si>
  <si>
    <t>Quốc lộ 17, suối thủy</t>
  </si>
  <si>
    <t>Cứng hóa 450m</t>
  </si>
  <si>
    <t>bồi lắng thường xuyên</t>
  </si>
  <si>
    <t>Đồng Riêng</t>
  </si>
  <si>
    <t>N2 - Cổ Thành</t>
  </si>
  <si>
    <t>Cứng hóa 600 m</t>
  </si>
  <si>
    <t>Thất thoát nước</t>
  </si>
  <si>
    <t>Mương Con cá</t>
  </si>
  <si>
    <t>Mương Ngang đồng Riêng</t>
  </si>
  <si>
    <t>Quốc lộ 17, Sồng Đào</t>
  </si>
  <si>
    <t>Cứng hóa 400 m</t>
  </si>
  <si>
    <t>kênh nội đông nam đoài ( N8-2)</t>
  </si>
  <si>
    <t>từ đồng đoài - đông</t>
  </si>
  <si>
    <t>kiên có hóa bê tông</t>
  </si>
  <si>
    <t>kênh nội đồng tu ninh - hòa bình (N8-4)</t>
  </si>
  <si>
    <t>từ tu ninh - hòa bình</t>
  </si>
  <si>
    <t>kênh 27 mẫu vùng N8-1</t>
  </si>
  <si>
    <t>nội đồng nam đoài</t>
  </si>
  <si>
    <t>kênh vùng vụ đông (N4-3-2)</t>
  </si>
  <si>
    <t>từ Cổ châu - Đồng tâm - Hòa Bình - Tu Ninh</t>
  </si>
  <si>
    <t>kênh ông dùng T1-10</t>
  </si>
  <si>
    <t>từ cống ông sâm - đến đầu T3</t>
  </si>
  <si>
    <t>kênh khu đồng Đồng Tâm(T1-12)</t>
  </si>
  <si>
    <t>nội đồng Đồng Tâm</t>
  </si>
  <si>
    <t>kênh quán quýt - cầu mấy ( T3-10)</t>
  </si>
  <si>
    <t>từ cầu mấy đến quán quýt</t>
  </si>
  <si>
    <t>cống ông hồi - cống mới</t>
  </si>
  <si>
    <t>từ ven làng đến chân đập</t>
  </si>
  <si>
    <t>bê tông chữ nhật</t>
  </si>
  <si>
    <t>kênh xuống cấp bời lắng ách tắc ảnh hưởng tưới tiêu</t>
  </si>
  <si>
    <t>cống mới tha ma</t>
  </si>
  <si>
    <t>chân đập</t>
  </si>
  <si>
    <t>kênh thường xuyên bị ách tắc ứ đọng do bồi lắng</t>
  </si>
  <si>
    <t>kênh đồng tô</t>
  </si>
  <si>
    <t>xen canh cổ thành</t>
  </si>
  <si>
    <t>bồi lắng ách tắc</t>
  </si>
  <si>
    <t>Kênh tưới, tiêu Đại Đồng N1 hồ BTN</t>
  </si>
  <si>
    <t>Từ cổng ông Pha đến nhà ông Dịu</t>
  </si>
  <si>
    <t>Kênh tưới, tiêu Đại Đồng N2-1 hồ BTN</t>
  </si>
  <si>
    <t>Từ nhà ông Pha đến nhà ông Đỡ đến dốc Đỏ</t>
  </si>
  <si>
    <t>Kênh tưới, tiêu đập Trại Hoa</t>
  </si>
  <si>
    <t>Từ đập Trại Hoa đến nhà ông Tiệp</t>
  </si>
  <si>
    <t>Kênh tưới, tiêu Đọ Xá kênh N2 (KC2)</t>
  </si>
  <si>
    <t>Từ cổng Đông đến cống Bà Cách</t>
  </si>
  <si>
    <t>Kênh tưới chính TB Đồi chùa</t>
  </si>
  <si>
    <t>Từ đầu TB đên cánh đồng</t>
  </si>
  <si>
    <t>Tuyến kênh tưới,tiêu từ đập Nghè Kinh đến bãi rác TDP Hoàng Tiến</t>
  </si>
  <si>
    <t>từ đập Nghè Kinh đến bãi rác TDP Hoàng Tiến</t>
  </si>
  <si>
    <t>Cứng hóa đoạn kênh dài 1200m, mặt kênh 1,5m</t>
  </si>
  <si>
    <t>Tuyến từ cổng làng Phục Thiện đi bãi rác</t>
  </si>
  <si>
    <t>từ cổng làng Phục Thiện đi bãi rác</t>
  </si>
  <si>
    <t>Tuyến từ mương xây xí nghiệp đến trạm biến thế 2 Phục Thiện</t>
  </si>
  <si>
    <t>từ mương xây xí nghiệp đến trạm biến thế 2 Phục Thiện</t>
  </si>
  <si>
    <t>Tuyến từ Cầu Ruồi đi xí nghiệp cũ</t>
  </si>
  <si>
    <t>từ Cầu Ruồi đi xí nghiệp cũ</t>
  </si>
  <si>
    <t>Từ cống bà Cúc Tỉnh đến cống ông Mạc</t>
  </si>
  <si>
    <t>Cứng hóa đoạn kênh dài 400m, mặt kênh 1,5m</t>
  </si>
  <si>
    <t>Từ sau bà Nghìn đến cống Ông Tô</t>
  </si>
  <si>
    <t>Từ cổng Ông Mùa đến cổng Ông Sáng</t>
  </si>
  <si>
    <t>Từ cầu đường tàu đến Nghè Ngo</t>
  </si>
  <si>
    <t>Từ cửa ông Sáng đến sau nhà anh Hải</t>
  </si>
  <si>
    <t>Cứng hóa đoạn kênh dài 500m, mặt kênh 1,5m</t>
  </si>
  <si>
    <t>Từ mương xây xí nghiệp đến Cầu Ngo</t>
  </si>
  <si>
    <t>Từ cửa Ông Đảm đi bờ hồ</t>
  </si>
  <si>
    <t>Cứng hóa đoạn kênh dài 700m, mặt kênh 1,2m</t>
  </si>
  <si>
    <t>Từ trạm bơm Cầu táu đi cổng công ty Gạch</t>
  </si>
  <si>
    <t>Cứng hóa đoạn kênh dài 1100m, mặt kênh 1,5m</t>
  </si>
  <si>
    <t>Từ cây xăng Hoàng Tiến đi Cầu ô</t>
  </si>
  <si>
    <t>Từ quán Cánh đồng đi cống Đồng Dẹt</t>
  </si>
  <si>
    <t>Từ trạm điện đi bờ sông Cầu Táu</t>
  </si>
  <si>
    <t>Từ trạm bơm Cầu Táu đi xóm Mả Cò</t>
  </si>
  <si>
    <t>Cải tạo đoạn kênh dài 1500m, mặt kênh 0,8m</t>
  </si>
  <si>
    <t>Kênh bê tông bị đổ vỡ, rò rỉ nước.</t>
  </si>
  <si>
    <t>Kênh hoàng Xà</t>
  </si>
  <si>
    <t>Kênh Hoàng Xà 2</t>
  </si>
  <si>
    <t>kênh thanh niên- Đồng Quýt</t>
  </si>
  <si>
    <t>Kênh Mâm Sôi</t>
  </si>
  <si>
    <t>Đồng Rồ</t>
  </si>
  <si>
    <t>Công viên Tế Sơn</t>
  </si>
  <si>
    <t>Đống Sở- ồng Rồ</t>
  </si>
  <si>
    <t>Kênh Đồng sâu</t>
  </si>
  <si>
    <t>kênh Đồng Dúc Thủ Chính</t>
  </si>
  <si>
    <t>Đồng Gạc- Đồng Sâu</t>
  </si>
  <si>
    <t xml:space="preserve">Kênh dẫn tưới N2
(Trạm bơm Cửa chùa) </t>
  </si>
  <si>
    <t>Kênh đất xuống cấp, thường xuyên bồi lắng,</t>
  </si>
  <si>
    <t xml:space="preserve">Kênh dẫn tưới N4
(Trạm bơm Cửa chùa) </t>
  </si>
  <si>
    <t xml:space="preserve">Kênh dẫn tưới điểm bơm 
dã chiến Mục đồng </t>
  </si>
  <si>
    <t xml:space="preserve">Kênh dẫn tưới N1-2 
(Trạm bơm Thái học A) </t>
  </si>
  <si>
    <t xml:space="preserve">Kênh dẫn tưới N1 
(Trạm bơm Đồng ngoài) </t>
  </si>
  <si>
    <t xml:space="preserve">Kênh dẫn tưới N1-2 
(Trạm bơm Đồng ngoài) </t>
  </si>
  <si>
    <t xml:space="preserve">Kênh dẫn tưới Hồ An Bài
(Kênh chính) </t>
  </si>
  <si>
    <t xml:space="preserve">Kênh dẫn tưới N6-2 
(Trạm bơm Thái học B) </t>
  </si>
  <si>
    <t xml:space="preserve">Kênh dẫn tưới đồng Đống Ngái </t>
  </si>
  <si>
    <t xml:space="preserve">Kênh dẫn tưới N1 
(Trạm bơm Thái học B) </t>
  </si>
  <si>
    <t xml:space="preserve">Kênh dẫn tưới điểm bơm dã chiến Đồng chã trên: K1 </t>
  </si>
  <si>
    <t xml:space="preserve">Kênh dẫn tưới điểm bơm dã chiến Đồng chã trên: K2 </t>
  </si>
  <si>
    <t xml:space="preserve">Kênh dẫn tưới điểm bơm dã chiến Đồng chã dưới: K1 </t>
  </si>
  <si>
    <t xml:space="preserve">Kênh dẫn tưới điểm bơm dã chiến Đồng chã dưới: K2 </t>
  </si>
  <si>
    <t xml:space="preserve">Kênh dẫn tưới điểm bơm dã chiến Đồng chã dưới: K3 </t>
  </si>
  <si>
    <t xml:space="preserve"> Minh Xim đến Lý Thắng (Nội)</t>
  </si>
  <si>
    <t>Kênh đất,bồi lắng, ảnh hưởng sản xuất tưới</t>
  </si>
  <si>
    <t>ông Đằng đến Nghĩa trang (Nội)</t>
  </si>
  <si>
    <t>Trạm Y tế đến ông Trào (Nội)</t>
  </si>
  <si>
    <t>Ông Mái đến chuyển đổi (Nội)</t>
  </si>
  <si>
    <t>Trạm bơm 2 vòi đến đống kiến (Gi. Hạ)</t>
  </si>
  <si>
    <t>Ô Huân đến Đồng màu (Gi Hạ)</t>
  </si>
  <si>
    <t>Ô Hùng đến Đống Vịt (giang Hạ)</t>
  </si>
  <si>
    <t>Ô Thắng đến X6 (Mạc động)</t>
  </si>
  <si>
    <t>Ô Vinh Bé đến Đống nở(Mạc động)</t>
  </si>
  <si>
    <t>Ô Vinh Bé đến a Vụ (Mạc động)</t>
  </si>
  <si>
    <t>TRạm bơm đến Đồng Vải ( Kỹ Dưới)</t>
  </si>
  <si>
    <t>B Nhàn  đến Nghĩa trang ( Giang thượng)</t>
  </si>
  <si>
    <t>PHƯỜNG NGUYỄN TRÃI</t>
  </si>
  <si>
    <t>Kênh mương xứ đồng Lôc Đa, Chín Thượng, Chín Hạ, Bãi Thảo 3</t>
  </si>
  <si>
    <t>kênh mương xứ đồng Hố Giải, Đá Bạc, Hố Sếu</t>
  </si>
  <si>
    <t>Kênh Mương xứ Đồng Trại Gạo, Hố Dầu, Bắc Nội</t>
  </si>
  <si>
    <t>Kênh Vạn Tải, HTXDVNN Nam Hồng quản lý</t>
  </si>
  <si>
    <t>máng bê tông đến đồng Hồng Phong</t>
  </si>
  <si>
    <t>Đồng Bò - Đống Bia, HTXDVNN Nam Hồng quản lý</t>
  </si>
  <si>
    <t>Đồng Bò - Đống Bia</t>
  </si>
  <si>
    <t>Chóp Trài, 
HTXDVNN Nam Hồng 
quản lý</t>
  </si>
  <si>
    <t>Chóp Chài</t>
  </si>
  <si>
    <t>Bê tông 
chữ nhật</t>
  </si>
  <si>
    <t>Kênh nội đồng số 01 - thôn A-xứ đồng B, HTXDVNN Hồng Phong
quản lý</t>
  </si>
  <si>
    <t>Nham cáp, HTXDVNN Đồng Lạc quản lý</t>
  </si>
  <si>
    <t>Nhà ông Nhãn đến đống Ngục</t>
  </si>
  <si>
    <t>bê tông</t>
  </si>
  <si>
    <t>kênh đất xuống cấp</t>
  </si>
  <si>
    <t>Nhân Đào, HTXDVNN TT Nam Sách quản lý</t>
  </si>
  <si>
    <t>Đường vào nghĩa trang đến ngã ba đồng</t>
  </si>
  <si>
    <t>Nguyễn Văn Trỗi, HTXDVNN TT Nam Sách quản lý</t>
  </si>
  <si>
    <t>Biến thế đến Hạt Đê điều (cũ)</t>
  </si>
  <si>
    <t>Trúc Khê, HTXDVNN Đồng Lạc quản lý</t>
  </si>
  <si>
    <t>Cổng nhà bà Được đi ra bãi rác</t>
  </si>
  <si>
    <t>Cổng nhà ông Trạm đến đống Ngục</t>
  </si>
  <si>
    <t>Nhân Lễ, HTXDVNN Đồng Lạc quản lý</t>
  </si>
  <si>
    <t>Cây quao</t>
  </si>
  <si>
    <t>Đông Phan,  HTXDVNN Đồng Lạc quản lý</t>
  </si>
  <si>
    <t>Đồng Trục, Vườn Thinh</t>
  </si>
  <si>
    <t>Trâm Kiều,  HTXDVNN Đồng Lạc quản lý</t>
  </si>
  <si>
    <t>Sau Chùa, bờ Lim</t>
  </si>
  <si>
    <t>Từ trạm trung đến sau Sơn</t>
  </si>
  <si>
    <t>Kênh đất, thường xuyên bồi lắng, sạt lở cản trở dòng chảy vận hành tưới</t>
  </si>
  <si>
    <t>Máng xây - Nam Hưng</t>
  </si>
  <si>
    <t>ông Hải - máy</t>
  </si>
  <si>
    <t>Trạm bơm Mạc Bình</t>
  </si>
  <si>
    <t>máy - cao san</t>
  </si>
  <si>
    <t>ông Hải - long ngang</t>
  </si>
  <si>
    <t>long ngang - ông bắc</t>
  </si>
  <si>
    <t>Quỳnh - ao tròn</t>
  </si>
  <si>
    <t>Tạm bơm đồng Yến</t>
  </si>
  <si>
    <t>ông sắt - sau quỳnh</t>
  </si>
  <si>
    <t>Trạm bơm đồng Yến</t>
  </si>
  <si>
    <t>Ống sắt- Bãi rác</t>
  </si>
  <si>
    <t>ông trá - mốc đá</t>
  </si>
  <si>
    <t>Trạm An Tân</t>
  </si>
  <si>
    <t>mốc đá - đông ninh</t>
  </si>
  <si>
    <t xml:space="preserve">Tuyến trạm chính - Đống roi </t>
  </si>
  <si>
    <t>Tuyến trạm chính - Gốc Đa</t>
  </si>
  <si>
    <t>Trạm Chu đậu</t>
  </si>
  <si>
    <t>Tuyến trạm An Giới-  Chùa Am -Mầu</t>
  </si>
  <si>
    <t>Tuyến trạm chính - Sau Chùa</t>
  </si>
  <si>
    <t xml:space="preserve"> trạm chính - Đồng Rồng</t>
  </si>
  <si>
    <t>Tuyến trạm chính - Đồng Rồng</t>
  </si>
  <si>
    <t xml:space="preserve"> trạm chính - Khu 18 mẫu</t>
  </si>
  <si>
    <t>Tuyến trạm chính - Khu 18 mẫu</t>
  </si>
  <si>
    <t>trạm Hưng sơn - Đồng trắng</t>
  </si>
  <si>
    <t>Tuyến trạm chính - Đồng lò</t>
  </si>
  <si>
    <t>Từ trạm chính - Đồng lò</t>
  </si>
  <si>
    <t>Tuyến trạm chính - Đồng  Chanh</t>
  </si>
  <si>
    <t>Từ trạm chính - Đồng  Chanh</t>
  </si>
  <si>
    <t>Tuyến trạm Hưng sơn - Đồng trắng</t>
  </si>
  <si>
    <t>Từ trạm Hưng sơn - Đồng trắng</t>
  </si>
  <si>
    <t>Tuyến trạm Nhuế Sơn - Đại lã</t>
  </si>
  <si>
    <t>Từtrạm Nhuế Sơn - Đại lã</t>
  </si>
  <si>
    <t xml:space="preserve">Tuyến trạm Nhuế Sơn - Cửa Điếm </t>
  </si>
  <si>
    <t xml:space="preserve">Từ trạm Nhuế Sơn - Cửa Điếm </t>
  </si>
  <si>
    <t>T2 Đống Nổi - đọi 1</t>
  </si>
  <si>
    <t>Từ TB Đống Nối đến Cống Cầu Giác</t>
  </si>
  <si>
    <t>T2 - Uông Thượng(1)</t>
  </si>
  <si>
    <t>Từ cổng ông Hào đến bà Lý</t>
  </si>
  <si>
    <t>T2 Mạc Xá</t>
  </si>
  <si>
    <t>Từ trạm bơm Mạc Xá đến cạnh nhà bà lý</t>
  </si>
  <si>
    <t>T2 Đồng Đạt</t>
  </si>
  <si>
    <t>Từ TB đồng Đạt đến cầu XiFont đội 7</t>
  </si>
  <si>
    <t>T2 Đồng Gừng</t>
  </si>
  <si>
    <t>T2 Đống Cáp</t>
  </si>
  <si>
    <t>XÃ AN PHÚ</t>
  </si>
  <si>
    <t>Nam Điền, HTX DVNN Phú Điền</t>
  </si>
  <si>
    <t>Tuyến kênh sau KDC Lâm Xá - Đồng chùa Lâm Xuyên</t>
  </si>
  <si>
    <t>Bê tông xi măng</t>
  </si>
  <si>
    <t>Kênh đất xuống cấp, thường xuyên bồi lắng ảnh hưởng tưới tiêu vùng sản xuất</t>
  </si>
  <si>
    <t>Bắc Phú, HTX DVNN Phú Điền</t>
  </si>
  <si>
    <t>Tuyến kênh từ trạm Bơm Kim Bảng - giáp máng khu dân cư Lâm Xuyên</t>
  </si>
  <si>
    <t>Từ nhà ông Bẩy - Đường 5B</t>
  </si>
  <si>
    <t>Nghĩa địa Đống hú - Bãi Phú Xuyên</t>
  </si>
  <si>
    <t>An Lâm, HTX DVNN An Lâm</t>
  </si>
  <si>
    <t>Từ Bãi rác - Ô. Bống</t>
  </si>
  <si>
    <t>Nghĩa địa Lang Khê - đường mới</t>
  </si>
  <si>
    <t>Bạch Đa, HTX DVNN An Lâm</t>
  </si>
  <si>
    <t>Quán bà Tùng - Tuyến Dung</t>
  </si>
  <si>
    <t>Đông Nghĩa, HTX DVNN An Lâm</t>
  </si>
  <si>
    <t>Trạm bơm Đông Lư - Nghĩa địa</t>
  </si>
  <si>
    <t>Từ cầu Đình Yến - Bãi giáp Chi Đoan</t>
  </si>
  <si>
    <t>Tuyến kênh thôn An Đông - Đa Đinh</t>
  </si>
  <si>
    <t>Tuyến kênh máng bê tông An Đoài - xuống ngòi An Đông, An Đoài</t>
  </si>
  <si>
    <t>Tuyến kênh An Điền Xuân</t>
  </si>
  <si>
    <t>Tuyến kênh thôn Chi Đoan</t>
  </si>
  <si>
    <t>Từ đường bê tông - sông trung thủy nông</t>
  </si>
  <si>
    <t>Tuyến kênh thôn Cổ Pháp</t>
  </si>
  <si>
    <t>Từ đầu làng Cổ Pháp - đi đường xã</t>
  </si>
  <si>
    <t>Kênh nội đồng cụm số 1  thôn Quảng Tân</t>
  </si>
  <si>
    <t>Từ cổng làng văn hoá đi đến Khu Lò ghạch</t>
  </si>
  <si>
    <t xml:space="preserve">Kênh nội đồng số 02 thôn Đột Lĩnh </t>
  </si>
  <si>
    <t>Từ khu Ao Bộ đi Bãi Rác</t>
  </si>
  <si>
    <t>Kênh nội đồng số 03 thôn Đột Lĩnh</t>
  </si>
  <si>
    <t>Từ cổng trường cấp 1 đi khu Trên sông</t>
  </si>
  <si>
    <t>Kênh nội đồng số 04 thôn Mạc Đĩnh Chi</t>
  </si>
  <si>
    <t>Từ điện Sùng Đức đi Đống lăng</t>
  </si>
  <si>
    <t>Kênh Bài Thi - Đồng Rồng đội 11 thôn La Đôi</t>
  </si>
  <si>
    <t>Từ cống Bài Thi đến đồng Rồng</t>
  </si>
  <si>
    <t xml:space="preserve"> Mặt kênh rộng, chứa nhiều nước mất nhiều thời gian điều tiết nước, không phù hợp</t>
  </si>
  <si>
    <t>Bài Thi Đống Nủi</t>
  </si>
  <si>
    <t>Từ cống Bài Thi đến đống đồng Mễ đội 4 thôn Đầu Bến</t>
  </si>
  <si>
    <t>Bồi lắng, bờ kênh thấp, dò rỉ</t>
  </si>
  <si>
    <t>Kênh Đống Xim</t>
  </si>
  <si>
    <t>Từ cửa chia nước đến đống Xim thôn Đầu Bến</t>
  </si>
  <si>
    <t>Đê tông chữ nhật/ Kè mái</t>
  </si>
  <si>
    <t>Bờ kênh thấp, dò rỉ khó điều tiết nước</t>
  </si>
  <si>
    <t>Kênh Bờ Leo</t>
  </si>
  <si>
    <t>Từ cửa chia nước kênh cấp 2 đến ao Bờ Đầm</t>
  </si>
  <si>
    <t xml:space="preserve">Kênh Đống Vừng đội 5 thôn Tè </t>
  </si>
  <si>
    <t>Từ cửa chia nước đến đống Vừng</t>
  </si>
  <si>
    <t>Bồi lắng; Địa hình cao khó điều tiết</t>
  </si>
  <si>
    <t xml:space="preserve">Kênh nội đồng đội 9 - thôn Ngô Đồng </t>
  </si>
  <si>
    <t>Kênh khu trồng rau tập trung, đồng chanh, đồng giai, giếng quán, cột điện, đồng cáy</t>
  </si>
  <si>
    <t>Kênh nội đồng số 01 - thôn Ngô Đồng - xứ đồng đội 11</t>
  </si>
  <si>
    <t>Từ cống Ngô Đồng B đến Khu đồng Ao Bộ (đội 11)</t>
  </si>
  <si>
    <t>Kênh nội đồng đội 11- thôn Ngô Đồng</t>
  </si>
  <si>
    <t>Kênh khu đồng Rằng, Đồng Đầu, Ao La, Ao Bộ, Ba Mẫu, Chuôm, cửa trạm bơm Đống Kiện</t>
  </si>
  <si>
    <t>Kênh từ Cống Ngô Đồng B đi cầu Tre, Giếng Đông đội 11</t>
  </si>
  <si>
    <t>Kênh khu đội 11</t>
  </si>
  <si>
    <t>Kênh khu ao đồng giai</t>
  </si>
  <si>
    <t>Kênh nội đồng đội 10 - thôn Ngô Đồng</t>
  </si>
  <si>
    <t>Kênh khu rộc rứa, Ao Cậy Đống Bưởi, Đống mũ đồng cân</t>
  </si>
  <si>
    <t>Kênh nội đồng đội 8 - thôn Linh Xá</t>
  </si>
  <si>
    <t>khu ao ô Hội Tịch, đội 8</t>
  </si>
  <si>
    <t xml:space="preserve">Kênh nội đồng số đội 05, 06 - thôn Trần Xá </t>
  </si>
  <si>
    <t xml:space="preserve"> khu đồng Đội 5</t>
  </si>
  <si>
    <t xml:space="preserve">Kênh nội đồng số đội 06 - thôn Trần Xá </t>
  </si>
  <si>
    <t>Đội 6 khu Mả Lẻ- thôn Trần xá</t>
  </si>
  <si>
    <t xml:space="preserve">Kênh nội đồng số đội 04- thôn Trần Xá </t>
  </si>
  <si>
    <t>Đội 4 khu công trường, khu gia công, khu loại 2, khu bắc hán đến đống vừng</t>
  </si>
  <si>
    <t xml:space="preserve">Kênh nội đồng số đội 03- thôn Trần Xá </t>
  </si>
  <si>
    <t>Đội 3 khu đường BT đội 3 - thôn Trần xá</t>
  </si>
  <si>
    <t>Kênh từ TB TT đi chuyển đổi sách, vườn vải</t>
  </si>
  <si>
    <t>Kênh đội 2 thôn Trần Xá</t>
  </si>
  <si>
    <t>Kênh nội đồng số đội 02- thôn Trần Xá -  kênh số 1</t>
  </si>
  <si>
    <t>Đội 2 khu bắc, BT đội 2 - thôn Trần xá</t>
  </si>
  <si>
    <t>Kênh đội 2,6 đồng đột</t>
  </si>
  <si>
    <t>Kênh từ TB TT về ao Chung- sau C An xã</t>
  </si>
  <si>
    <t>Kênh đội 1,6</t>
  </si>
  <si>
    <t>Kênh nội đồng số đội 01- thôn Trần Xá</t>
  </si>
  <si>
    <t>Đội 1 khu bắc Hội Trường CA xã, khu bắc giáp đội 7, khu ao chuyển</t>
  </si>
  <si>
    <t>Kênh nội đồng số đội 06 - thôn Trần Xá</t>
  </si>
  <si>
    <t>Đội 6 bên đồng Đột  thôn Trần xá</t>
  </si>
  <si>
    <t xml:space="preserve">Kênh nội đồng đội 10 - thôn Ngô Đồng </t>
  </si>
  <si>
    <t>Kênh đội 10, thôn Ngô Đồng, khu Dộc Mẻ 1,2</t>
  </si>
  <si>
    <t>Kênh nội đồng đội 7 - thôn Linh Xá</t>
  </si>
  <si>
    <t>khu Dộc Mẻ 3, khu chuyển đổi ông Dung thôn Linh Xá</t>
  </si>
  <si>
    <t xml:space="preserve">Kênh nội đồng đội số 01- thôn trần Xá </t>
  </si>
  <si>
    <t>Kênh đội 1, thôn Trần xá, khu chuyển đổi ông Dung</t>
  </si>
  <si>
    <t>Kênh nội đồng số 01- thôn Linh Xá - xứ đồng đội 8.</t>
  </si>
  <si>
    <t>Kênh Tưới trạm bơm thôn Hàm Cách</t>
  </si>
  <si>
    <t>Đã đươc xây cứng từ TB 750 m, còn 100 m kênh đất chưa được cứng hóa</t>
  </si>
  <si>
    <t xml:space="preserve">Kênh đất xuống cấp, thường xuyên bị bồi lắng làm ảnh hưởng tưới tiêu </t>
  </si>
  <si>
    <t>Kênh Tưới trạm bơm thôn Hữu Chung</t>
  </si>
  <si>
    <t xml:space="preserve">Đề xuất xây kênh từ TB </t>
  </si>
  <si>
    <t>Kênh Tưới trạm bơm thôn Kiều Long</t>
  </si>
  <si>
    <t>Kênh đồng Trong</t>
  </si>
  <si>
    <t>Từ Đồng Rùa đến đồng Giải</t>
  </si>
  <si>
    <t>Kênh Đồng Gạo</t>
  </si>
  <si>
    <t>Đông Gạo, Đông Hầu</t>
  </si>
  <si>
    <t>Kênh đông Gọc</t>
  </si>
  <si>
    <t>ĐTừ đường 396 đến đầu làng</t>
  </si>
  <si>
    <t>Kênh tưới cánh Đồng Rồi</t>
  </si>
  <si>
    <t>Từ Trạm bơm Đồng Rồi dến cánh đồng Sau</t>
  </si>
  <si>
    <t>Xây máng nổi dẫn nước tưới</t>
  </si>
  <si>
    <t>Kênh tưới đáp ứng quy mô sản xuất kém</t>
  </si>
  <si>
    <t>Kênh tưới cánh Đồng Bốn  chuyên + Đồng Lại</t>
  </si>
  <si>
    <t>Từ máng xi phông đồng Bốn Chuyên sang Đồng Lại</t>
  </si>
  <si>
    <t>Kênh tưới Đồng Mái+Thủ Kỳ+ Đồng giờ</t>
  </si>
  <si>
    <t>Từ Trạm bơm Đồng Mái, qua Thủ kỳ sang Đồng Giờ</t>
  </si>
  <si>
    <t>Kênh Trên đồng</t>
  </si>
  <si>
    <t>Đốc đê đến Đồng Sượi</t>
  </si>
  <si>
    <t>Kênh Đông Dâu</t>
  </si>
  <si>
    <t>Từ Trạm Bơm đến đồng Dâu</t>
  </si>
  <si>
    <t xml:space="preserve">Kênh nội đồng số 01 - thôn Đồng Hội </t>
  </si>
  <si>
    <t>Từ trạm bơm đến khu đồng dầu</t>
  </si>
  <si>
    <t>Kênh bê tông xuống cấp, vỡ kênh, ảnh hưởng tưới tiêu vùng sản xuất</t>
  </si>
  <si>
    <t>Kênh nội đồng số 02 - thôn Động Trạch</t>
  </si>
  <si>
    <t>Từ Đồng Săn đến Đống Giống</t>
  </si>
  <si>
    <t>Kênh đất xuống cấp,  ảnh hưởng tưới tiêu vùng sản xuất</t>
  </si>
  <si>
    <t>Kênh nội đồng số 03 - thôn Bồ Dương</t>
  </si>
  <si>
    <t>Từ Ông Phiêu đến Cầu Cách</t>
  </si>
  <si>
    <t>Kênh nội đồng số 04 - thôn Quang Rực</t>
  </si>
  <si>
    <t>Từ Cống bà Nhỡn đi Đáy ông Khai</t>
  </si>
  <si>
    <t xml:space="preserve">Kênh tưới </t>
  </si>
  <si>
    <t>Từ Trạm bơm Đồng Rùa đến khu đồng cửa ông Trấn</t>
  </si>
  <si>
    <t>Từ Trạm bơm Xà Đá đến khu đồng Chéo đội 2</t>
  </si>
  <si>
    <t>Từ Trạm bơm Ấp Quốc đến khu ruộng cửa Miếu đội 5</t>
  </si>
  <si>
    <t>Từ Trạm bơm Hàng Huệ đến khu đồng sông Quan đội 5</t>
  </si>
  <si>
    <t>Từ Trạm bơm Đồng Vọc</t>
  </si>
  <si>
    <t>kênh đồng tiếng ,trại mụ thôn Cúc Bồ</t>
  </si>
  <si>
    <t>từ đầu xi pông  đồng tiêng đê n câu trai mụ</t>
  </si>
  <si>
    <t>đài 450m rộng lòng kênh 0,6m</t>
  </si>
  <si>
    <t>kênh đất xuống cấp bồi lắng ảnh hưởng đến tưới tiêu</t>
  </si>
  <si>
    <t>kênh đồng giả thôn Bắc Sơn</t>
  </si>
  <si>
    <t>từ trạm bơm cổng tư đến đồng mới đội 6 thôn  Cúc Bồ</t>
  </si>
  <si>
    <t>dài 300m rộng lòng kênh 0,6</t>
  </si>
  <si>
    <t>kênh  đồng kỹ thuật</t>
  </si>
  <si>
    <t>kênh N1 cửa ông Dinh đến đồng cửa ông xuyên</t>
  </si>
  <si>
    <t xml:space="preserve">dài 500 rộng lòng kênh </t>
  </si>
  <si>
    <t>kênh đồng đống gạch  thôn Cúc Thị</t>
  </si>
  <si>
    <t xml:space="preserve">từ kênh N1 cầu An Lãng đên cửa nhà ông Tam </t>
  </si>
  <si>
    <t>500m rộng lòng kênh 0.6m</t>
  </si>
  <si>
    <t>kênh  đồng u thôn Bắc Sơn</t>
  </si>
  <si>
    <t>từ cống đồng U đên cuối đồng u giang</t>
  </si>
  <si>
    <t>dài 370m rộng lòng kênh 0,5m</t>
  </si>
  <si>
    <t>Chùa xếp đi đồng Bét</t>
  </si>
  <si>
    <t>Từ Trạm bơm Đồng bét - đi đồng cầu</t>
  </si>
  <si>
    <t>tuyến máng Đồng Giang Mỏm nhọn</t>
  </si>
  <si>
    <t>Từ Trạm bơm Đồng Giang</t>
  </si>
  <si>
    <t>Trạm bơm xã đi ngòi buộm</t>
  </si>
  <si>
    <t>Kênh dẫn nước</t>
  </si>
  <si>
    <t>Kênh xây Báo Đáp</t>
  </si>
  <si>
    <t>Cống Bà Sếnh-Lô 3</t>
  </si>
  <si>
    <t>Cải tạo lớn đoạn kênh gạch xây dài 300m, mặt kênh trung bình 0,6 m</t>
  </si>
  <si>
    <t>bị nghiêng, nứt, tràn mặt kênh nguy cơ đổ,vỡ kênh, thất thoát nước phục vụ sản xuất nông nghiệp</t>
  </si>
  <si>
    <t>Kênh xây Độ Trung</t>
  </si>
  <si>
    <t>cống ông Ngọ - đường Nghĩa trang</t>
  </si>
  <si>
    <t>Cải tạo lớn đoạn kênh gạch xây dài 200m, mặt kênh trung bình 0,6 m</t>
  </si>
  <si>
    <t>bị tràn, rò rỉ nước, thất thoát nước lớn ảnh hưởng việc tưới nước phục vụ sản xuất nông nghiệp</t>
  </si>
  <si>
    <t>Kênh xây thôn Quảng Giang</t>
  </si>
  <si>
    <t>Cầu Sắt - Cống ông Việt</t>
  </si>
  <si>
    <t>Cải tạo lớn đoạn kênh gạch xây dài 450m, mặt kênh trung bình 0,6 m</t>
  </si>
  <si>
    <t>Kênh đất Báo Đáp</t>
  </si>
  <si>
    <t>từ Cống 1 đến cống 4</t>
  </si>
  <si>
    <t>Cứng hóa đoạn kênh 720 m, mặt kênh trung bình 1,0 m</t>
  </si>
  <si>
    <t>Kênh đất thường xuyên bồi lắng, sạt lở bờ kênh, thất thoát nước lớn ảnh hưởng việc tưới nước phục vụ sản xuất nông nghiệp</t>
  </si>
  <si>
    <t>Kênh đất  Độ Trung</t>
  </si>
  <si>
    <t>Từ cống trạm y tế đến ông Min</t>
  </si>
  <si>
    <t>Cứng hóa đoạn kênh 500 m, mặt kênh trung bình 1 m</t>
  </si>
  <si>
    <t>Từ ông Ngọ đến nghĩa trang Độ Trung</t>
  </si>
  <si>
    <t>Cứng hóa đoạn kênh 320 m, mặt kênh trung bình 1,0 m</t>
  </si>
  <si>
    <t>Kênh đất thôn Quảng Giang</t>
  </si>
  <si>
    <t>Từ cống QL 37 đến đường Cống</t>
  </si>
  <si>
    <t>Cứng hóa đoạn kênh 1345 m, mặt kênh trung bình 1,0 m</t>
  </si>
  <si>
    <t>Từ cống ông Lở đến cống bà Mỉnh</t>
  </si>
  <si>
    <t>Cứng hóa đoạn kênh 500 m, mặt kênh trung bình 1,0 m</t>
  </si>
  <si>
    <t>Kênh cứng Nghi Khê</t>
  </si>
  <si>
    <t>trạm bơm cống đáy - Đồng he</t>
  </si>
  <si>
    <t>Cải tạo lớn đoạn kênh gạch xây dài 1345m, mặt kênh trung bình 0,9 m</t>
  </si>
  <si>
    <t>bị nghiêng, nứt, vỡ, tràn mặt kênh nguy cơ đổ, sập, thất thoát nước phục vụ sản xuất nông nghiệp</t>
  </si>
  <si>
    <t>Kênh cứng Ngọc Lâm</t>
  </si>
  <si>
    <t>trạm bơm Ngọc Lâm - Đường tròn</t>
  </si>
  <si>
    <t>Cải tạo lớn đoạn kênh gạch xây dài 1405m, mặt kênh trung bình 0,7 m</t>
  </si>
  <si>
    <t>Kênh tưới thôn Nghi Khê</t>
  </si>
  <si>
    <t>Đồng He - Trên Đồng</t>
  </si>
  <si>
    <t>Cứng hóa đoạn kênh 1000 m, mặt kênh trung bình 0,7 m</t>
  </si>
  <si>
    <t>kênh tưới thôn Ngọc Lâm</t>
  </si>
  <si>
    <t>Đường Tròn-Đường Khuýnh - điểm giao nhận nước</t>
  </si>
  <si>
    <t>Kênh cứng An Lại 1</t>
  </si>
  <si>
    <t>trạm bơm lò ngói - Thống Kênh</t>
  </si>
  <si>
    <t>Cứng hóa đoạn kênh 1500 m, mặt kênh trung bình 0,5 m</t>
  </si>
  <si>
    <t xml:space="preserve">xuống cấp nặng, bị nứt, vỡ, gây thất thoát nước </t>
  </si>
  <si>
    <t>Kênh cứng An Lại 2</t>
  </si>
  <si>
    <t>Trại Gà - đường ẻ</t>
  </si>
  <si>
    <t>Kênh cứng Cao La 1</t>
  </si>
  <si>
    <t>Đội 3 - Hoàng Diệu</t>
  </si>
  <si>
    <t>Kênh cứng Ngái</t>
  </si>
  <si>
    <t>Quốc lộ 37 - Quảng Giang</t>
  </si>
  <si>
    <t>Cứng hóa đoạn kênh 2000 m, mặt kênh trung bình 0,6 m</t>
  </si>
  <si>
    <t>Kênh cứng Tứ Kỳ Thượng</t>
  </si>
  <si>
    <t>trạm bơm trung tâm -Đồng Lợn</t>
  </si>
  <si>
    <t>gia cố, tu sửa đoạn kênh gạch xây dài 1000m, mặt kênh trung bình 0,8 m</t>
  </si>
  <si>
    <t>đã xây dựng từ lâu đã xuống cấp, nứt, vỡ, rò rỉ, thụt đế</t>
  </si>
  <si>
    <t>Kênh cứng Kim Đôi- Đại Đình</t>
  </si>
  <si>
    <t>trạm bơm chiều Ỷ - Trại Lợn</t>
  </si>
  <si>
    <t>Kênh cứng Kim Đôi - Ngọc Lý</t>
  </si>
  <si>
    <t>trạm bơm chiều Ỷ -Long tiêu</t>
  </si>
  <si>
    <t>Kênh cứng Ngọc Trại</t>
  </si>
  <si>
    <t>trạm bơm Ngọc Trại - khu nghĩa đĩa</t>
  </si>
  <si>
    <t>kênh bê tông Đôn Giáo</t>
  </si>
  <si>
    <t>Kênh xây Hội trường Tất Hạ</t>
  </si>
  <si>
    <t>Như Lâm</t>
  </si>
  <si>
    <t>Từ Quyết Thắng - Hồng Lạc</t>
  </si>
  <si>
    <t>Tân Hợp</t>
  </si>
  <si>
    <t>Từ Ủy ban - Đoàn Kết</t>
  </si>
  <si>
    <t>Hòa Tiến - Đoàn Kết</t>
  </si>
  <si>
    <t>Đại Đồng - Đồng Tâm</t>
  </si>
  <si>
    <t>Quốc Lập - Hồng Lạc</t>
  </si>
  <si>
    <t>Đồng Tiến - Quang Trung</t>
  </si>
  <si>
    <t>Kênh nội đồng số 01 - thôn Mậu Công- xứ đồng Mả dài</t>
  </si>
  <si>
    <t>Từ đầu cầu máng đến ruộng Ông Lăng. Từ đầu cầu máng đến Nghĩa trang</t>
  </si>
  <si>
    <t>thôn Đồng Tâm</t>
  </si>
  <si>
    <t>Tây biên Chùa Đồng Bào</t>
  </si>
  <si>
    <t>Trạm bơm đến Đồng Mầu</t>
  </si>
  <si>
    <t>Thôn Quan lộc</t>
  </si>
  <si>
    <t>trạm bơm-Mả đào</t>
  </si>
  <si>
    <t>xi phong-cây Kéo</t>
  </si>
  <si>
    <t>Kênh nội đồng trạm bơm chăn nuôi</t>
  </si>
  <si>
    <t>Từ trạm bơm đến khu nội vỡ, đống vét</t>
  </si>
  <si>
    <t xml:space="preserve">Bê tông </t>
  </si>
  <si>
    <t>Kênh nội đồng trạm bơm Bỉnh Dy</t>
  </si>
  <si>
    <t>Từ cống ông Đơ đến đầu đường thôn Liêu Xá cũ</t>
  </si>
  <si>
    <t>Kênh nội đồng trạm bơm Đồng Dọc</t>
  </si>
  <si>
    <t>Kênh nội đồng trạm bơm Quang Trung</t>
  </si>
  <si>
    <t>Kênh nội đồng trạm bơm Đồng Gừng</t>
  </si>
  <si>
    <t>Kênh nội đồng N9 thuộc trạm bơm Bỉnh Dy</t>
  </si>
  <si>
    <t>Từ cống Láng Giang đến 191P</t>
  </si>
  <si>
    <t>Từ N9 đến đường gom, đoạn 1</t>
  </si>
  <si>
    <t>Từ N9 đến đường gom, đoạn 2</t>
  </si>
  <si>
    <t>Từ N9 đến đường gom, đoạn 3</t>
  </si>
  <si>
    <t>Kênh N5 thôn Lạc Dục</t>
  </si>
  <si>
    <t>Từ cống ông Tiên đến cống ông Tạo</t>
  </si>
  <si>
    <t>Kênh N3,N4 thôn Lạc Dục</t>
  </si>
  <si>
    <t>Kênh nội đồng thôn Lạc Dục</t>
  </si>
  <si>
    <t>Kênh Trạm bơm Vườn vải- cổng làng Ô Xuyên</t>
  </si>
  <si>
    <t>Đề xuất xây mương bê tông</t>
  </si>
  <si>
    <t>Kênh  xuống cấp, Một số chỗ bị đổ</t>
  </si>
  <si>
    <t>Kênh trạm bơm Cổ Bì- sau làng Cam Xá</t>
  </si>
  <si>
    <t>Kênh từ Cây trôi - Trại Cậy - TB Bá Thủy A</t>
  </si>
  <si>
    <t>Kênh  xuống cấp, thường xuyên bùn lắng đọng cản trở dòng chảy</t>
  </si>
  <si>
    <t>Kênh trạm bơm Hội trường đội 3 -cống Hàm Rồng Bá Thủy</t>
  </si>
  <si>
    <t xml:space="preserve"> Kênh Đồng Áng đội 2 - Đồng Lứa đội 3 - Cống Cửa Nghè </t>
  </si>
  <si>
    <t>Kênh TB Lò Bát đội 1</t>
  </si>
  <si>
    <t>Kênh Mả Bầu, Nước chua</t>
  </si>
  <si>
    <t>Kênh Mả Cháy, Mả Trám</t>
  </si>
  <si>
    <t>Kênh Đầm Sen ông Quảng</t>
  </si>
  <si>
    <t>Kênh Đồng Đạ</t>
  </si>
  <si>
    <t xml:space="preserve">Kênh Ao Láng </t>
  </si>
  <si>
    <t>Kênh Đống Sơn- Bình An</t>
  </si>
  <si>
    <t>Kênh Cô Tiên</t>
  </si>
  <si>
    <t>Kênh Trạm bơm-Cửa Đồn</t>
  </si>
  <si>
    <t>XÃ TUỆ TĨNH</t>
  </si>
  <si>
    <t>Kênh KC TB Tây Hoành Lộc</t>
  </si>
  <si>
    <t>Kênh xây chữ nhật</t>
  </si>
  <si>
    <t xml:space="preserve">Kênh bị đổ, hư hỏng </t>
  </si>
  <si>
    <t>Kênh KC - TB Đông Hoành Lộc</t>
  </si>
  <si>
    <t>Kênh KC - TB Địch Tràng</t>
  </si>
  <si>
    <t>đoạn Nghĩa trang khu đồng mét, đồng gạo</t>
  </si>
  <si>
    <t>Kênh KC - TB Mả Vụn</t>
  </si>
  <si>
    <t>Kênh xuống cấp, hư hỏng</t>
  </si>
  <si>
    <t>XÃ MAO ĐIỀN</t>
  </si>
  <si>
    <t>Kênh Mậu Tài đi cống tiêu cầu ( Từ trạm bơm cầu Ghỗ đến trạm bơm Văn Miếu</t>
  </si>
  <si>
    <t>Cống trạm bơm Văn Miếu đến Cầu Ghỗ</t>
  </si>
  <si>
    <t>xuống cấp trầm trọng</t>
  </si>
  <si>
    <t>Kênh tưới Mậu Tân - Hộ Vệ</t>
  </si>
  <si>
    <t>cánh sau làng, mậu tân- khu vực ấp thôn hộ</t>
  </si>
  <si>
    <t>cứng hóa đoạn kênh dài 995,47 m, mặt kênh trung bình 1 -1,2 m</t>
  </si>
  <si>
    <t>Kênh tưới Đồng Xuyên - Mậu Duyệt</t>
  </si>
  <si>
    <t>Dọc đường trục xã Đồng Xuyên - Mậu Duyệt</t>
  </si>
  <si>
    <t>cứng hóa đoạn kênh dài 750 m, mặt kênh trung bình 0,8 -1 m</t>
  </si>
  <si>
    <t>Bái Dương</t>
  </si>
  <si>
    <t>Cầu xipiong đi XN 416</t>
  </si>
  <si>
    <t>cứng hóa đoạn kênh dài 420 m, mặt kênh trung bình 0,8 -1 m</t>
  </si>
  <si>
    <t>Lương Xá</t>
  </si>
  <si>
    <t>Mả ông đi đồng La</t>
  </si>
  <si>
    <t>cứng hóa đoạn kênh dài 200 m, mặt kênh trung bình 0,8 -1 m</t>
  </si>
  <si>
    <t>xứ đồng  Chùa Hoe - Bình Phiên thôn Nghĩa Trạch</t>
  </si>
  <si>
    <t>cứng hóa đoạn kênh dài 460 m, mặt kênh trung bình 0,8 -1 m</t>
  </si>
  <si>
    <t>Kênh N3</t>
  </si>
  <si>
    <t>xứ đồng Cửa Đình thôn Tế Bằng</t>
  </si>
  <si>
    <t>cứng hóa đoạn kênh dài 500 m, mặt kênh trung bình 0,8 -1 m</t>
  </si>
  <si>
    <t>Kênh N4</t>
  </si>
  <si>
    <t>xứ đồng Mái tẻ Thôn Cẩm Trục</t>
  </si>
  <si>
    <t>cứng hóa đoạn kênh dài 411 m, mặt kênh trung bình 0,8 -1 m</t>
  </si>
  <si>
    <t>Kênh N1</t>
  </si>
  <si>
    <t>xứ đồng Chùa Hoe - QL38 Thôn Ngọc Kha</t>
  </si>
  <si>
    <t>cứng hóa đoạn kênh dài 1.700 m, mặt kênh trung bình 0,8 -1 m</t>
  </si>
  <si>
    <t>Kênh Mỹ Ngọc</t>
  </si>
  <si>
    <t>xứ đồng Ông Thọ Thôn Mỹ Ngọc</t>
  </si>
  <si>
    <t>cứng hóa đoạn kênh dài 900 m, mặt kênh trung bình 0,8 -1 m</t>
  </si>
  <si>
    <t>Kênh Bằng Nghĩa</t>
  </si>
  <si>
    <t>xứ đồng Bến Giám -  Thôn Bằng Nghĩa</t>
  </si>
  <si>
    <t>cứng hóa đoạn kênh dài 1.930 m, mặt kênh trung bình 0,8 -1 m</t>
  </si>
  <si>
    <t>kênh từ bảng tin đến nhà ô Chuyên</t>
  </si>
  <si>
    <t>KC kênh từ bảng tin đến nhà ô Chuyên</t>
  </si>
  <si>
    <t>Xây thành, đổ bt đáy</t>
  </si>
  <si>
    <t>kênh từ đồng sãi đến ao nghè</t>
  </si>
  <si>
    <t>KC kênh từ đồng sãi đến ao nghè</t>
  </si>
  <si>
    <t>kênh từ đầu máng bt đến cuối đồng chắn</t>
  </si>
  <si>
    <t>KC kênh từ đầu máng bt đến cuối đồng chắn</t>
  </si>
  <si>
    <t>máng tiêu nước khu Vườn vọng</t>
  </si>
  <si>
    <t>KC máng tiêu nước khu Vườn vọng</t>
  </si>
  <si>
    <t>kênh từ TB đến giáp đồng bằng trai</t>
  </si>
  <si>
    <t>KC kênh từ TB đến giáp đồng bằng trai</t>
  </si>
  <si>
    <t xml:space="preserve">máng từ xứ ấp đến đống hồi </t>
  </si>
  <si>
    <t xml:space="preserve">KC máng từ xứ ấp đến đống hồi </t>
  </si>
  <si>
    <t>máng từ Bằng trai sang phục lễ</t>
  </si>
  <si>
    <t>KC máng từ Bằng trai sang phục lễ</t>
  </si>
  <si>
    <t>máng từ Ô nghi đến ô Hài đến ô chúc</t>
  </si>
  <si>
    <t>KC từ Ô nghi đến ô Hài đến ô chúc</t>
  </si>
  <si>
    <t>máng từ TB đỗ xá đến giấp thôn Hồ</t>
  </si>
  <si>
    <t>KC từ TB đỗ xá đến giấp thôn Hồ</t>
  </si>
  <si>
    <t>Cống ô Mệnh đến vườn tràng</t>
  </si>
  <si>
    <t>KC từ Cống ô Mệnh đến vườn tràng</t>
  </si>
  <si>
    <t>Cống ô Trắc đến Cống ô Của</t>
  </si>
  <si>
    <t>KC từ Cống ô Trắc đến Cống ô Của</t>
  </si>
  <si>
    <t xml:space="preserve">Cồng Bà ái đến cống bà hà </t>
  </si>
  <si>
    <t xml:space="preserve">KC từ Cống Bà ái đến cống bà hà </t>
  </si>
  <si>
    <t>Xây lại kênh N2 TB Từ Ô</t>
  </si>
  <si>
    <t>K0-K1+200</t>
  </si>
  <si>
    <t>Xây mới kênh N1 TB Từ Ô</t>
  </si>
  <si>
    <t>Xây kênh chính TB Ủy Ban B</t>
  </si>
  <si>
    <t>Xây kênh N1 TB Ủy Ban B</t>
  </si>
  <si>
    <t>K0-K0+750</t>
  </si>
  <si>
    <t>Xây kênh chính TB Ngọc Lập</t>
  </si>
  <si>
    <t>K0-K0+300</t>
  </si>
  <si>
    <t>Kênh N1-1-4 TB Hoàng Tường</t>
  </si>
  <si>
    <t>K0-K1+500</t>
  </si>
  <si>
    <t>Kênh N1-1-1 TB Hoàng Tường</t>
  </si>
  <si>
    <t>K0-K1+000</t>
  </si>
  <si>
    <t>Kênh từ TB Thủy Sản - Đìa Mạ</t>
  </si>
  <si>
    <t>Xây lại kênh chính TB Đầu Cầu</t>
  </si>
  <si>
    <t>X0-X1+000</t>
  </si>
  <si>
    <t>Xây lại kênh N2 TB Phạm Lý</t>
  </si>
  <si>
    <t>L0-L0+500</t>
  </si>
  <si>
    <t>Kênh Đồng Chằm đến Trạm BA</t>
  </si>
  <si>
    <t>K0-K0+800</t>
  </si>
  <si>
    <t>Kênh N1-4 - TB Phạm Lý</t>
  </si>
  <si>
    <t>K0-K0+700</t>
  </si>
  <si>
    <t>Kênh N3 - TB Phạm Lý</t>
  </si>
  <si>
    <t>K0-K1</t>
  </si>
  <si>
    <t>Máng tưới đồng Nhôm</t>
  </si>
  <si>
    <t xml:space="preserve">Từ Trạm bơm đến khu màu Đồng Nhôm </t>
  </si>
  <si>
    <t>Xây kênh bê tông</t>
  </si>
  <si>
    <t>Kênh dẫn Đồng Đỗ</t>
  </si>
  <si>
    <t>Từ kênh N1 đến Đồng Đỗ trong</t>
  </si>
  <si>
    <t>Kênh đất xuống cấp, thường xuyên bồi lắng</t>
  </si>
  <si>
    <t>Kênh tưới tiêu ông Chiến - Mả Rứa</t>
  </si>
  <si>
    <t>Từ nhà ông Chiến đến Mả Rứa</t>
  </si>
  <si>
    <t>Kênh tưới tiêu bà Cải - Mả Rứa</t>
  </si>
  <si>
    <t>Từ đầu cống bà Cải đến Mả Rứa</t>
  </si>
  <si>
    <t>Kênh tưới, tiêu Trạm
bơm Văn Khê</t>
  </si>
  <si>
    <t>Từ xứ Dộc mạ 
thôn Bằng Bộ đến sông
Cửu An</t>
  </si>
  <si>
    <t>Cứng hóa
1,400 m, mặt kênh 0,8 m</t>
  </si>
  <si>
    <t>Kênh đất, bị
xuống cấp</t>
  </si>
  <si>
    <t>Kênh tưới Vườn giá Văn Khê</t>
  </si>
  <si>
    <t xml:space="preserve"> Từ Trạm
bơm Văn Khê - Vườn giá Văn Khê</t>
  </si>
  <si>
    <t>Cứng hóa
500 m, mặt kênh 0,8 m</t>
  </si>
  <si>
    <t>Kênh tưới đường mà Hòa Bình</t>
  </si>
  <si>
    <t>Từ kênh N1 - Đường mạ Hòa Bình</t>
  </si>
  <si>
    <t>Cứng hóa
550 m, mặt kênh 0,8 m</t>
  </si>
  <si>
    <t>Kênh tưới Đồng cời Phạm Khê</t>
  </si>
  <si>
    <t>Từ kênh N1 - Đồng Cời Phạm Khê</t>
  </si>
  <si>
    <t>Cứng hóa
800 m, mặt kênh 0,8 m</t>
  </si>
  <si>
    <t>Kênh tưới Cá giấy Phạm Khê</t>
  </si>
  <si>
    <t>Từ kênh N1 - Đống đất Bằng Bộ</t>
  </si>
  <si>
    <t>Kênh tưới Kỹ thuật (ông Sinh) Văn Khê</t>
  </si>
  <si>
    <t>Từ kênh N1 - Phạm Khê - nhà ông Snh Văn Khê</t>
  </si>
  <si>
    <t>Cứng hóa
350 m, mặt kênh 0,8 m</t>
  </si>
  <si>
    <t>Thôn An Lạc 5, khu vực Theo Gà</t>
  </si>
  <si>
    <t>từ Trạm bơm Quán Tư đến Theo Gà</t>
  </si>
  <si>
    <t>sửa chữa</t>
  </si>
  <si>
    <t>thất thoát nguồn nước,khó khăn lấy nước</t>
  </si>
  <si>
    <t>Thôn An Lạc 11 kênh tưới</t>
  </si>
  <si>
    <t>Từ chăm ri đến lò ngói</t>
  </si>
  <si>
    <t>kênh đất tưới nên thường xuyên bị ách tắc,khó khăn lấy nước</t>
  </si>
  <si>
    <t>thôn Phù Nội 04, kênh tiêu</t>
  </si>
  <si>
    <t>từ cổng Trưởng đến cống ô Nên</t>
  </si>
  <si>
    <t>mái xoải</t>
  </si>
  <si>
    <t>kênh đất tiêu cả úng của nông thôn nên thường xuyên bị ách tắc, nhan dân san nấp lấn dòng chẩy</t>
  </si>
  <si>
    <t>Từ Trạm bơm Phú Mễ đi Đống Sàng</t>
  </si>
  <si>
    <t>Từ Trạm bơm Phú Mễ  Đến Đống Sàng</t>
  </si>
  <si>
    <t xml:space="preserve">kênh đất Tưới và tiêu cả úng của nông thôn nên thường xuyên bị ách tắc, </t>
  </si>
  <si>
    <t>Kênh tưới, tiêu thôn My Nại Trì</t>
  </si>
  <si>
    <t xml:space="preserve">Cứng hóa kênh
</t>
  </si>
  <si>
    <t>Kênh tưới, tiêu thôn Cụ Trì</t>
  </si>
  <si>
    <t>Kênh tưới, tiêu thôn La ngoại</t>
  </si>
  <si>
    <t>Kênh tưới, tiêu thôn Tiêu Lâm</t>
  </si>
  <si>
    <t>XÃ GIA LỘC</t>
  </si>
  <si>
    <t>Kênh tưới đội 4 ven đường 395</t>
  </si>
  <si>
    <t>Kênh dẫn đội 2 nằm giữa đồng</t>
  </si>
  <si>
    <t>Kênh tưới đội 1 từ cây Đa đến giáp Đại Sơn</t>
  </si>
  <si>
    <t>Kênh tưới từ cây đa đến mô đồng đội 1</t>
  </si>
  <si>
    <t>Kênh dẫn sau chùa về cống trại ruộng bà Ngừng</t>
  </si>
  <si>
    <t>Kênh dẫn từ máy bơm đến sông Đông Cận</t>
  </si>
  <si>
    <t>Kênh dẫn từ sông Bến đến long cấp 2 Gia Tân</t>
  </si>
  <si>
    <t>Kênh dẫn từ đồng bến đến đồng Gạo</t>
  </si>
  <si>
    <t>Kênh tưới tiêu nội đồng 1,2</t>
  </si>
  <si>
    <t>Kênh dẫn từ Tây Sơn về Đồng Đội</t>
  </si>
  <si>
    <t>Kênh dẫn cổng ông Trọng đến chùa Trên</t>
  </si>
  <si>
    <t>Kênh dẫn từ nhà bà Quả đến đồng Hủi</t>
  </si>
  <si>
    <t>Kênh dẫn từ trường học đến ông Thể</t>
  </si>
  <si>
    <t>Kênh dẫn từ ruộng ông Bằng đến gốc đa (đường gom)</t>
  </si>
  <si>
    <t>Kênh dẫn từ bãi rác đến ruộng bà Thu</t>
  </si>
  <si>
    <t>Kênh dẫn từ ruộng bà Đỗ đến đồng Hủi</t>
  </si>
  <si>
    <t xml:space="preserve">Kênh dẫn từ đồng Trả đến đồng Già </t>
  </si>
  <si>
    <t>Kênh từ cống đồng Lại đến cống đồng Gạc</t>
  </si>
  <si>
    <t>Kênh dẫn đồng Bói</t>
  </si>
  <si>
    <t xml:space="preserve">Kênh dẫn từ ruộng ông Tâm đến vùng Chiều </t>
  </si>
  <si>
    <t>Kênh dẫn đội 5+ 7 long Quán Phấn về nghĩa trang</t>
  </si>
  <si>
    <t>Kênh dẫn đôi 5+ 7 long Quán Phấn về nghĩa trang</t>
  </si>
  <si>
    <t>Kênh dẫn từ trạm biến thế đến ba ao</t>
  </si>
  <si>
    <t>XÃ YẾT KIÊU</t>
  </si>
  <si>
    <t>Kênh nội đồng số 250 - thôn Bùi thượng - xứ đồng Của quán</t>
  </si>
  <si>
    <t>Từ cống đầu kênh tiêu BT- đến đường 393</t>
  </si>
  <si>
    <t>Kênh nội đồng số 255 - thôn Bùi thượng - xứ đồng Của quán</t>
  </si>
  <si>
    <t>Từ cống đầu kênh cấp 2 - đến khu ngõ sau</t>
  </si>
  <si>
    <t>Kênh nội đồng số 262 - thôn Bùi thượng - xứ đồng khu giữa đồng</t>
  </si>
  <si>
    <t>Từ cống đầu kênh cấp 1- đến đường con mèo</t>
  </si>
  <si>
    <t>Kênh nội đồng số 272 - thôn Bùi thượng - xứ đồng khu cửa đình</t>
  </si>
  <si>
    <t>Từ cống đầu kênh tiêu- đến lò gạch</t>
  </si>
  <si>
    <t>Kênh nội đồng số 274 - thôn Bùi thượng - xứ đồng khu ao ba</t>
  </si>
  <si>
    <t>Từ cống đầu kênh  cấp2- đến ao ba</t>
  </si>
  <si>
    <t>Kênh nội đồng số 282- thôn Bùi thượng - xứ đồng khu lô ngang</t>
  </si>
  <si>
    <t>Từ cống đầu kênh tiêu - đến đồng chiều</t>
  </si>
  <si>
    <t>Máng Đồng Va</t>
  </si>
  <si>
    <t>Trạm bơm đến cty</t>
  </si>
  <si>
    <t>Đổ bê tông đáy</t>
  </si>
  <si>
    <t>Đáy tụt vỡ nước</t>
  </si>
  <si>
    <t>Máng Đồng Gẩy</t>
  </si>
  <si>
    <t>Trạm bơm về đường trục xã</t>
  </si>
  <si>
    <t>Vỡ nước</t>
  </si>
  <si>
    <t>Máng Đồng Rậm</t>
  </si>
  <si>
    <t>Trạm bơm đến KDC</t>
  </si>
  <si>
    <t>Kênh Đồng Rươi</t>
  </si>
  <si>
    <t>TB Đồng Rươi đến Đồng Uốn</t>
  </si>
  <si>
    <t>Bê tông hoặc gạch xây</t>
  </si>
  <si>
    <t>Bồi lắng</t>
  </si>
  <si>
    <t>Kênh Đồng Kênh</t>
  </si>
  <si>
    <t>Cầu Đá-Anh Bắc</t>
  </si>
  <si>
    <t>Gạch xây</t>
  </si>
  <si>
    <t>Kênh Đống Làng</t>
  </si>
  <si>
    <t>TB Đồng Rươi đến Đống Làng</t>
  </si>
  <si>
    <t>Trát vữa</t>
  </si>
  <si>
    <t>Vữa trát bong tróc</t>
  </si>
  <si>
    <t>Kênh Đồng Bến</t>
  </si>
  <si>
    <t>TB Đồng Bến đến Cầu rụt</t>
  </si>
  <si>
    <t>Kênh Đồng Ghép</t>
  </si>
  <si>
    <t>TB Đồng Rươi 1 đến Đồng Ghép</t>
  </si>
  <si>
    <t>Kênh Đồng U</t>
  </si>
  <si>
    <t>TB Đồng Rươi 1 đến Đồng U</t>
  </si>
  <si>
    <t>Kênh Đồng Sậy</t>
  </si>
  <si>
    <t>TB Đồng Rươi 1 đến Đồng Sậy</t>
  </si>
  <si>
    <t>Kênh Đồng Giếng</t>
  </si>
  <si>
    <t>Kênh Đồng Sậy đến Đồng Giếng</t>
  </si>
  <si>
    <t>Kênh Cửa Đình 2</t>
  </si>
  <si>
    <t>Biến Thế đến Ông Quốc</t>
  </si>
  <si>
    <t>Ngăn tâm Đồng Hống</t>
  </si>
  <si>
    <t>Máng nội đồng đồng Hống</t>
  </si>
  <si>
    <t>Máng Đồng Sành</t>
  </si>
  <si>
    <t>Máng lò ngói Cổ Bình</t>
  </si>
  <si>
    <t>Máng Đồng Qua</t>
  </si>
  <si>
    <t>Máng Đồng Giang</t>
  </si>
  <si>
    <t>Kênh Đường Thờ</t>
  </si>
  <si>
    <t>Kênh Đồng Hồi</t>
  </si>
  <si>
    <t>Đồng Mai</t>
  </si>
  <si>
    <t>Từ cống đầu đến nội đồng</t>
  </si>
  <si>
    <t>Phá Thàng</t>
  </si>
  <si>
    <t>Từ cống đầu</t>
  </si>
  <si>
    <t>Đồng Bạc</t>
  </si>
  <si>
    <t>Kênh Chính</t>
  </si>
  <si>
    <t>TB Cống Hương</t>
  </si>
  <si>
    <t>Mô ba- cây dứa</t>
  </si>
  <si>
    <t>396B-Cống ty van</t>
  </si>
  <si>
    <t>Đường Xi- Thị Chè</t>
  </si>
  <si>
    <t>Mô ba-Vườn đào</t>
  </si>
  <si>
    <t>Nghĩa địa</t>
  </si>
  <si>
    <t>Mô ba - Đường cờ</t>
  </si>
  <si>
    <t>Đồng Quán Ải đến Đồng Gạo</t>
  </si>
  <si>
    <t>kiên cố hóa</t>
  </si>
  <si>
    <t>Kênh Quán Ải đến Đồng Mang</t>
  </si>
  <si>
    <t>Đồng Đống Mui</t>
  </si>
  <si>
    <t>Tu sửa</t>
  </si>
  <si>
    <t>Kênh Đồng Giữa</t>
  </si>
  <si>
    <t>Kênh Đồng ri</t>
  </si>
  <si>
    <t>Kênh Đồng Dầy</t>
  </si>
  <si>
    <t>Mương tưới từ đầu bể xả -chuyển đổi Tá</t>
  </si>
  <si>
    <t xml:space="preserve">Bể xả - vùng Tá </t>
  </si>
  <si>
    <t xml:space="preserve">Kênh đất sạt nở không đảm báo </t>
  </si>
  <si>
    <t>Mương tưới từ đầu máy - của Thọ</t>
  </si>
  <si>
    <t>trạm bơm - cổng Thọ</t>
  </si>
  <si>
    <t>Kênh tưới từ bể xả cây đề -cổng Hoàn</t>
  </si>
  <si>
    <t>Trạm bơm đến cổng Hoàn</t>
  </si>
  <si>
    <t>Mương tưới từ cổng trường cấp 3- Nghĩa địa</t>
  </si>
  <si>
    <t>cầu chợ mè đến nghĩa địa</t>
  </si>
  <si>
    <t>Kênh tưới từ cống nghĩa trang - gốc Sung</t>
  </si>
  <si>
    <t>từ nghĩa trang đến gốc Sung</t>
  </si>
  <si>
    <t>Mương tưới từ bà Chuồn-Đường Hán</t>
  </si>
  <si>
    <t>Từ bà chuồn đến đường Hán</t>
  </si>
  <si>
    <t>Mương tiêu máy bà Tuyển - cống điều Tiết Tế Cầu</t>
  </si>
  <si>
    <t>BÀ TUYỂN ĐẾN SÔNG TRUNG THỦY NÔNG</t>
  </si>
  <si>
    <t>Kênh nội đồng số 01 - thôn An Rặc - xứ đồng Hóp</t>
  </si>
  <si>
    <t xml:space="preserve">Từ cống Đầu Đồng đến các kênh </t>
  </si>
  <si>
    <t>Kênh nội đồng số 02 - thôn Tiêu Tương - xứ đồng Trại lợn</t>
  </si>
  <si>
    <t>Từ kênh cấp 1 đến kênh đống lở</t>
  </si>
  <si>
    <t>Kênh nội đồng số 3 thôn Tam Tương - Xứ đồng Dậu</t>
  </si>
  <si>
    <t>Từ đầu cống đến các kênh</t>
  </si>
  <si>
    <t>Kênh nội đồng số 3 thôn Tam Tương - Xứ đồng ngoài</t>
  </si>
  <si>
    <t>Từ đồng cổ ngựa đến kênh công điền</t>
  </si>
  <si>
    <t>Kênh số 3 Dậu Trì - xứ đồng Công điền</t>
  </si>
  <si>
    <t>Từ cống đầu kênh đến bờ sông</t>
  </si>
  <si>
    <t>Kênh số 4 thôn Thượng Đồng - Xứ đồng đường gã</t>
  </si>
  <si>
    <t>Cống đầu kênh đến các kênh nội đồng</t>
  </si>
  <si>
    <t>Kênh số 5 thôn Đô Chàng - Xứ đồng Cửa kho</t>
  </si>
  <si>
    <t>Kênh số 6  thôn Cáp - Xứ đồng Cáp</t>
  </si>
  <si>
    <t>Kênh Tứ cửa - thôn Ngọc hòa</t>
  </si>
  <si>
    <t>Từ trạm bơm đến đường sặt</t>
  </si>
  <si>
    <t>Kênh xây bằng gạch, xuống cấp, , ảnh hưởng tưới tiêu vùng sản xuất</t>
  </si>
  <si>
    <t>Kênh Vệ</t>
  </si>
  <si>
    <t>Từ trạm bơm đến Vệ</t>
  </si>
  <si>
    <t>Kênh đội 10</t>
  </si>
  <si>
    <t>Từ xiphong đến đìa trũng</t>
  </si>
  <si>
    <t>Kênh Đống sến</t>
  </si>
  <si>
    <t>Trạm bơm - cửa tại</t>
  </si>
  <si>
    <t>Kênh cống trắng đến Trạm bơm máy cày</t>
  </si>
  <si>
    <t>Kênh T1 cống sao</t>
  </si>
  <si>
    <t>Từ cống Trạ đến sau bệnh viện</t>
  </si>
  <si>
    <t>Bê tông chữ nhật/Kè mái</t>
  </si>
  <si>
    <t>Kênh tiêu và cấp nước nguồn chính, kênh đất, bồi lắng, sạt lở cục bộ, ảnh hưởng tưới tiêu vùng sản xuất</t>
  </si>
  <si>
    <t>Kênh T2 trạm bơm Hiệp Lễ</t>
  </si>
  <si>
    <t>Từ cống ông Quynh đến Trạm bơm Hiệp Lễ</t>
  </si>
  <si>
    <t>Kênh T3 cống sao (Sông Chói)</t>
  </si>
  <si>
    <t>Từ đầm ông Chỉnh đến chuyển đổi ông Xình đội 10</t>
  </si>
  <si>
    <t>Kênh Trung thủy nông</t>
  </si>
  <si>
    <r>
      <t>Trạm bơm 100m</t>
    </r>
    <r>
      <rPr>
        <sz val="10"/>
        <rFont val="Times New Roman"/>
        <family val="1"/>
      </rPr>
      <t>3</t>
    </r>
    <r>
      <rPr>
        <sz val="10"/>
        <rFont val="Times New Roman"/>
        <family val="1"/>
      </rPr>
      <t xml:space="preserve"> xóm 4 đến Cống Trạ</t>
    </r>
  </si>
  <si>
    <t>Kênh cấp nước nguồn máy đồng bông</t>
  </si>
  <si>
    <t>Sông Dầm đến trạm bơm đồng bông</t>
  </si>
  <si>
    <t>Nạo vét xây mới cống</t>
  </si>
  <si>
    <t>Kênh tiêu và cấp nước nguồn trạm bơm Đồng Bông, kênh đất, bồi lắng, sạt lở cục bộ, ảnh hưởng tưới tiêu vùng sản xuất</t>
  </si>
  <si>
    <r>
      <t>Kênh cấp nước nguồn máy 1000m</t>
    </r>
    <r>
      <rPr>
        <sz val="10"/>
        <rFont val="Times New Roman"/>
        <family val="1"/>
      </rPr>
      <t xml:space="preserve">3 </t>
    </r>
    <r>
      <rPr>
        <sz val="10"/>
        <rFont val="Times New Roman"/>
        <family val="1"/>
      </rPr>
      <t>xóm 2</t>
    </r>
  </si>
  <si>
    <r>
      <t>Sông Dầm đến trạm bơm 1000m</t>
    </r>
    <r>
      <rPr>
        <sz val="10"/>
        <rFont val="Times New Roman"/>
        <family val="1"/>
      </rPr>
      <t>3</t>
    </r>
    <r>
      <rPr>
        <sz val="10"/>
        <rFont val="Times New Roman"/>
        <family val="1"/>
      </rPr>
      <t xml:space="preserve"> xóm 2</t>
    </r>
  </si>
  <si>
    <t>Nạo vét sửa chữa nâng cấp Xi phông</t>
  </si>
  <si>
    <r>
      <t>Kênh tiêu và cấp nước nguồn trạm bơm trạm bơm 1000m</t>
    </r>
    <r>
      <rPr>
        <sz val="10"/>
        <rFont val="Times New Roman"/>
        <family val="1"/>
      </rPr>
      <t>3</t>
    </r>
    <r>
      <rPr>
        <sz val="10"/>
        <rFont val="Times New Roman"/>
        <family val="1"/>
      </rPr>
      <t xml:space="preserve"> xóm 2, kênh đất, bồi lắng, sạt lở cục bộ, ảnh hưởng tưới tiêu vùng sản xuất</t>
    </r>
  </si>
  <si>
    <t>Kênh cấp nước nguồn máy xóm 3</t>
  </si>
  <si>
    <t>Kênh T3 cống sao (Chói) đến trạm bơm xóm 3</t>
  </si>
  <si>
    <t>Kênh tiêu và cấp nước nguồn trạm bơm xóm 3, kênh đất, bồi lắng, sạt lở cục bộ, ảnh hưởng tưới tiêu vùng sản xuất</t>
  </si>
  <si>
    <t>Kênhh cấp nước nguồn máy bơm xóm 6</t>
  </si>
  <si>
    <t>Cống Vưỡi đến trạm bơm xóm 6</t>
  </si>
  <si>
    <t>Kênh tiêu và cấp nước nguồn trạm bơm xóm 6, kênh đất, bồi lắng, sạt lở cục bộ, ảnh hưởng tưới tiêu vùng sản xuất</t>
  </si>
  <si>
    <t>Kênh dẫn nước nguồn trạm bơm xóm 5</t>
  </si>
  <si>
    <t>Kê T1 cống Sao đến trạm bơm xóm 5</t>
  </si>
  <si>
    <t>Kênh dẫn nước nguồn trạm bơm xóm 7</t>
  </si>
  <si>
    <t>Kê T1 cống Sao đến trạm bơm xóm 7</t>
  </si>
  <si>
    <t>Kênh tiêu và cấp nước nguồn trạm bơm xóm 7, kênh đất, bồi lắng, sạt lở cục bộ, ảnh hưởng tưới tiêu vùng sản xuất</t>
  </si>
  <si>
    <t>Kênh dẫn nước nguồn máy xóm 8</t>
  </si>
  <si>
    <t>Kênh T3 cống sao (Chói) đến trạm bơm xóm 8</t>
  </si>
  <si>
    <t>Kênh tiêu và cấp nước nguồn trạm bơm xóm 8, kênh đất, bồi lắng, sạt lở cục bộ, ảnh hưởng tưới tiêu vùng sản xuất</t>
  </si>
  <si>
    <t>Kênh dẫn nước nguồn máy xóm 9</t>
  </si>
  <si>
    <t>Kênh T1 cống sao đến trạm bơm xóm 9</t>
  </si>
  <si>
    <t>Kênh tiêu và cấp nước nguồn trạm bơm xóm 9, kênh đất, bồi lắng, sạt lở cục bộ, ảnh hưởng tưới tiêu vùng sản xuất</t>
  </si>
  <si>
    <t>Kênh dẫn nước nguồn máy xóm 10</t>
  </si>
  <si>
    <t>Kê T1 cống Sao đến trạm bơm xóm 10</t>
  </si>
  <si>
    <t>Nạo vét xây mới cầu qua kênh</t>
  </si>
  <si>
    <t>Kênh tiêu và cấp nước nguồn trạm bơm xóm 10, kênh đất, bồi lắng, sạt lở cục bộ, ảnh hưởng tưới tiêu vùng sản xuất</t>
  </si>
  <si>
    <t>Kênh dẫn nước nguồn máy xóm 11</t>
  </si>
  <si>
    <t>Cống Vưỡi đến trạm bơm xóm 11</t>
  </si>
  <si>
    <t>Kênh tiêu và cấp nước nguồn trạm bơm xóm 11, kênh đất, bồi lắng, sạt lở cục bộ, ảnh hưởng tưới tiêu vùng sản xuất</t>
  </si>
  <si>
    <t>Kênhh dẫn tiêu giáp Hồng Dụ (cũ)</t>
  </si>
  <si>
    <t>Từ cống ông Phu đến Sông Dầm</t>
  </si>
  <si>
    <t>Kênh tiêu  chính, kênh đất, bồi lắng, sạt lở cục bộ, ảnh hưởng tưới tiêu vùng sản xuất</t>
  </si>
  <si>
    <t>Kênhh dẫn nước khu Chua (Kênh ruột)</t>
  </si>
  <si>
    <t>Từ cống ông Phu đến kênh T3 Cống sao (Sông Tranh)</t>
  </si>
  <si>
    <t>Kênh dẫn nước xóm 3</t>
  </si>
  <si>
    <r>
      <t>Từ trạm bơm 1000m</t>
    </r>
    <r>
      <rPr>
        <sz val="10"/>
        <rFont val="Times New Roman"/>
        <family val="1"/>
      </rPr>
      <t>3</t>
    </r>
    <r>
      <rPr>
        <sz val="10"/>
        <rFont val="Times New Roman"/>
        <family val="1"/>
      </rPr>
      <t xml:space="preserve"> xóm 2 đến kênh T2 trạm bơm Hiệp Lễ</t>
    </r>
  </si>
  <si>
    <t>Kênh tiêu, kênh đất, bồi lắng, sạt lở cục bộ, ảnh hưởng tưới tiêu vùng sản xuất</t>
  </si>
  <si>
    <t xml:space="preserve">Kênh tiêu xóm 4 </t>
  </si>
  <si>
    <t>Từ cống hàng gai đến sông Trung Thủy nông (ông Đĩnh)</t>
  </si>
  <si>
    <t xml:space="preserve">Kênh xóm 5 </t>
  </si>
  <si>
    <t>Cửa nhâm - Cống ông Báo</t>
  </si>
  <si>
    <t>Kênh xóm 7</t>
  </si>
  <si>
    <t>Cửa ông Hường - đến trạm bơm xóm 7</t>
  </si>
  <si>
    <t>Kênh xóm 9</t>
  </si>
  <si>
    <t>Trạm bơm xóm 10 đến kênh T1 cống sao</t>
  </si>
  <si>
    <t>Kênh Tiêu xóm 11</t>
  </si>
  <si>
    <t>Từ ông Năm đến ông Hạnh xóm 11</t>
  </si>
  <si>
    <t>Kênh tiêu cống hành cây xóm 1 và xóm 2</t>
  </si>
  <si>
    <t>Từ cống hàng cây đến sông dầm</t>
  </si>
  <si>
    <t>Nạo vét xây mới cống điểm</t>
  </si>
  <si>
    <t>Kênh tưới tiêu</t>
  </si>
  <si>
    <t>Dọc đường đoàn kết sau trạm bơm cống sao</t>
  </si>
  <si>
    <t>Kênh nội đồng số 01- Thôn Xuân Trì xứ đồng sau chợ</t>
  </si>
  <si>
    <t>Cống xây đa xanh đến đường Mả Bội</t>
  </si>
  <si>
    <t>Bê tông chữ nhật kè mái</t>
  </si>
  <si>
    <t>Kênh đất xuống cấp</t>
  </si>
  <si>
    <t>Kênh nội đồng số 02- thôn Hoàng Hanh xứ Đồng trường học</t>
  </si>
  <si>
    <t>Cống trường học đến đường chợ Mũa</t>
  </si>
  <si>
    <t xml:space="preserve">Kênh nội đồng số 01 - thôn I+ II  - xứ đồng Bỗng </t>
  </si>
  <si>
    <t xml:space="preserve">Từ sau trạm bơm cổ ngựa đến cầu Bà Kế , Từ lò gạch nhà Lương  đến sau ông Kỵ  </t>
  </si>
  <si>
    <t xml:space="preserve">Kênh nội đồng số 02 - thôn I - xứ đồng Ngơi + Sau Trầm  </t>
  </si>
  <si>
    <t>Thôn 1 ,Từ máng xây đến sau Hữu , Từ máng xây đến cổng Ngụ</t>
  </si>
  <si>
    <t>Từ cửa đình + sau Suyên + đồng Dông + sau Phai</t>
  </si>
  <si>
    <t xml:space="preserve">Kênh nội đồng số 07- thôn  III  - xứ đông con nhan + hoàng sà + sau Tin + sau Sông </t>
  </si>
  <si>
    <t>Kênh Từ đập gốc táo đến đống trắng</t>
  </si>
  <si>
    <t>Kênh nội đồng từ trạm biến thế Đào Lạng 1 đến cầu Xi măng</t>
  </si>
  <si>
    <t>Kênh từ trạm bơm dã chiến Đào Lạng đến cầu Lợn</t>
  </si>
  <si>
    <t>Kênh Từ đồng ngã tư đồng Vận đến sông bơm dã chiến</t>
  </si>
  <si>
    <t>Kênh từ sau bệnh viện đến trường mầm non Văn Hội</t>
  </si>
  <si>
    <t>Kênh từ trạm bơm Văn Hội Đến đồng mét</t>
  </si>
  <si>
    <t>Cống xây đa xanh đến đường Ma Bội</t>
  </si>
  <si>
    <t>Kênh dẫn cống trốc về trạm bơm Thiên</t>
  </si>
  <si>
    <t>Từ bể hút đến cầu đồng tâng</t>
  </si>
  <si>
    <t>Kênh dẫn từ trạm bơm Thiên Khánh về đường 396B</t>
  </si>
  <si>
    <t xml:space="preserve"> Từ trạm bơm Thiên Khánh về đường 396B</t>
  </si>
  <si>
    <t>Kênh dẫn từ Gốc đề đến Đồng Bướng</t>
  </si>
  <si>
    <t>Từ Gốc đề đến Đồng Bướng</t>
  </si>
  <si>
    <t>Kênh dẫn từ nhà văn hóa Thiên Khánh đến nhà máy Đội 3</t>
  </si>
  <si>
    <t>Từ nhà văn hóa đến nhà Thiên Khánh đến Bưu điện Quang Hưng</t>
  </si>
  <si>
    <t>Kênh dẫn từ Nhà máy nước sạch đến cầu đá Cửa Chùa</t>
  </si>
  <si>
    <t>Từ Nhà máy nước sạch đến cầu đá Cửa Chùa</t>
  </si>
  <si>
    <t>Kênh dẫn từ Cống Chốc đến Cống Đồng Lanh trên</t>
  </si>
  <si>
    <t>Từ Cống Chốc đến nhà máy Đội 4</t>
  </si>
  <si>
    <t>Kênh dẫn từ Cón đá đến ruộng Đượm Thọ Sơn</t>
  </si>
  <si>
    <t>Từ Cón đá đến ruộng Đượm Thọ Sơn</t>
  </si>
  <si>
    <t>Kênh dẫn từ Đống Sành đến Đồng Bông Thọ Sơn</t>
  </si>
  <si>
    <t>Từ Đống Sành đến Đồng Bông Thọ Sơn</t>
  </si>
  <si>
    <t>Kênh dẫn từ Nhà máy bơm đội 4+5 đến ruộng ông Dựa Thọ Sơn</t>
  </si>
  <si>
    <t>Từ Nhà máy bơm đội 4+5 đến ruộng ông Dựa Thọ Sơn</t>
  </si>
  <si>
    <t>Kênh dẫn từ Nhà máy bơm đội 4+5 đến Nghĩa địa Rẻ Quạt Thọ Sơn</t>
  </si>
  <si>
    <t>Từ Nhà máy bơm đội 4+5 đến Nghĩa địa Rẻ Quạt Thọ Sơn</t>
  </si>
  <si>
    <t xml:space="preserve">Kênh dẫn từ Nhà máy bơm đội 6 đến Đồng Mòi </t>
  </si>
  <si>
    <t xml:space="preserve">Từ Nhà máy bơm đội 6 đến Đồng Mòi </t>
  </si>
  <si>
    <t>Kênh dẫn từ Nhà máy bơm đội 7 đến ruộng ông Huyền giữa đồng</t>
  </si>
  <si>
    <t>Từ Nhà máy bơm đội 7 đến ruộng ông Huyền giữa đồng</t>
  </si>
  <si>
    <t>Kênh dẫn từ Nhà máy bơm đội 7 đến Cầu xi măng ruộng Kha Đồng Bến</t>
  </si>
  <si>
    <t>Từ Nhà máy bơm đội 7 đến Cầu xi măng ruộng Kha Đồng Bến</t>
  </si>
  <si>
    <t xml:space="preserve">Kênh Hàng Đại </t>
  </si>
  <si>
    <t xml:space="preserve">Từ trạm bơm Hàng Đại đến đồng Ải thôn Văn diệm và từ đường đi Hồng Phúc xuống cống  đường Trục Bắc Nam.                     Từ máng bê tông đồng Triền xuống đống Cả                      </t>
  </si>
  <si>
    <t>Bê tông chữ nhật.</t>
  </si>
  <si>
    <t>Kênh xây gạch xuống cấp, vỡ nứt, ảnh hưởng tưới  vùng sản xuất</t>
  </si>
  <si>
    <t>Kênh Hàng  Dược</t>
  </si>
  <si>
    <t>Từ trạm bơm Hàng Dược đến sau nhà ông Bảo, Từ trường cấp 2 xuống trường cấp 1</t>
  </si>
  <si>
    <t>Kênh Đồng Gồ</t>
  </si>
  <si>
    <t>Từ trạm bơm đồng Gồ đến đường tỉnh 396. Từ trạm bowm đồng Gồ xuống khu vực Trại Vàng đội 7</t>
  </si>
  <si>
    <t xml:space="preserve">Kênh đất khó dẫn nước </t>
  </si>
  <si>
    <t>Kênh Hàng tựu</t>
  </si>
  <si>
    <t>Từ trạm bơm  Hàng Tựu đến đầu cầu sót  và từ trạm bơm rẽ xuống hố rác Thôn Hào Khê</t>
  </si>
  <si>
    <t>Kênh dẫn Kho trại</t>
  </si>
  <si>
    <t>Từ trạm bơm Trại Hào đến Hồ nhà Mười Đội 7. Từ trạm bơm  rẽ xuống nhà ông Tuyên đội 9, Từ trạm biến thế trại Hào đến nhà bà Vệ Đội 7</t>
  </si>
  <si>
    <t>Kênh xây gạch xuống cấp, vỡ nứt, ảnh hưởng tưới  vùng sản xuất. Xây mới khoảng 300 m</t>
  </si>
  <si>
    <t>Kênh KC</t>
  </si>
  <si>
    <t>Từ Bưu điện đến đồng Chùa Gạo xóm 3, thôn Văn Diệm</t>
  </si>
  <si>
    <t>Kênh đất xuống cấp, thường xuyên bồi lắng, ảnh hưởng tưới vùng sản xuất</t>
  </si>
  <si>
    <t>Từ bưu Điện đến trường học THCS Hưng Thái</t>
  </si>
  <si>
    <t>Kênh nội đồng kênh N2-1</t>
  </si>
  <si>
    <t>Kênh nối trạm bơm Sông Giữa</t>
  </si>
  <si>
    <t xml:space="preserve">Bê tông chữ nhật </t>
  </si>
  <si>
    <t>Kênh Sông giữa</t>
  </si>
  <si>
    <t>Kênh nối tuyến kênh hoàng xà</t>
  </si>
  <si>
    <t>Kết nối sau bà bảy</t>
  </si>
  <si>
    <t>Kênh nội đồng kênh N5</t>
  </si>
  <si>
    <t>Kết nối cống anh Vương</t>
  </si>
  <si>
    <t>Kênh nội đồng kênh N6</t>
  </si>
  <si>
    <t>Kết nối cống đồng cạn cuối lôi 1</t>
  </si>
  <si>
    <t>Kết nối cống đồng cạn sang trại cây, đồng tuyển</t>
  </si>
  <si>
    <t>Kênh nối từ TB Tân Hồng về Đội Tuyển cử</t>
  </si>
  <si>
    <t>Xây mới từ  đồng gầu- Bờ chiên</t>
  </si>
  <si>
    <t>xây bằng VL Cứng</t>
  </si>
  <si>
    <t>Kênh nối từ Kênh Cấp 1 Đồng vau đến đồng Tiệm Tuyển cử</t>
  </si>
  <si>
    <t>Từ Đồng Vua đến đồng Tiệm</t>
  </si>
  <si>
    <t>Đồng sẹ cầu ngang</t>
  </si>
  <si>
    <t>Phục vụ tưới tiêu</t>
  </si>
  <si>
    <t>Kênh Bờ vi - Đồng Rách</t>
  </si>
  <si>
    <t>Từ cống Đầu Đồng đến đường đầu làng</t>
  </si>
  <si>
    <t>Bê tông chứ U</t>
  </si>
  <si>
    <t>Đồng gương - Bồ Hòn</t>
  </si>
  <si>
    <t>Từ cống Đầu Đồng đến đồng bún</t>
  </si>
  <si>
    <t>Đồng Giên - Ông Khốc</t>
  </si>
  <si>
    <t>Từ cống Đầu Đồng đến đường nội đồng.</t>
  </si>
  <si>
    <t>Cộc Lim - Gốc Vừng</t>
  </si>
  <si>
    <t>Từ Cây đa cọc Lim đến đường nội đồng giáp làng</t>
  </si>
  <si>
    <t xml:space="preserve">Kênh TB Thày Còi </t>
  </si>
  <si>
    <t>Từ TB - Đồng Tuyển</t>
  </si>
  <si>
    <t xml:space="preserve">Đồng Ràng </t>
  </si>
  <si>
    <t xml:space="preserve">phục vụ tưới tiêu </t>
  </si>
  <si>
    <t>Ấp Kinh Dương</t>
  </si>
  <si>
    <t>Ấp Hà Tiên</t>
  </si>
  <si>
    <t xml:space="preserve">thôn cao xá </t>
  </si>
  <si>
    <t xml:space="preserve">  Từ tram bơm đi đồng xim- của nghè</t>
  </si>
  <si>
    <t>thôn an đông</t>
  </si>
  <si>
    <t>Từ trạm bơm đi cửa ô</t>
  </si>
  <si>
    <t xml:space="preserve"> thôn nhữ thị </t>
  </si>
  <si>
    <t xml:space="preserve">Từ trạm bơm đi đồng khôi </t>
  </si>
  <si>
    <t>thôn trâm khê</t>
  </si>
  <si>
    <t xml:space="preserve">Từ xóm phúc đi  xóm mòi </t>
  </si>
  <si>
    <t>Kênh C3 - Mương tiêu thôn</t>
  </si>
  <si>
    <t>Thôn Ngô Đồng (nay là thôn Lạc Long)</t>
  </si>
  <si>
    <t>Kênh đất xuống cấp, thường xuyên bồi lắng, ảnh hưởng   tiêu vùng sản xuất</t>
  </si>
  <si>
    <t>Kênh C2N18 - Ven đường DH08</t>
  </si>
  <si>
    <t>thường xuyên bồi lắng, ảnh hưởng   tưới vùng sản xuất</t>
  </si>
  <si>
    <t>Kênh C2N20 - Đồng Nệu</t>
  </si>
  <si>
    <t>Kênh đất xuống cấp, thường xuyên bồi lắng, ảnh hưởng   tưới vùng sản xuất</t>
  </si>
  <si>
    <t>Kênh C2N21 - Kim Đậu</t>
  </si>
  <si>
    <t>Thôn Kim Đậu (nay là thôn Lạc Long)</t>
  </si>
  <si>
    <t xml:space="preserve"> thường xuyên bồi lắng, ảnh hưởng   tưới vùng sản xuất</t>
  </si>
  <si>
    <t>Kênh C3 - Đồng trạm bơm, thôn Bến Thôn (nay là thôn Thượng Xá)</t>
  </si>
  <si>
    <t>Thôn Lộ Xá, nay là thôn Thượng Xá</t>
  </si>
  <si>
    <t>Kênh đất xuống cấp, thường xuyên bồi lắng, ảnh hưởng   tưới và tiêu vùng sản xuất</t>
  </si>
  <si>
    <t>Kênh C2 - Đồng lộ (thôn Bến Thôn, nay là thôn Thượng Xá)</t>
  </si>
  <si>
    <t>Kênh C3 - Đống Cao (thôn Lộ Xá, thôn Thượng Xá)</t>
  </si>
  <si>
    <t>Kênh C3 - Sau khu dân cư (thôn Tống Long, thôn Thăng Long)</t>
  </si>
  <si>
    <t>Thôn Tống Long, nay là thôn Thăng Long</t>
  </si>
  <si>
    <t>Kênh C2 - Mương tiêu thôn (thôn Tống Long, nay là thôn Thăng Long)</t>
  </si>
  <si>
    <t>Kênh C2 - Thôn Đồng Quan (nay là thôn Quang Trung)</t>
  </si>
  <si>
    <t>Kênh C2 đến thôn Đồng Quan</t>
  </si>
  <si>
    <t>Kênh đất xuống cấp, thường xuyên bồi lắng, ảnh hưởng  tưới và tiêu vùng sản xuất</t>
  </si>
  <si>
    <t>Kênh đất xuống cấp, thường xuyên bồi lắng, ảnh hưởng  tiêu vùng sản xuất</t>
  </si>
  <si>
    <t>Kênh C3 - Thôn Đồng Quan (nay là thôn Quang Trung)</t>
  </si>
  <si>
    <t>Kênh C3 đến thôn Đồng Quan</t>
  </si>
  <si>
    <t>Kênh đất xuống cấp, thường xuyên bồi lắng, ảnh hưởng tưới và tiêu vùng sản xuất</t>
  </si>
  <si>
    <t>Kênh C3 - Thôn Xạ Sơn</t>
  </si>
  <si>
    <t>Kênh C3 đến thôn Xạ Sơn</t>
  </si>
  <si>
    <t>Kênh đất xuống cấp, thường xuyên bồi lắng, ảnh hưởng tưới  vùng sản xuất</t>
  </si>
  <si>
    <t>Kênh C3 - thôn Xạ Sơn</t>
  </si>
  <si>
    <t>Kênh C3 - thôn Tống Thượng (nay là thôn Quang Trung)</t>
  </si>
  <si>
    <t>Kênh C3 đến thôn Tống Thượng</t>
  </si>
  <si>
    <t>Kênh C2 - thôn Tống Thượng (nay là thôn Quang Trung)</t>
  </si>
  <si>
    <t>Kênh C2 đến thôn Tống Thượng</t>
  </si>
  <si>
    <t>Kênh C2 - thôn Miêu Nha (nay là thôn Phúc Thành)</t>
  </si>
  <si>
    <t>Kênh C2 đến thôn Miêu Nha</t>
  </si>
  <si>
    <t>Kênh C3 - thôn Miêu Nha (nay là thôn Phúc Thành)</t>
  </si>
  <si>
    <t>Kênh C3 đến thôn Miêu Nha</t>
  </si>
  <si>
    <t>Kênh C3 - Thôn Miêu Nha (nay là thôn Phúc Thành)</t>
  </si>
  <si>
    <t>Từ bể xả trạm bơm Ba Đồng đến cây xăng Đức Xương</t>
  </si>
  <si>
    <t>Đề xuất cứng hóa toàn tuyến</t>
  </si>
  <si>
    <t>Nâng cấp, cải tạo đoạn kênh</t>
  </si>
  <si>
    <t>Kênh cũ được đầu tư đã lâu, hiện đã xuống cấp</t>
  </si>
  <si>
    <t>Từ cống đầu kênh phân cấp trạm bơm Cao Duệ đến khu NTTS Cao Duệ (HTX Nhật Tân)</t>
  </si>
  <si>
    <t>Từ bể xả Trạm bơm Quang Tiền đến nhà màng ông Quảng, Đông Trại</t>
  </si>
  <si>
    <t>Từ bể xả Trạm bơm Quang Tiền đến ao cá ông Hùy, Vĩnh Duệ</t>
  </si>
  <si>
    <t>Từ phân cấp kênh chính trạm bơm Phạm Trấn đến nghĩa trang nhân dân Quang Bị</t>
  </si>
  <si>
    <t>Kênh tiêu trạm bơm Đông Hào (từ ông Truy đến đống dí)</t>
  </si>
  <si>
    <t xml:space="preserve">Cứng hóa đoạn kênh </t>
  </si>
  <si>
    <t>kênh đất thường xuyên bồi lắng; thất thoát nước lớn</t>
  </si>
  <si>
    <t>Kênh từ nhà ông Đua đến cống Khởi Công</t>
  </si>
  <si>
    <t>Kênh từ sau trường học đến cống sân kho cũ</t>
  </si>
  <si>
    <t>Kênh từ trường mầm non Đức Xương đến đồng Đông Hào</t>
  </si>
  <si>
    <t>Kênh từ Trạm biến thế Thọ Xương đến đường 20 (Cầu Me)</t>
  </si>
  <si>
    <t>Từ cống bà Bầy đến bưu điện Đồng Quang</t>
  </si>
  <si>
    <t>Kênh từ Bưu điện Đồng Quang đến xứ màu ông Quảng</t>
  </si>
  <si>
    <t>Kênh từ xứ ông Quảng đến kênh Quang Tiền</t>
  </si>
  <si>
    <t>Kênh tiêu từ đường 20C đến ao bà Ngăm (đồng Chua)</t>
  </si>
  <si>
    <t>Kênh từ phân cấp trạm bơm Cống Đôn đến đầu làng Đông Thượng</t>
  </si>
  <si>
    <t>Kênh từ cống Trại Trâu ra kênh Quang Tiền</t>
  </si>
  <si>
    <t>Kênh ven đường Quan Trạng</t>
  </si>
  <si>
    <t>Kênh từ nhà màng Viên Len đến nhà Cao Thúy</t>
  </si>
  <si>
    <t>Kênh từ NTLS Nhật Tân đến Kim Trang Tây</t>
  </si>
  <si>
    <t>Kênh cuối kênh xây TB đến Kim Trang Tây</t>
  </si>
  <si>
    <t>Kênh từ kênh xây đến nhà ông Kiên</t>
  </si>
  <si>
    <t>Kênh từ TB Cổng Hột đến cống Cầu Sung</t>
  </si>
  <si>
    <t>Kênh từ TB Cổng Hột đến Kim Trang Đông</t>
  </si>
  <si>
    <t>Kênh từ nhà ông Kiểm đến trạm bơm Cầu Lâm</t>
  </si>
  <si>
    <t>Kênh tưới Vườn Dáng</t>
  </si>
  <si>
    <t>Kênh tưới Cây Đề</t>
  </si>
  <si>
    <t>Kênh tưới Đa Tiên</t>
  </si>
  <si>
    <t>Kênh tưới Đống Bục</t>
  </si>
  <si>
    <t xml:space="preserve">Kênh ao chai </t>
  </si>
  <si>
    <t>Kênh Đỗ Xá</t>
  </si>
  <si>
    <t xml:space="preserve"> Kênh. .lò gạch </t>
  </si>
  <si>
    <t>KT Đồng Ràm</t>
  </si>
  <si>
    <t>KT Vực Chiềng</t>
  </si>
  <si>
    <t>KT Đồng Bấc</t>
  </si>
  <si>
    <t>KT Đồng Củng</t>
  </si>
  <si>
    <t xml:space="preserve">Kênh Đồng Vạn </t>
  </si>
  <si>
    <t>Kênh Mả Nét</t>
  </si>
  <si>
    <t>Kênh Đầu Đàng</t>
  </si>
  <si>
    <t>Kênh Đồng quạt</t>
  </si>
  <si>
    <t>Kênh gốc đa</t>
  </si>
  <si>
    <t>HTX LA KHÊ</t>
  </si>
  <si>
    <t>Kênh Cửa Trại</t>
  </si>
  <si>
    <t>Kênh Đông La</t>
  </si>
  <si>
    <t>Kênh Đồng Chua</t>
  </si>
  <si>
    <t>HTX QUYẾT THẮNG</t>
  </si>
  <si>
    <t xml:space="preserve">Kênh Khu  Bờ Trong </t>
  </si>
  <si>
    <t xml:space="preserve">Kênh Đông U </t>
  </si>
  <si>
    <t xml:space="preserve">M Khu Đồng Trũng </t>
  </si>
  <si>
    <t>Kênh Tự Túc</t>
  </si>
  <si>
    <t>XÃ BẮC AN PHỤ</t>
  </si>
  <si>
    <t xml:space="preserve"> Kênh nội đồng  số 01 thôn Vĩnh Lâm cũ, nay là TDP Kim Lôi</t>
  </si>
  <si>
    <t xml:space="preserve"> Từ trại trên ao ông đát  đến  nhà văn hóa thôn Vĩnh Lâm cũ</t>
  </si>
  <si>
    <t>Phụ lục 06
DANH MỤC DỰ KIẾN HỖ TRỢ TƯỚI TIÊN TIẾN, TIẾT KIỆM NƯỚC</t>
  </si>
  <si>
    <t>Tên vùng/khu sản xuất đề xuất hỗ trợ</t>
  </si>
  <si>
    <t>Thôn/xứ đồng/khu vực</t>
  </si>
  <si>
    <t>Chủ thể thực hiện</t>
  </si>
  <si>
    <t>Loại cây trồng</t>
  </si>
  <si>
    <t>Diện tích đề xuất hỗ trợ hệ thống tưới (ha)</t>
  </si>
  <si>
    <t>Hình thức tưới dự kiến</t>
  </si>
  <si>
    <t>XÃ KIẾN HẢI</t>
  </si>
  <si>
    <t>Vùng rau màu xứ đồng Nãi Sơn</t>
  </si>
  <si>
    <t>Thôn Đại Hải</t>
  </si>
  <si>
    <t>UBND</t>
  </si>
  <si>
    <t>Rau màu</t>
  </si>
  <si>
    <t>Tưới phun mưa</t>
  </si>
  <si>
    <t>Khu đường đá</t>
  </si>
  <si>
    <t>thôn Ngọc Liễn</t>
  </si>
  <si>
    <t>Hộ gia đình</t>
  </si>
  <si>
    <t>Trồng lúa</t>
  </si>
  <si>
    <t>nước bơm máy</t>
  </si>
  <si>
    <t>Khu của UBND xã Ngũ Đoan (cũ)</t>
  </si>
  <si>
    <t>Thôn Đại Thắng</t>
  </si>
  <si>
    <t>XÃ VĨNH BẢO</t>
  </si>
  <si>
    <t>Vùng trồng cây dưa vàng</t>
  </si>
  <si>
    <t>Nam Tạ</t>
  </si>
  <si>
    <t>UBND xã</t>
  </si>
  <si>
    <t>Rau màu, dưa vàng</t>
  </si>
  <si>
    <t>Tưới tự động</t>
  </si>
  <si>
    <t xml:space="preserve">Vùng trồng rau màu  </t>
  </si>
  <si>
    <t>Chanh Dưới</t>
  </si>
  <si>
    <t>Rau màu các loại</t>
  </si>
  <si>
    <t>Vùng rau màu và cây dược Liệu Chanh Chử</t>
  </si>
  <si>
    <t xml:space="preserve"> Chanh Chử</t>
  </si>
  <si>
    <t>Rau màu, dược liệu</t>
  </si>
  <si>
    <t>Vùng trồng khoai lang Tẩm Thượng</t>
  </si>
  <si>
    <t>Tẩm Thượng</t>
  </si>
  <si>
    <t>Khoai lang</t>
  </si>
  <si>
    <t>Công nghệ tưới ướt- khô xen khẽ trong canh tác lúa: Giải pháp giảm phát thải và thích ứng với biến đổi khí hậu</t>
  </si>
  <si>
    <t>Khu vực đồng thuộc thôn Trâm Khê, thôn Giang Xuyên, thôn Xuân Niên, Sa Đống, Lâm Cao</t>
  </si>
  <si>
    <t>Lúa</t>
  </si>
  <si>
    <t>Khu trồng rau thôn Đông Hạnh</t>
  </si>
  <si>
    <t>thôn Đông Hạnh</t>
  </si>
  <si>
    <t>các hộ dân</t>
  </si>
  <si>
    <t>rau màu</t>
  </si>
  <si>
    <t>Tưới tiết kiệm kết hợp</t>
  </si>
  <si>
    <t>Khu trồng hoa, cây cảnh thôn Mông Thượng</t>
  </si>
  <si>
    <t>thôn Mông Thượng</t>
  </si>
  <si>
    <t>hoa, cây cảnh</t>
  </si>
  <si>
    <t>Vùng rau màu xứ đồngVườn Láng</t>
  </si>
  <si>
    <t>Thôn Mỹ Huệ</t>
  </si>
  <si>
    <t>HTX dịch vụ nông nghiệp Tiên Thắng</t>
  </si>
  <si>
    <t>PHƯỜNG HÒA BÌNH</t>
  </si>
  <si>
    <t>Vùng rau màu xứ đồng Chuyên canh, Cao trong</t>
  </si>
  <si>
    <t>TDP Hà Phú 1,2 .Xứ đồng Chuyên Canh cao trong</t>
  </si>
  <si>
    <t>HTX Hòa Bình</t>
  </si>
  <si>
    <t>Rau Màu</t>
  </si>
  <si>
    <t>Tưới ngấm</t>
  </si>
  <si>
    <t>Vườn rau xứ đồng đường ngõ</t>
  </si>
  <si>
    <t>Thôn Đầm xứ đồng Đường Ngõ</t>
  </si>
  <si>
    <t>HTX Kinh Triều</t>
  </si>
  <si>
    <t>Vùng rau màu xứ đồng Bãi Giữa</t>
  </si>
  <si>
    <t>Thôn A - xứ đồng Bãi Giữa</t>
  </si>
  <si>
    <t>HTX dịch vụ nông nghiệp A</t>
  </si>
  <si>
    <t>Vùng trồng chuối</t>
  </si>
  <si>
    <t>Thôn Việt Hưng</t>
  </si>
  <si>
    <t>Chuối</t>
  </si>
  <si>
    <t>phun mưa</t>
  </si>
  <si>
    <t>Ước tính kinh phí</t>
  </si>
  <si>
    <t>Vùng trồng ổi lê</t>
  </si>
  <si>
    <t>Thôn Tuấn Hưng</t>
  </si>
  <si>
    <t>Tổ hợp tác trồng ổi</t>
  </si>
  <si>
    <t>Ổi lê</t>
  </si>
  <si>
    <t>vùng rau màu</t>
  </si>
  <si>
    <t>Vùng ngoài đê phía nam sông Lai Vu</t>
  </si>
  <si>
    <t>Thôn Hợp Nhất</t>
  </si>
  <si>
    <t>Vùng rau màu thôn Kỳ Côi</t>
  </si>
  <si>
    <t>Thôn Kỳ Côi</t>
  </si>
  <si>
    <t>HTX dịch vụ nông nghiệp Tam Kỳ</t>
  </si>
  <si>
    <t>Tưới tiết kiệm kết hợp hoặc hình thức tưới tiên tiến khác.</t>
  </si>
  <si>
    <t>Xứ đồng Bãi Lớn</t>
  </si>
  <si>
    <t>Thôn Bắc</t>
  </si>
  <si>
    <t>Phạm Thị Huyền Trang</t>
  </si>
  <si>
    <t>Rau, củ, quả(các loại rau lấy lá)</t>
  </si>
  <si>
    <t>Tưới tiên tiến</t>
  </si>
  <si>
    <t>Rót vàng</t>
  </si>
  <si>
    <t>Thôn Tiêu Xá</t>
  </si>
  <si>
    <t>Phạm Văn Phước</t>
  </si>
  <si>
    <t>Cây ổi, rau màu</t>
  </si>
  <si>
    <t>Thôn Mạc Thủ 1</t>
  </si>
  <si>
    <t>Nguyễn Quang Năm</t>
  </si>
  <si>
    <t xml:space="preserve">Tiêu Công Đức </t>
  </si>
  <si>
    <t xml:space="preserve">Bãi Cạp </t>
  </si>
  <si>
    <t>Đặng Văn Tuấn</t>
  </si>
  <si>
    <t>Đỗ Văn Tuynh</t>
  </si>
  <si>
    <t>Nguyễn Đức Hậu</t>
  </si>
  <si>
    <t>Rương Đường</t>
  </si>
  <si>
    <t>Đặng Thị Lân</t>
  </si>
  <si>
    <t>Nguyễn Quang Đồng</t>
  </si>
  <si>
    <t>Tiêu Công Hạnh</t>
  </si>
  <si>
    <t>Cái Vàng</t>
  </si>
  <si>
    <t>Đặng Văn Giang</t>
  </si>
  <si>
    <t>Cái Êu</t>
  </si>
  <si>
    <t>Đặng Văn Cương</t>
  </si>
  <si>
    <t>Đồng dưới</t>
  </si>
  <si>
    <t>Đăng Văn Kha</t>
  </si>
  <si>
    <t>Tiêu Công Thú</t>
  </si>
  <si>
    <t>Giản</t>
  </si>
  <si>
    <t>Nguyễn Đức Vương</t>
  </si>
  <si>
    <t>Đặng Văn Tiến</t>
  </si>
  <si>
    <t>Nguyễn Văn Dược</t>
  </si>
  <si>
    <t>Cái êu</t>
  </si>
  <si>
    <t>Nguyễn Văn Nguyên</t>
  </si>
  <si>
    <t>Thôn Văn  Mạc</t>
  </si>
  <si>
    <t>Vương Văn Thiềm</t>
  </si>
  <si>
    <t>Địa lộ</t>
  </si>
  <si>
    <t>Vương Văn Ngọc</t>
  </si>
  <si>
    <t>Thôn Mạc Động</t>
  </si>
  <si>
    <t>Nguyễn Đức Cầu</t>
  </si>
  <si>
    <t>Rót Mức</t>
  </si>
  <si>
    <t>Dương Văn Giấc</t>
  </si>
  <si>
    <t>Dương Văn Luỹ</t>
  </si>
  <si>
    <t>Bùi Văn Liệp</t>
  </si>
  <si>
    <t>Lương Văn Hạnh</t>
  </si>
  <si>
    <t>Nguyễn Văn Thảnh</t>
  </si>
  <si>
    <t>Bên ngang</t>
  </si>
  <si>
    <t>Dương Văn Nguyên</t>
  </si>
  <si>
    <t xml:space="preserve">Khu Cánh cát và khu Công hậu thôn Cao Hòa
</t>
  </si>
  <si>
    <t>Từ QL38, thôn Cao Hòa đến
khu Cổng hậu
thôn Hòa Bình
(Cũ)</t>
  </si>
  <si>
    <t>HTX dịch vụ nông nghiệp Cao
Thắng</t>
  </si>
  <si>
    <t>Rau màu các loại, ngô, bí xanh, đỏ</t>
  </si>
  <si>
    <t>Trồng rau màu thay thế cây lúa</t>
  </si>
  <si>
    <t>Vùng rau màu xứ đồng, ngoài Bãi</t>
  </si>
  <si>
    <t>Thôn My Động</t>
  </si>
  <si>
    <t>HTX DVNN Tiền Phong</t>
  </si>
  <si>
    <t>Vùng rau màu  đồng dọc</t>
  </si>
  <si>
    <t>Thôn Thượng Hải</t>
  </si>
  <si>
    <t>HTXDVNN Bình Lãng</t>
  </si>
  <si>
    <t>Vùng rau màu thôn Ô Mễ</t>
  </si>
  <si>
    <t>Thôn Ô Mễ</t>
  </si>
  <si>
    <t>HTXDVNN Hưng Đạo</t>
  </si>
  <si>
    <t>Vùng rau màu thôn Ô Mễ và thôn Xuân Nẻo</t>
  </si>
  <si>
    <t>Thôn Ô Mễ, Xuân Nẻo</t>
  </si>
  <si>
    <t>Vùng rau màu thôn Đại Đồng</t>
  </si>
  <si>
    <t>Thôn Đại Đồng, khu Đồng ngan, đồng gà</t>
  </si>
  <si>
    <t>Vùng cánh đồng cổng huyện cũ</t>
  </si>
  <si>
    <t>Thôn Mạc Thị Bưởi</t>
  </si>
  <si>
    <t>Cây lúa</t>
  </si>
  <si>
    <t>Vùng Trại Cao, Đồi Cao trong làng</t>
  </si>
  <si>
    <t>Thôn Trúc Khê</t>
  </si>
  <si>
    <t>Vùng rau màu Nhân Hưng</t>
  </si>
  <si>
    <t>Thôn Nhân Hưng</t>
  </si>
  <si>
    <t>Cây rau</t>
  </si>
  <si>
    <t xml:space="preserve">Vùng trồng cúc </t>
  </si>
  <si>
    <t>Thôn Phù Liễn</t>
  </si>
  <si>
    <t>Cây hoa</t>
  </si>
  <si>
    <t xml:space="preserve">Vùng trồng hành thôn Đụn </t>
  </si>
  <si>
    <t>Thôn Đụn</t>
  </si>
  <si>
    <t>Cây hành</t>
  </si>
  <si>
    <t>Vùng rau thôn Ngô Đồng</t>
  </si>
  <si>
    <t>Thôn Ngô Đồng, đồng Giai, đội 9</t>
  </si>
  <si>
    <t>Các cá nhân thôn Ngô Đồng</t>
  </si>
  <si>
    <t>Tưới phun mưa, nhỏ giọt</t>
  </si>
  <si>
    <t>Trồng Dưa hấu, ớt</t>
  </si>
  <si>
    <t>Thôn Ngô Đồng, đồng Giai, đội 10</t>
  </si>
  <si>
    <t>Vùng rau an toàn thôn Linh Xá</t>
  </si>
  <si>
    <t>Thôn Linh Xá,  khu đồng đ8</t>
  </si>
  <si>
    <t>Vùng rau thôn Linh Xá</t>
  </si>
  <si>
    <t>Thôn Linh Xá,  khu đồng đ9</t>
  </si>
  <si>
    <t>Vùng rau an toàn thôn Quảng Tân</t>
  </si>
  <si>
    <t>Thôn Quảng Tân khu Quy đông, Bầu mướp</t>
  </si>
  <si>
    <t>Các cá nhân thôn Quảng Tân</t>
  </si>
  <si>
    <t>Vùng rau thôn Đột Lĩnh</t>
  </si>
  <si>
    <t>Thôn Đột Lĩnh</t>
  </si>
  <si>
    <t>Các cá nhân thôn Đột Lĩnh</t>
  </si>
  <si>
    <t>Đồng cáp thôn Tranh Xuyên</t>
  </si>
  <si>
    <t>HTX dịch vụ nông nghiệp Đồng Tâm</t>
  </si>
  <si>
    <t>Đồng kho A34</t>
  </si>
  <si>
    <t>Vùng trồng ổi an toàn Vietgap</t>
  </si>
  <si>
    <t>Thôn Hiệp Thọ thuộc xứ đồng đường cao xóm1</t>
  </si>
  <si>
    <t>HTX DVNN Hiệp Lực</t>
  </si>
  <si>
    <t>Ổi siêu ngọt</t>
  </si>
  <si>
    <t>Thôn Hiệp Thọ thuộc xứ đồng chua xóm 2</t>
  </si>
  <si>
    <t>ThônTiền thuộc xứ đồng chua xóm 3</t>
  </si>
  <si>
    <t>ThônTiền thuộc xứ đồng chua xóm 4</t>
  </si>
  <si>
    <t>Vùng rau màu, khoai lang</t>
  </si>
  <si>
    <t>Thôn Văn Hội, đồng Sởn</t>
  </si>
  <si>
    <t>HTXDVNN Văn Hội</t>
  </si>
  <si>
    <t>Đường ống PVC</t>
  </si>
  <si>
    <t>Khu sản xuất nhà màng thôn Cao Duệ, Đồng Quang, Đông Quang và An Thư</t>
  </si>
  <si>
    <t>Thôn Cao Duệ</t>
  </si>
  <si>
    <t>Cây trồng cạn khác (cây dưa trồng trong nhà màng)</t>
  </si>
  <si>
    <t>Tưới nhỏ giọt</t>
  </si>
  <si>
    <t>- Vùng sản xuất nông nghiệp công nghệ cao trong nhà màng, diện tích chưa ổn định (có thể tăng thêm);
- Kinh phí dự kiến đề nghị hỗ trợ ước tính sơ bộ.</t>
  </si>
  <si>
    <t>Khu sản xuất nhà màng thôn Nam Cầu, Phạm Trấn, Quỳnh Côi</t>
  </si>
  <si>
    <t>Thôn Nam Cầu</t>
  </si>
  <si>
    <t xml:space="preserve">Địa điểm thực hiện khu đồng Bõ, đồng tre, Ao Quan, chiều Ngõ xã Vĩnh Lại, sản xuất dưa lưới vàng, xanh, </t>
  </si>
  <si>
    <t xml:space="preserve">HTX dịch vụ nông nghiệp Đại Xuân </t>
  </si>
  <si>
    <t>Dưa</t>
  </si>
  <si>
    <t>Địa điểm thực hiện khu đồng Ao Quan- Đỗ Xá- Vĩnh Lại, sản xuất dưa lưới vàng, xanh,</t>
  </si>
  <si>
    <t>Địa điểm thực hiện khu đồng Mã Man - Đỗ Xá- Vĩnh Lại, sản xuất dưa lưới vàng, xanh</t>
  </si>
  <si>
    <t>Vùng trồng Ấu  Ocop</t>
  </si>
  <si>
    <t>Thôn Đỗ Xá</t>
  </si>
  <si>
    <t>Ấu</t>
  </si>
  <si>
    <t>Địa điểm thực hiện khu đồng Quạt - Đông Tân- Vĩnh Lại, sản xuất dưa lưới vàng, xanh</t>
  </si>
  <si>
    <t>Thôn Đông Tân</t>
  </si>
  <si>
    <t>HTX DVNN  Đoàn Kết</t>
  </si>
  <si>
    <t xml:space="preserve"> Trồng cây mầu vụ đông toàn phường</t>
  </si>
  <si>
    <t xml:space="preserve"> Tất cả các xứ đồng trên toàn địa bàn phường</t>
  </si>
  <si>
    <t xml:space="preserve"> Cá nhân hộ gia đình</t>
  </si>
  <si>
    <t xml:space="preserve"> Hành và tỏi</t>
  </si>
  <si>
    <t xml:space="preserve"> Máy bơm,  ống bơm và bép tưới</t>
  </si>
  <si>
    <t>Cánh vùng giữa</t>
  </si>
  <si>
    <t>Thôn Cẩm Sơn</t>
  </si>
  <si>
    <t>HTX dịch vụ nông nghiệp Định Sơn</t>
  </si>
  <si>
    <t>Tưới phun</t>
  </si>
  <si>
    <t>Phụ lục 02
KẾT QUẢ THỰC HIỆN NGHỊ QUYẾT SỐ 26/2019/NQ-HĐND VÀ KINH PHÍ HỖ TRỢ</t>
  </si>
  <si>
    <t>Phương án 2: Mức 18.000 đồng/sào/vụ
(tương ứng 500.000 đồng/ha-vụ)</t>
  </si>
  <si>
    <t>Phương án 3: Mức 20.000 đồng/sào/vụ
(tương ứng 555.556 đồng/ha-vụ)</t>
  </si>
  <si>
    <t>Phụ lục 04
DANH MỤC TRẠM BƠM ĐIỆN CẦN SỬA CHỮA, CẢI TẠO, NÂNG CẤP, XÂY DỰNG LẠI DO ĐỊA PHƯƠNG QUẢN LÝ</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</si>
</sst>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164" formatCode="_-* #,##0\ _₫_-;\-* #,##0\ _₫_-;_-* &quot;-&quot;\ _₫_-;_-@_-"/>
    <numFmt numFmtId="165" formatCode="_-* #,##0.00\ _₫_-;\-* #,##0.00\ _₫_-;_-* &quot;-&quot;??\ _₫_-;_-@_-"/>
    <numFmt numFmtId="166" formatCode="#,##0.0"/>
    <numFmt numFmtId="167" formatCode="_(* #,##0.0_);_(* \(#,##0.0\);_(* &quot;-&quot;??_);_(@_)"/>
    <numFmt numFmtId="168" formatCode="_(* #,##0_);_(* \(#,##0\);_(* &quot;-&quot;??_);_(@_)"/>
    <numFmt numFmtId="169" formatCode="#,##0.000"/>
    <numFmt numFmtId="170" formatCode="###\ ###\ ###"/>
    <numFmt numFmtId="171" formatCode="_(* #,##0.000_);_(* \(#,##0.000\);_(* &quot;-&quot;??_);_(@_)"/>
    <numFmt numFmtId="172" formatCode="_(* #,##0.0_);_(* \(#,##0.0\);_(* &quot;-&quot;?_);_(@_)"/>
  </numFmts>
  <fonts count="49">
    <font>
      <sz val="11"/>
      <color theme="1"/>
      <name val="Arial"/>
    </font>
    <font>
      <sz val="11"/>
      <color theme="1"/>
      <name val="Arial"/>
    </font>
    <font>
      <b/>
      <sz val="10"/>
      <color theme="1"/>
      <name val="Times New Roman"/>
    </font>
    <font>
      <sz val="10"/>
      <color theme="1"/>
      <name val="Times New Roman"/>
    </font>
    <font>
      <i/>
      <sz val="10"/>
      <color theme="1"/>
      <name val="Times New Roman"/>
    </font>
    <font>
      <sz val="10"/>
      <name val="Times New Roman"/>
    </font>
    <font>
      <sz val="10"/>
      <name val="Arial"/>
    </font>
    <font>
      <sz val="10"/>
      <color rgb="FF000000"/>
      <name val="Times New Roman"/>
    </font>
    <font>
      <sz val="9"/>
      <color theme="1"/>
      <name val="Times New Roman"/>
    </font>
    <font>
      <sz val="12"/>
      <name val=".VnTime"/>
    </font>
    <font>
      <b/>
      <sz val="8"/>
      <color theme="1"/>
      <name val="Times New Roman"/>
    </font>
    <font>
      <sz val="12"/>
      <color theme="1"/>
      <name val="Times New Roman"/>
    </font>
    <font>
      <b/>
      <sz val="12"/>
      <color theme="1"/>
      <name val="Times New Roman"/>
    </font>
    <font>
      <b/>
      <sz val="14"/>
      <color rgb="FF000000"/>
      <name val="Times New Roman"/>
    </font>
    <font>
      <sz val="14"/>
      <color rgb="FF000000"/>
      <name val="Times New Roman"/>
    </font>
    <font>
      <i/>
      <sz val="12"/>
      <color theme="1"/>
      <name val="Times New Roman"/>
    </font>
    <font>
      <sz val="12"/>
      <color theme="1"/>
      <name val="Times New Roman"/>
    </font>
    <font>
      <sz val="11"/>
      <color theme="1"/>
      <name val="Times New Roman"/>
    </font>
    <font>
      <sz val="11"/>
      <name val="Carlito"/>
    </font>
    <font>
      <b/>
      <sz val="13"/>
      <name val="Times New Roman"/>
    </font>
    <font>
      <sz val="12"/>
      <name val="Times New Roman"/>
    </font>
    <font>
      <b/>
      <sz val="12"/>
      <name val="Times New Roman"/>
    </font>
    <font>
      <b/>
      <sz val="11"/>
      <name val="Carlito"/>
    </font>
    <font>
      <sz val="11"/>
      <name val="Times New Roman"/>
    </font>
    <font>
      <sz val="12"/>
      <color rgb="FF000000"/>
      <name val="Times New Roman"/>
    </font>
    <font>
      <b/>
      <sz val="11"/>
      <name val="Carlito"/>
    </font>
    <font>
      <sz val="12"/>
      <name val="Times New Roman"/>
    </font>
    <font>
      <sz val="12"/>
      <name val=".VnTime"/>
    </font>
    <font>
      <sz val="13"/>
      <name val="Times New Roman"/>
    </font>
    <font>
      <b/>
      <sz val="11"/>
      <name val="Times New Roman"/>
    </font>
    <font>
      <b/>
      <sz val="10"/>
      <name val="Times New Roman"/>
    </font>
    <font>
      <sz val="10"/>
      <name val="Carlito"/>
    </font>
    <font>
      <b/>
      <sz val="10"/>
      <color rgb="FF000000"/>
      <name val="Times New Roman"/>
    </font>
    <font>
      <sz val="10"/>
      <color theme="1"/>
      <name val="Arial"/>
    </font>
    <font>
      <sz val="12"/>
      <color indexed="8"/>
      <name val="Times New Roman"/>
    </font>
    <font>
      <sz val="10"/>
      <color rgb="FFFF0000"/>
      <name val="Times New Roman"/>
    </font>
    <font>
      <sz val="10"/>
      <color rgb="FF222222"/>
      <name val="Times New Roman"/>
    </font>
    <font>
      <sz val="10"/>
      <color indexed="8"/>
      <name val="Times New Roman"/>
    </font>
    <font>
      <b/>
      <sz val="10"/>
      <color indexed="8"/>
      <name val="Times New Roman"/>
    </font>
    <font>
      <i/>
      <sz val="10"/>
      <name val="Times New Roman"/>
    </font>
    <font>
      <b/>
      <sz val="10"/>
      <color rgb="FFFF0000"/>
      <name val="Times New Roman"/>
    </font>
    <font>
      <sz val="12"/>
      <color theme="1"/>
      <name val="Times New Roman"/>
      <family val="1"/>
    </font>
    <font>
      <b/>
      <sz val="12"/>
      <color theme="1"/>
      <name val="Times New Roman"/>
      <family val="1"/>
    </font>
    <font>
      <sz val="12"/>
      <name val="Times New Roman"/>
      <family val="1"/>
    </font>
    <font>
      <sz val="12"/>
      <color rgb="FF000000"/>
      <name val="Times New Roman"/>
      <family val="1"/>
    </font>
    <font>
      <sz val="12"/>
      <color rgb="FFFF0000"/>
      <name val="Times New Roman"/>
      <family val="1"/>
    </font>
    <font>
      <sz val="12"/>
      <name val=".VnTime"/>
      <family val="2"/>
    </font>
    <font>
      <sz val="10"/>
      <name val="Times New Roman"/>
      <family val="1"/>
    </font>
    <font>
      <b/>
      <sz val="12"/>
      <color rgb="FF000000"/>
      <name val="Times New Roman"/>
      <family val="1"/>
    </font>
  </fonts>
  <fills count="6">
    <fill>
      <patternFill patternType="none"/>
    </fill>
    <fill>
      <patternFill patternType="gray125"/>
    </fill>
    <fill>
      <patternFill patternType="solid">
        <fgColor theme="0"/>
      </patternFill>
    </fill>
    <fill>
      <patternFill patternType="solid">
        <fgColor rgb="FFFFFFFF"/>
      </patternFill>
    </fill>
    <fill>
      <patternFill patternType="solid">
        <fgColor rgb="FFFFFFFF"/>
      </patternFill>
    </fill>
    <fill>
      <patternFill patternType="solid">
        <fgColor theme="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0">
    <xf numFmtId="0" fontId="0" fillId="0" borderId="0"/>
    <xf numFmtId="43" fontId="1" fillId="0" borderId="0" applyFont="0" applyFill="0" applyBorder="0" applyAlignment="0" applyProtection="0"/>
    <xf numFmtId="0" fontId="9" fillId="0" borderId="0"/>
    <xf numFmtId="0" fontId="11" fillId="0" borderId="0"/>
    <xf numFmtId="0" fontId="18" fillId="0" borderId="0"/>
    <xf numFmtId="0" fontId="18" fillId="0" borderId="0"/>
    <xf numFmtId="43" fontId="18" fillId="0" borderId="0" applyFont="0" applyFill="0" applyBorder="0" applyAlignment="0" applyProtection="0"/>
    <xf numFmtId="0" fontId="6" fillId="0" borderId="0"/>
    <xf numFmtId="0" fontId="18" fillId="0" borderId="0"/>
    <xf numFmtId="0" fontId="27" fillId="0" borderId="0"/>
    <xf numFmtId="165" fontId="18" fillId="0" borderId="0" applyFont="0" applyFill="0" applyBorder="0" applyAlignment="0" applyProtection="0"/>
    <xf numFmtId="0" fontId="18" fillId="0" borderId="0"/>
    <xf numFmtId="164" fontId="18" fillId="0" borderId="0" applyFont="0" applyFill="0" applyBorder="0" applyAlignment="0" applyProtection="0"/>
    <xf numFmtId="43" fontId="6" fillId="0" borderId="0" applyFont="0" applyFill="0" applyBorder="0" applyAlignment="0" applyProtection="0"/>
    <xf numFmtId="165" fontId="18" fillId="0" borderId="0" applyFont="0" applyFill="0" applyBorder="0" applyAlignment="0" applyProtection="0"/>
    <xf numFmtId="0" fontId="6" fillId="0" borderId="0"/>
    <xf numFmtId="0" fontId="28" fillId="0" borderId="0"/>
    <xf numFmtId="0" fontId="6" fillId="0" borderId="0"/>
    <xf numFmtId="0" fontId="27" fillId="0" borderId="0"/>
    <xf numFmtId="0" fontId="6" fillId="0" borderId="0" applyProtection="0"/>
  </cellStyleXfs>
  <cellXfs count="421">
    <xf numFmtId="0" fontId="0" fillId="0" borderId="0" xfId="0"/>
    <xf numFmtId="0" fontId="3" fillId="0" borderId="0" xfId="0" applyFont="1"/>
    <xf numFmtId="0" fontId="4" fillId="0" borderId="0" xfId="0" applyFont="1"/>
    <xf numFmtId="3" fontId="3" fillId="0" borderId="0" xfId="0" applyNumberFormat="1" applyFont="1"/>
    <xf numFmtId="0" fontId="4" fillId="0" borderId="0" xfId="0" applyFont="1" applyAlignment="1">
      <alignment horizontal="right"/>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wrapText="1"/>
    </xf>
    <xf numFmtId="3" fontId="2" fillId="0" borderId="0" xfId="0" applyNumberFormat="1" applyFont="1" applyAlignment="1">
      <alignment horizontal="center"/>
    </xf>
    <xf numFmtId="0" fontId="2" fillId="0" borderId="0" xfId="0" applyFont="1" applyAlignment="1">
      <alignment horizontal="center"/>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center"/>
    </xf>
    <xf numFmtId="3" fontId="5" fillId="0" borderId="1" xfId="0" applyNumberFormat="1" applyFont="1" applyBorder="1" applyAlignment="1">
      <alignment horizontal="center"/>
    </xf>
    <xf numFmtId="3" fontId="3" fillId="0" borderId="0" xfId="0" applyNumberFormat="1" applyFont="1" applyAlignment="1">
      <alignment horizontal="center" vertical="center"/>
    </xf>
    <xf numFmtId="0" fontId="3" fillId="0" borderId="0" xfId="0" applyFont="1" applyAlignment="1">
      <alignment horizontal="center" vertical="center"/>
    </xf>
    <xf numFmtId="3" fontId="5" fillId="2" borderId="1" xfId="1" applyNumberFormat="1" applyFont="1" applyFill="1" applyBorder="1" applyAlignment="1">
      <alignment horizontal="center" wrapText="1"/>
    </xf>
    <xf numFmtId="3" fontId="6" fillId="0" borderId="0" xfId="0" applyNumberFormat="1" applyFont="1"/>
    <xf numFmtId="0" fontId="6" fillId="0" borderId="0" xfId="0" applyFont="1"/>
    <xf numFmtId="3" fontId="7" fillId="0" borderId="1" xfId="0" applyNumberFormat="1" applyFont="1" applyBorder="1" applyAlignment="1">
      <alignment horizontal="center" wrapText="1"/>
    </xf>
    <xf numFmtId="3" fontId="7" fillId="0" borderId="2" xfId="0" applyNumberFormat="1" applyFont="1" applyBorder="1" applyAlignment="1">
      <alignment horizontal="center" wrapText="1"/>
    </xf>
    <xf numFmtId="3" fontId="5" fillId="0" borderId="0" xfId="0" applyNumberFormat="1" applyFont="1"/>
    <xf numFmtId="0" fontId="5" fillId="0" borderId="0" xfId="0" applyFont="1"/>
    <xf numFmtId="3" fontId="3" fillId="0" borderId="1" xfId="0" applyNumberFormat="1" applyFont="1" applyBorder="1" applyAlignment="1">
      <alignment horizontal="center" wrapText="1"/>
    </xf>
    <xf numFmtId="3" fontId="3"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center"/>
    </xf>
    <xf numFmtId="3" fontId="3" fillId="2" borderId="0" xfId="0" applyNumberFormat="1" applyFont="1" applyFill="1"/>
    <xf numFmtId="0" fontId="3" fillId="2" borderId="0" xfId="0" applyFont="1" applyFill="1"/>
    <xf numFmtId="3" fontId="3" fillId="0" borderId="5" xfId="0" applyNumberFormat="1" applyFont="1" applyBorder="1" applyAlignment="1">
      <alignment horizontal="center"/>
    </xf>
    <xf numFmtId="3" fontId="3" fillId="0" borderId="6" xfId="0" applyNumberFormat="1" applyFont="1" applyBorder="1" applyAlignment="1">
      <alignment horizontal="center"/>
    </xf>
    <xf numFmtId="0" fontId="7" fillId="3" borderId="1" xfId="0" applyFont="1" applyFill="1" applyBorder="1" applyAlignment="1">
      <alignment horizontal="center"/>
    </xf>
    <xf numFmtId="166" fontId="3" fillId="0" borderId="1" xfId="0" applyNumberFormat="1" applyFont="1" applyBorder="1" applyAlignment="1">
      <alignment horizontal="center"/>
    </xf>
    <xf numFmtId="3" fontId="8" fillId="0" borderId="1" xfId="0" applyNumberFormat="1" applyFont="1" applyBorder="1" applyAlignment="1">
      <alignment horizontal="center" wrapText="1"/>
    </xf>
    <xf numFmtId="3" fontId="3" fillId="0" borderId="6" xfId="0" applyNumberFormat="1" applyFont="1" applyBorder="1" applyAlignment="1">
      <alignment horizontal="left" vertical="center" wrapText="1"/>
    </xf>
    <xf numFmtId="3" fontId="3" fillId="0" borderId="6" xfId="0" applyNumberFormat="1" applyFont="1" applyBorder="1" applyAlignment="1">
      <alignment horizontal="center" wrapText="1"/>
    </xf>
    <xf numFmtId="3" fontId="3" fillId="0" borderId="6" xfId="1" applyNumberFormat="1" applyFont="1" applyBorder="1" applyAlignment="1">
      <alignment horizontal="center"/>
    </xf>
    <xf numFmtId="3" fontId="3" fillId="0" borderId="0" xfId="0" applyNumberFormat="1" applyFont="1" applyAlignment="1">
      <alignment vertical="center"/>
    </xf>
    <xf numFmtId="0" fontId="3" fillId="0" borderId="0" xfId="0" applyFont="1" applyAlignment="1">
      <alignment vertical="center"/>
    </xf>
    <xf numFmtId="3" fontId="3" fillId="0" borderId="1" xfId="1" applyNumberFormat="1" applyFont="1" applyBorder="1" applyAlignment="1">
      <alignment horizontal="center"/>
    </xf>
    <xf numFmtId="3" fontId="8" fillId="0" borderId="1" xfId="2" applyNumberFormat="1" applyFont="1" applyBorder="1" applyAlignment="1">
      <alignment horizontal="center"/>
    </xf>
    <xf numFmtId="3" fontId="3" fillId="0" borderId="0" xfId="0" applyNumberFormat="1" applyFont="1" applyAlignment="1">
      <alignment horizontal="center"/>
    </xf>
    <xf numFmtId="3" fontId="3" fillId="0" borderId="0" xfId="0" applyNumberFormat="1" applyFont="1" applyAlignment="1">
      <alignment horizontal="left"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left" vertical="center" wrapText="1"/>
    </xf>
    <xf numFmtId="3" fontId="10" fillId="0" borderId="1" xfId="0" applyNumberFormat="1" applyFont="1" applyBorder="1" applyAlignment="1">
      <alignment horizontal="center"/>
    </xf>
    <xf numFmtId="0" fontId="11" fillId="0" borderId="0" xfId="3"/>
    <xf numFmtId="0" fontId="13" fillId="0" borderId="1" xfId="3" applyFont="1" applyBorder="1" applyAlignment="1">
      <alignment horizontal="center" vertical="center" wrapText="1"/>
    </xf>
    <xf numFmtId="0" fontId="14" fillId="0" borderId="1" xfId="3" applyFont="1" applyBorder="1" applyAlignment="1">
      <alignment horizontal="center" vertical="center" wrapText="1"/>
    </xf>
    <xf numFmtId="3" fontId="14" fillId="0" borderId="1" xfId="3" applyNumberFormat="1" applyFont="1" applyBorder="1" applyAlignment="1">
      <alignment horizontal="center" vertical="center"/>
    </xf>
    <xf numFmtId="0" fontId="14" fillId="0" borderId="1" xfId="3" applyFont="1" applyBorder="1" applyAlignment="1">
      <alignment horizontal="center" vertical="center"/>
    </xf>
    <xf numFmtId="0" fontId="11" fillId="0" borderId="7" xfId="3" applyBorder="1" applyAlignment="1">
      <alignment horizontal="center"/>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10" fontId="16" fillId="0" borderId="1" xfId="0" applyNumberFormat="1" applyFont="1" applyBorder="1" applyAlignment="1">
      <alignment horizontal="center" vertical="center" wrapText="1"/>
    </xf>
    <xf numFmtId="0" fontId="12" fillId="0" borderId="0" xfId="3" applyFont="1"/>
    <xf numFmtId="0" fontId="17" fillId="0" borderId="1" xfId="0" applyFont="1" applyBorder="1" applyAlignment="1">
      <alignment horizontal="center" vertical="center"/>
    </xf>
    <xf numFmtId="4" fontId="16" fillId="0" borderId="0" xfId="0" applyNumberFormat="1" applyFont="1"/>
    <xf numFmtId="168" fontId="12" fillId="0" borderId="1" xfId="1" applyNumberFormat="1" applyFont="1" applyBorder="1" applyAlignment="1">
      <alignment horizontal="center" vertical="center" wrapText="1"/>
    </xf>
    <xf numFmtId="168" fontId="0" fillId="0" borderId="0" xfId="1" applyNumberFormat="1" applyFont="1"/>
    <xf numFmtId="165" fontId="16" fillId="0" borderId="1" xfId="0" applyNumberFormat="1" applyFont="1" applyBorder="1" applyAlignment="1">
      <alignment horizontal="center" vertical="center" wrapText="1"/>
    </xf>
    <xf numFmtId="168" fontId="0" fillId="0" borderId="0" xfId="0" applyNumberFormat="1"/>
    <xf numFmtId="165" fontId="0" fillId="0" borderId="0" xfId="0" applyNumberFormat="1"/>
    <xf numFmtId="0" fontId="18" fillId="0" borderId="0" xfId="4"/>
    <xf numFmtId="0" fontId="20" fillId="0" borderId="0" xfId="4" applyFont="1" applyAlignment="1">
      <alignment horizontal="center" vertical="center"/>
    </xf>
    <xf numFmtId="0" fontId="20" fillId="0" borderId="0" xfId="4" applyFont="1" applyAlignment="1">
      <alignment horizontal="left" vertical="center"/>
    </xf>
    <xf numFmtId="0" fontId="21" fillId="2"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horizontal="left" vertical="center" wrapText="1"/>
    </xf>
    <xf numFmtId="3" fontId="20" fillId="0" borderId="1" xfId="4" applyNumberFormat="1" applyFont="1" applyBorder="1" applyAlignment="1">
      <alignment horizontal="center" vertical="center" wrapText="1"/>
    </xf>
    <xf numFmtId="0" fontId="21" fillId="2" borderId="1" xfId="4" applyFont="1" applyFill="1" applyBorder="1" applyAlignment="1">
      <alignment horizontal="left" vertical="center" wrapText="1"/>
    </xf>
    <xf numFmtId="0" fontId="20" fillId="2" borderId="1" xfId="4" applyFont="1" applyFill="1" applyBorder="1" applyAlignment="1">
      <alignment horizontal="center" vertical="center" wrapText="1"/>
    </xf>
    <xf numFmtId="0" fontId="20" fillId="2" borderId="1" xfId="4" applyFont="1" applyFill="1" applyBorder="1" applyAlignment="1">
      <alignment horizontal="left" vertical="center" wrapText="1"/>
    </xf>
    <xf numFmtId="3" fontId="20" fillId="2" borderId="1" xfId="4" applyNumberFormat="1" applyFont="1" applyFill="1" applyBorder="1" applyAlignment="1">
      <alignment horizontal="center" vertical="center" wrapText="1"/>
    </xf>
    <xf numFmtId="0" fontId="21" fillId="0" borderId="0" xfId="4" applyFont="1" applyAlignment="1">
      <alignment vertical="center" wrapText="1"/>
    </xf>
    <xf numFmtId="0" fontId="16" fillId="2" borderId="1" xfId="5" applyFont="1" applyFill="1" applyBorder="1" applyAlignment="1">
      <alignment vertical="center" wrapText="1"/>
    </xf>
    <xf numFmtId="0" fontId="20" fillId="2" borderId="1" xfId="4" applyFont="1" applyFill="1" applyBorder="1" applyAlignment="1">
      <alignment horizontal="center" vertical="center"/>
    </xf>
    <xf numFmtId="0" fontId="22" fillId="0" borderId="0" xfId="4" applyFont="1"/>
    <xf numFmtId="0" fontId="20" fillId="2" borderId="1" xfId="4" applyFont="1" applyFill="1" applyBorder="1" applyAlignment="1">
      <alignment horizontal="left" vertical="center"/>
    </xf>
    <xf numFmtId="0" fontId="16" fillId="0" borderId="1" xfId="4" applyFont="1" applyBorder="1" applyAlignment="1">
      <alignment horizontal="left" vertical="center" wrapText="1"/>
    </xf>
    <xf numFmtId="0" fontId="16" fillId="0" borderId="1" xfId="4" applyFont="1" applyBorder="1" applyAlignment="1">
      <alignment horizontal="center" vertical="center" wrapText="1"/>
    </xf>
    <xf numFmtId="0" fontId="20" fillId="0" borderId="9" xfId="4" applyFont="1" applyBorder="1" applyAlignment="1">
      <alignment horizontal="center" vertical="center" wrapText="1"/>
    </xf>
    <xf numFmtId="0" fontId="23" fillId="0" borderId="1" xfId="4" applyFont="1" applyBorder="1" applyAlignment="1">
      <alignment horizontal="center" vertical="center" wrapText="1"/>
    </xf>
    <xf numFmtId="0" fontId="20" fillId="0" borderId="1" xfId="4" applyFont="1" applyBorder="1" applyAlignment="1">
      <alignment vertical="center" wrapText="1"/>
    </xf>
    <xf numFmtId="0" fontId="16" fillId="2" borderId="1" xfId="4" applyFont="1" applyFill="1" applyBorder="1" applyAlignment="1">
      <alignment horizontal="left" vertical="center" wrapText="1"/>
    </xf>
    <xf numFmtId="0" fontId="16" fillId="2" borderId="1" xfId="4" applyFont="1" applyFill="1" applyBorder="1" applyAlignment="1">
      <alignment horizontal="center" vertical="center" wrapText="1"/>
    </xf>
    <xf numFmtId="3" fontId="16" fillId="2" borderId="1" xfId="4" applyNumberFormat="1" applyFont="1" applyFill="1" applyBorder="1" applyAlignment="1">
      <alignment horizontal="center" vertical="center" wrapText="1"/>
    </xf>
    <xf numFmtId="0" fontId="24" fillId="2" borderId="1" xfId="4" applyFont="1" applyFill="1" applyBorder="1" applyAlignment="1">
      <alignment horizontal="center" vertical="center" wrapText="1"/>
    </xf>
    <xf numFmtId="168" fontId="20" fillId="2" borderId="1" xfId="6" applyNumberFormat="1" applyFont="1" applyFill="1" applyBorder="1" applyAlignment="1">
      <alignment horizontal="center" vertical="center" wrapText="1"/>
    </xf>
    <xf numFmtId="0" fontId="23" fillId="0" borderId="0" xfId="4" applyFont="1"/>
    <xf numFmtId="0" fontId="20" fillId="0" borderId="1" xfId="4" applyFont="1" applyBorder="1" applyAlignment="1">
      <alignment horizontal="left" vertical="center"/>
    </xf>
    <xf numFmtId="0" fontId="20" fillId="0" borderId="1" xfId="7" applyFont="1" applyBorder="1" applyAlignment="1">
      <alignment horizontal="left" vertical="center" wrapText="1"/>
    </xf>
    <xf numFmtId="169" fontId="20" fillId="2" borderId="1" xfId="4" applyNumberFormat="1" applyFont="1" applyFill="1" applyBorder="1" applyAlignment="1">
      <alignment horizontal="center" vertical="center" wrapText="1"/>
    </xf>
    <xf numFmtId="0" fontId="24" fillId="0" borderId="1" xfId="4" applyFont="1" applyBorder="1" applyAlignment="1">
      <alignment horizontal="center" vertical="center" wrapText="1"/>
    </xf>
    <xf numFmtId="0" fontId="24" fillId="0" borderId="1" xfId="4" applyFont="1" applyBorder="1" applyAlignment="1">
      <alignment horizontal="left" vertical="center" wrapText="1"/>
    </xf>
    <xf numFmtId="0" fontId="24" fillId="0" borderId="1" xfId="4" applyFont="1" applyBorder="1" applyAlignment="1">
      <alignment horizontal="left" vertical="center"/>
    </xf>
    <xf numFmtId="0" fontId="24" fillId="4" borderId="1" xfId="4" applyFont="1" applyFill="1" applyBorder="1" applyAlignment="1">
      <alignment horizontal="left" vertical="center"/>
    </xf>
    <xf numFmtId="0" fontId="23" fillId="0" borderId="1" xfId="8" applyFont="1" applyBorder="1" applyAlignment="1">
      <alignment horizontal="left" vertical="center"/>
    </xf>
    <xf numFmtId="168" fontId="20" fillId="0" borderId="1" xfId="6" applyNumberFormat="1" applyFont="1" applyBorder="1" applyAlignment="1">
      <alignment horizontal="center" vertical="center" wrapText="1"/>
    </xf>
    <xf numFmtId="0" fontId="16" fillId="2" borderId="1" xfId="4" applyFont="1" applyFill="1" applyBorder="1" applyAlignment="1">
      <alignment horizontal="center" vertical="center"/>
    </xf>
    <xf numFmtId="0" fontId="25" fillId="0" borderId="0" xfId="4" applyFont="1"/>
    <xf numFmtId="0" fontId="23" fillId="0" borderId="1" xfId="4" applyFont="1" applyBorder="1" applyAlignment="1">
      <alignment horizontal="left" vertical="center" wrapText="1"/>
    </xf>
    <xf numFmtId="0" fontId="21" fillId="0" borderId="1" xfId="4" applyFont="1" applyBorder="1" applyAlignment="1">
      <alignment horizontal="left" vertical="center"/>
    </xf>
    <xf numFmtId="0" fontId="26" fillId="0" borderId="1" xfId="4" applyFont="1" applyBorder="1" applyAlignment="1">
      <alignment horizontal="center" vertical="center" wrapText="1"/>
    </xf>
    <xf numFmtId="0" fontId="27" fillId="0" borderId="1" xfId="4" applyFont="1" applyBorder="1" applyAlignment="1">
      <alignment horizontal="center" vertical="center" wrapText="1"/>
    </xf>
    <xf numFmtId="0" fontId="20" fillId="0" borderId="0" xfId="4" applyFont="1"/>
    <xf numFmtId="0" fontId="20" fillId="0" borderId="1" xfId="4" applyFont="1" applyBorder="1" applyAlignment="1">
      <alignment horizontal="center" wrapText="1"/>
    </xf>
    <xf numFmtId="0" fontId="20" fillId="0" borderId="1" xfId="4" applyFont="1" applyBorder="1" applyAlignment="1">
      <alignment wrapText="1"/>
    </xf>
    <xf numFmtId="3" fontId="20" fillId="0" borderId="1" xfId="4" applyNumberFormat="1" applyFont="1" applyBorder="1" applyAlignment="1">
      <alignment horizontal="center" wrapText="1"/>
    </xf>
    <xf numFmtId="3" fontId="20" fillId="0" borderId="1" xfId="4" applyNumberFormat="1" applyFont="1" applyBorder="1" applyAlignment="1">
      <alignment horizontal="center" wrapText="1"/>
    </xf>
    <xf numFmtId="168" fontId="20" fillId="0" borderId="1" xfId="6" applyNumberFormat="1" applyFont="1" applyBorder="1" applyAlignment="1">
      <alignment horizontal="center" wrapText="1"/>
    </xf>
    <xf numFmtId="0" fontId="20" fillId="2" borderId="1" xfId="4" applyFont="1" applyFill="1" applyBorder="1"/>
    <xf numFmtId="0" fontId="20" fillId="0" borderId="1" xfId="4" applyFont="1" applyBorder="1" applyAlignment="1">
      <alignment horizontal="justify" vertical="top" wrapText="1"/>
    </xf>
    <xf numFmtId="0" fontId="20" fillId="0" borderId="1" xfId="4" applyFont="1" applyBorder="1" applyAlignment="1">
      <alignment vertical="top" wrapText="1"/>
    </xf>
    <xf numFmtId="0" fontId="20" fillId="0" borderId="1" xfId="4" applyFont="1" applyBorder="1" applyAlignment="1">
      <alignment vertical="center"/>
    </xf>
    <xf numFmtId="0" fontId="20" fillId="0" borderId="1" xfId="4" applyFont="1" applyBorder="1"/>
    <xf numFmtId="0" fontId="28" fillId="0" borderId="1" xfId="4" applyFont="1" applyBorder="1" applyAlignment="1">
      <alignment horizontal="justify" vertical="top" wrapText="1"/>
    </xf>
    <xf numFmtId="0" fontId="28" fillId="0" borderId="1" xfId="4" applyFont="1" applyBorder="1" applyAlignment="1">
      <alignment vertical="top" wrapText="1"/>
    </xf>
    <xf numFmtId="0" fontId="18" fillId="0" borderId="0" xfId="4" applyAlignment="1">
      <alignment horizontal="center" vertical="center"/>
    </xf>
    <xf numFmtId="0" fontId="18" fillId="0" borderId="0" xfId="4" applyAlignment="1">
      <alignment horizontal="left" vertical="center"/>
    </xf>
    <xf numFmtId="0" fontId="12" fillId="0" borderId="0" xfId="0" applyFont="1" applyAlignment="1">
      <alignment wrapText="1"/>
    </xf>
    <xf numFmtId="168" fontId="21" fillId="2" borderId="1" xfId="1" applyNumberFormat="1" applyFont="1" applyFill="1" applyBorder="1" applyAlignment="1">
      <alignment horizontal="center" vertical="center" wrapText="1"/>
    </xf>
    <xf numFmtId="0" fontId="23" fillId="0" borderId="0" xfId="5" applyFont="1"/>
    <xf numFmtId="0" fontId="23" fillId="0" borderId="0" xfId="5" applyFont="1" applyAlignment="1">
      <alignment horizontal="center" vertical="center" wrapText="1"/>
    </xf>
    <xf numFmtId="0" fontId="23" fillId="0" borderId="0" xfId="5" applyFont="1" applyAlignment="1">
      <alignment horizontal="left" vertical="center" wrapText="1"/>
    </xf>
    <xf numFmtId="0" fontId="21" fillId="2" borderId="1" xfId="5" applyFont="1" applyFill="1" applyBorder="1" applyAlignment="1">
      <alignment horizontal="center" vertical="center" wrapText="1"/>
    </xf>
    <xf numFmtId="0" fontId="21" fillId="2" borderId="1" xfId="5" applyFont="1" applyFill="1" applyBorder="1" applyAlignment="1">
      <alignment horizontal="left" vertical="center" wrapText="1"/>
    </xf>
    <xf numFmtId="1" fontId="20" fillId="2" borderId="1" xfId="5" applyNumberFormat="1" applyFont="1" applyFill="1" applyBorder="1" applyAlignment="1">
      <alignment horizontal="center" vertical="center" wrapText="1"/>
    </xf>
    <xf numFmtId="0" fontId="29" fillId="0" borderId="0" xfId="5" applyFont="1"/>
    <xf numFmtId="0" fontId="20" fillId="0" borderId="1" xfId="5" applyFont="1" applyBorder="1" applyAlignment="1">
      <alignment horizontal="center" vertical="center" wrapText="1"/>
    </xf>
    <xf numFmtId="0" fontId="20" fillId="0" borderId="1" xfId="5" applyFont="1" applyBorder="1" applyAlignment="1">
      <alignment horizontal="left" vertical="center" wrapText="1"/>
    </xf>
    <xf numFmtId="0" fontId="21" fillId="0" borderId="1" xfId="5" applyFont="1" applyBorder="1" applyAlignment="1">
      <alignment horizontal="center" vertical="center" wrapText="1"/>
    </xf>
    <xf numFmtId="1" fontId="21" fillId="2" borderId="1" xfId="5" applyNumberFormat="1" applyFont="1" applyFill="1" applyBorder="1" applyAlignment="1">
      <alignment horizontal="center" vertical="center" wrapText="1"/>
    </xf>
    <xf numFmtId="0" fontId="21" fillId="2" borderId="1" xfId="5" applyFont="1" applyFill="1" applyBorder="1" applyAlignment="1">
      <alignment horizontal="center" vertical="center"/>
    </xf>
    <xf numFmtId="0" fontId="21" fillId="2" borderId="1" xfId="5" applyFont="1" applyFill="1" applyBorder="1" applyAlignment="1">
      <alignment horizontal="left" vertical="center"/>
    </xf>
    <xf numFmtId="0" fontId="20" fillId="0" borderId="0" xfId="5" applyFont="1"/>
    <xf numFmtId="1" fontId="20" fillId="0" borderId="1" xfId="5" applyNumberFormat="1" applyFont="1" applyBorder="1" applyAlignment="1">
      <alignment horizontal="center" vertical="center" wrapText="1"/>
    </xf>
    <xf numFmtId="0" fontId="23" fillId="0" borderId="0" xfId="5" applyFont="1" applyAlignment="1">
      <alignment wrapText="1"/>
    </xf>
    <xf numFmtId="0" fontId="20" fillId="0" borderId="0" xfId="5" applyFont="1" applyAlignment="1">
      <alignment horizontal="center" vertical="center"/>
    </xf>
    <xf numFmtId="0" fontId="29" fillId="0" borderId="1" xfId="5" applyFont="1" applyBorder="1" applyAlignment="1">
      <alignment horizontal="center" vertical="center"/>
    </xf>
    <xf numFmtId="0" fontId="29" fillId="0" borderId="1" xfId="5" applyFont="1" applyBorder="1" applyAlignment="1">
      <alignment horizontal="left" vertical="center"/>
    </xf>
    <xf numFmtId="0" fontId="20" fillId="0" borderId="1" xfId="5" applyFont="1" applyBorder="1" applyAlignment="1">
      <alignment vertical="center" wrapText="1"/>
    </xf>
    <xf numFmtId="0" fontId="23" fillId="0" borderId="0" xfId="5" applyFont="1" applyAlignment="1">
      <alignment horizontal="center" vertical="center"/>
    </xf>
    <xf numFmtId="0" fontId="23" fillId="0" borderId="0" xfId="5" applyFont="1" applyAlignment="1">
      <alignment horizontal="left" vertical="center"/>
    </xf>
    <xf numFmtId="0" fontId="21" fillId="0" borderId="0" xfId="4" applyFont="1"/>
    <xf numFmtId="0" fontId="20" fillId="0" borderId="1" xfId="8" applyFont="1" applyBorder="1" applyAlignment="1">
      <alignment horizontal="left" vertical="center"/>
    </xf>
    <xf numFmtId="0" fontId="21" fillId="0" borderId="1" xfId="4" applyFont="1" applyBorder="1" applyAlignment="1">
      <alignment horizontal="center" vertical="center"/>
    </xf>
    <xf numFmtId="168" fontId="21" fillId="0" borderId="1" xfId="4" applyNumberFormat="1" applyFont="1" applyBorder="1" applyAlignment="1">
      <alignment horizontal="center" vertical="center"/>
    </xf>
    <xf numFmtId="0" fontId="21" fillId="0" borderId="1" xfId="5" applyFont="1" applyBorder="1" applyAlignment="1">
      <alignment horizontal="center" vertical="center"/>
    </xf>
    <xf numFmtId="0" fontId="21" fillId="0" borderId="1" xfId="5" applyFont="1" applyBorder="1" applyAlignment="1">
      <alignment horizontal="left" vertical="center"/>
    </xf>
    <xf numFmtId="0" fontId="30" fillId="2" borderId="1" xfId="5" applyFont="1" applyFill="1" applyBorder="1" applyAlignment="1">
      <alignment horizontal="center" vertical="center" wrapText="1"/>
    </xf>
    <xf numFmtId="49" fontId="5" fillId="2" borderId="1" xfId="5" applyNumberFormat="1" applyFont="1" applyFill="1" applyBorder="1" applyAlignment="1">
      <alignment horizontal="center" vertical="center" wrapText="1"/>
    </xf>
    <xf numFmtId="49" fontId="5" fillId="2" borderId="1" xfId="5" applyNumberFormat="1" applyFont="1" applyFill="1" applyBorder="1" applyAlignment="1">
      <alignment horizontal="left" vertical="center" wrapText="1"/>
    </xf>
    <xf numFmtId="49" fontId="30" fillId="2" borderId="1" xfId="5" applyNumberFormat="1" applyFont="1" applyFill="1" applyBorder="1" applyAlignment="1">
      <alignment horizontal="center" vertical="center" wrapText="1"/>
    </xf>
    <xf numFmtId="49" fontId="30" fillId="2" borderId="1" xfId="5" applyNumberFormat="1" applyFont="1" applyFill="1" applyBorder="1" applyAlignment="1">
      <alignment horizontal="left" vertical="center" wrapText="1"/>
    </xf>
    <xf numFmtId="3" fontId="30" fillId="2" borderId="1" xfId="5" applyNumberFormat="1" applyFont="1" applyFill="1" applyBorder="1" applyAlignment="1">
      <alignment horizontal="center" vertical="center" wrapText="1"/>
    </xf>
    <xf numFmtId="0" fontId="30" fillId="2" borderId="1" xfId="5" applyFont="1" applyFill="1" applyBorder="1" applyAlignment="1">
      <alignment horizontal="left" vertical="center" wrapText="1"/>
    </xf>
    <xf numFmtId="3" fontId="30" fillId="2" borderId="1" xfId="5" applyNumberFormat="1" applyFont="1" applyFill="1" applyBorder="1" applyAlignment="1">
      <alignment horizontal="right" vertical="center" wrapText="1"/>
    </xf>
    <xf numFmtId="1" fontId="5" fillId="2" borderId="1" xfId="5" applyNumberFormat="1" applyFont="1" applyFill="1" applyBorder="1" applyAlignment="1">
      <alignment horizontal="center" vertical="center" wrapText="1"/>
    </xf>
    <xf numFmtId="0" fontId="5" fillId="2" borderId="1" xfId="5" applyFont="1" applyFill="1" applyBorder="1" applyAlignment="1">
      <alignment horizontal="left" vertical="center" wrapText="1"/>
    </xf>
    <xf numFmtId="0" fontId="5" fillId="2" borderId="1" xfId="5" applyFont="1" applyFill="1" applyBorder="1" applyAlignment="1">
      <alignment horizontal="center" vertical="center" wrapText="1"/>
    </xf>
    <xf numFmtId="3" fontId="5" fillId="2" borderId="1" xfId="5" applyNumberFormat="1" applyFont="1" applyFill="1" applyBorder="1" applyAlignment="1">
      <alignment horizontal="right" vertical="center" wrapText="1"/>
    </xf>
    <xf numFmtId="1" fontId="30" fillId="2" borderId="1" xfId="5" applyNumberFormat="1" applyFont="1" applyFill="1" applyBorder="1" applyAlignment="1">
      <alignment horizontal="center" vertical="center" wrapText="1"/>
    </xf>
    <xf numFmtId="3" fontId="5" fillId="2" borderId="1" xfId="5" applyNumberFormat="1" applyFont="1" applyFill="1" applyBorder="1" applyAlignment="1">
      <alignment horizontal="right" vertical="center" wrapText="1"/>
    </xf>
    <xf numFmtId="0" fontId="5" fillId="0" borderId="1" xfId="5" applyFont="1" applyBorder="1" applyAlignment="1">
      <alignment horizontal="center" vertical="center" wrapText="1"/>
    </xf>
    <xf numFmtId="0" fontId="5" fillId="0" borderId="1" xfId="5" applyFont="1" applyBorder="1" applyAlignment="1">
      <alignment horizontal="left" vertical="center" wrapText="1"/>
    </xf>
    <xf numFmtId="3" fontId="5" fillId="0" borderId="1" xfId="5" applyNumberFormat="1" applyFont="1" applyBorder="1" applyAlignment="1">
      <alignment horizontal="right" vertical="center" wrapText="1"/>
    </xf>
    <xf numFmtId="0" fontId="30" fillId="0" borderId="1" xfId="5" applyFont="1" applyBorder="1" applyAlignment="1">
      <alignment horizontal="center" vertical="center" wrapText="1"/>
    </xf>
    <xf numFmtId="0" fontId="30" fillId="0" borderId="1" xfId="5" applyFont="1" applyBorder="1" applyAlignment="1">
      <alignment horizontal="left" vertical="center" wrapText="1"/>
    </xf>
    <xf numFmtId="3" fontId="30" fillId="0" borderId="1" xfId="5" applyNumberFormat="1" applyFont="1" applyBorder="1" applyAlignment="1">
      <alignment horizontal="right" vertical="center" wrapText="1"/>
    </xf>
    <xf numFmtId="0" fontId="5" fillId="2" borderId="1" xfId="5" applyFont="1" applyFill="1" applyBorder="1" applyAlignment="1">
      <alignment horizontal="left" vertical="center"/>
    </xf>
    <xf numFmtId="0" fontId="5" fillId="2" borderId="1" xfId="5" applyFont="1" applyFill="1" applyBorder="1" applyAlignment="1">
      <alignment horizontal="center" vertical="center"/>
    </xf>
    <xf numFmtId="0" fontId="30" fillId="2" borderId="1" xfId="5" applyFont="1" applyFill="1" applyBorder="1" applyAlignment="1">
      <alignment horizontal="center" vertical="center"/>
    </xf>
    <xf numFmtId="3" fontId="30" fillId="2" borderId="1" xfId="5" applyNumberFormat="1" applyFont="1" applyFill="1" applyBorder="1" applyAlignment="1">
      <alignment horizontal="right" vertical="center"/>
    </xf>
    <xf numFmtId="0" fontId="30" fillId="2" borderId="1" xfId="5" applyFont="1" applyFill="1" applyBorder="1" applyAlignment="1">
      <alignment horizontal="left" vertical="center"/>
    </xf>
    <xf numFmtId="3" fontId="5" fillId="2" borderId="1" xfId="6" applyNumberFormat="1" applyFont="1" applyFill="1" applyBorder="1" applyAlignment="1">
      <alignment horizontal="right" vertical="center"/>
    </xf>
    <xf numFmtId="3" fontId="30" fillId="2" borderId="1" xfId="6" applyNumberFormat="1" applyFont="1" applyFill="1" applyBorder="1" applyAlignment="1">
      <alignment horizontal="right" vertical="center"/>
    </xf>
    <xf numFmtId="1" fontId="5" fillId="0" borderId="1" xfId="5" applyNumberFormat="1" applyFont="1" applyBorder="1" applyAlignment="1">
      <alignment horizontal="center" vertical="center" wrapText="1"/>
    </xf>
    <xf numFmtId="0" fontId="3" fillId="0" borderId="6" xfId="5" applyFont="1" applyBorder="1" applyAlignment="1">
      <alignment horizontal="center" vertical="center" wrapText="1"/>
    </xf>
    <xf numFmtId="0" fontId="31" fillId="0" borderId="1" xfId="5" applyFont="1" applyBorder="1" applyAlignment="1">
      <alignment horizontal="left" vertical="center" wrapText="1"/>
    </xf>
    <xf numFmtId="1" fontId="30" fillId="0" borderId="1" xfId="5" applyNumberFormat="1" applyFont="1" applyBorder="1" applyAlignment="1">
      <alignment horizontal="center" vertical="center" wrapText="1"/>
    </xf>
    <xf numFmtId="0" fontId="2" fillId="0" borderId="6" xfId="5" applyFont="1" applyBorder="1" applyAlignment="1">
      <alignment horizontal="center" vertical="center" wrapText="1"/>
    </xf>
    <xf numFmtId="1" fontId="5" fillId="0" borderId="10" xfId="5" applyNumberFormat="1" applyFont="1" applyBorder="1" applyAlignment="1">
      <alignment horizontal="center" vertical="center" wrapText="1"/>
    </xf>
    <xf numFmtId="0" fontId="5" fillId="0" borderId="10" xfId="5" applyFont="1" applyBorder="1" applyAlignment="1">
      <alignment horizontal="left" vertical="center" wrapText="1"/>
    </xf>
    <xf numFmtId="0" fontId="5" fillId="0" borderId="10" xfId="5" applyFont="1" applyBorder="1" applyAlignment="1">
      <alignment horizontal="center" vertical="center" wrapText="1"/>
    </xf>
    <xf numFmtId="3" fontId="5" fillId="0" borderId="10" xfId="5" applyNumberFormat="1" applyFont="1" applyBorder="1" applyAlignment="1">
      <alignment horizontal="right" vertical="center" wrapText="1"/>
    </xf>
    <xf numFmtId="0" fontId="5" fillId="0" borderId="5" xfId="5" applyFont="1" applyBorder="1" applyAlignment="1">
      <alignment horizontal="left" vertical="center" wrapText="1"/>
    </xf>
    <xf numFmtId="0" fontId="5" fillId="0" borderId="5" xfId="5" applyFont="1" applyBorder="1" applyAlignment="1">
      <alignment horizontal="center" vertical="center" wrapText="1"/>
    </xf>
    <xf numFmtId="3" fontId="5" fillId="0" borderId="5" xfId="5" applyNumberFormat="1" applyFont="1" applyBorder="1" applyAlignment="1">
      <alignment horizontal="right" vertical="center" wrapText="1"/>
    </xf>
    <xf numFmtId="3" fontId="5" fillId="2" borderId="1" xfId="6" applyNumberFormat="1" applyFont="1" applyFill="1" applyBorder="1" applyAlignment="1">
      <alignment horizontal="right" vertical="center" wrapText="1"/>
    </xf>
    <xf numFmtId="0" fontId="30" fillId="2" borderId="1" xfId="5" applyFont="1" applyFill="1" applyBorder="1" applyAlignment="1">
      <alignment horizontal="left"/>
    </xf>
    <xf numFmtId="0" fontId="3" fillId="0" borderId="1" xfId="5" applyFont="1" applyBorder="1" applyAlignment="1">
      <alignment horizontal="center" vertical="center"/>
    </xf>
    <xf numFmtId="0" fontId="5" fillId="0" borderId="1" xfId="9" applyFont="1" applyBorder="1" applyAlignment="1">
      <alignment horizontal="left" vertical="center" wrapText="1"/>
    </xf>
    <xf numFmtId="0" fontId="3" fillId="0" borderId="1" xfId="5" applyFont="1" applyBorder="1" applyAlignment="1">
      <alignment horizontal="center" vertical="center" wrapText="1"/>
    </xf>
    <xf numFmtId="3" fontId="5" fillId="2" borderId="1" xfId="10" applyNumberFormat="1" applyFont="1" applyFill="1" applyBorder="1" applyAlignment="1">
      <alignment horizontal="right" vertical="center" wrapText="1"/>
    </xf>
    <xf numFmtId="3" fontId="30" fillId="2" borderId="1" xfId="10" applyNumberFormat="1" applyFont="1" applyFill="1" applyBorder="1" applyAlignment="1">
      <alignment horizontal="right" vertical="center" wrapText="1"/>
    </xf>
    <xf numFmtId="0" fontId="5" fillId="0" borderId="2" xfId="5" applyFont="1" applyBorder="1" applyAlignment="1">
      <alignment horizontal="left" vertical="center" wrapText="1"/>
    </xf>
    <xf numFmtId="0" fontId="5" fillId="0" borderId="2" xfId="5" applyFont="1" applyBorder="1" applyAlignment="1">
      <alignment horizontal="center" vertical="center" wrapText="1"/>
    </xf>
    <xf numFmtId="3" fontId="5" fillId="2" borderId="1" xfId="5" applyNumberFormat="1" applyFont="1" applyFill="1" applyBorder="1" applyAlignment="1">
      <alignment horizontal="center" vertical="center" wrapText="1"/>
    </xf>
    <xf numFmtId="0" fontId="7" fillId="0" borderId="1" xfId="5" applyFont="1" applyBorder="1" applyAlignment="1">
      <alignment horizontal="center" vertical="center" wrapText="1"/>
    </xf>
    <xf numFmtId="0" fontId="7" fillId="0" borderId="1" xfId="5" applyFont="1" applyBorder="1" applyAlignment="1">
      <alignment horizontal="left" vertical="center" wrapText="1"/>
    </xf>
    <xf numFmtId="3" fontId="7" fillId="0" borderId="1" xfId="5" applyNumberFormat="1" applyFont="1" applyBorder="1" applyAlignment="1">
      <alignment horizontal="right" vertical="center" wrapText="1"/>
    </xf>
    <xf numFmtId="0" fontId="5" fillId="0" borderId="1" xfId="5" applyFont="1" applyBorder="1" applyAlignment="1">
      <alignment horizontal="left" wrapText="1"/>
    </xf>
    <xf numFmtId="0" fontId="32" fillId="0" borderId="1" xfId="5" applyFont="1" applyBorder="1" applyAlignment="1">
      <alignment horizontal="center" vertical="center" wrapText="1"/>
    </xf>
    <xf numFmtId="3" fontId="33" fillId="0" borderId="1" xfId="6" applyNumberFormat="1" applyFont="1" applyBorder="1" applyAlignment="1">
      <alignment horizontal="right" vertical="center" wrapText="1"/>
    </xf>
    <xf numFmtId="0" fontId="5" fillId="0" borderId="1" xfId="5" applyFont="1" applyBorder="1" applyAlignment="1">
      <alignment horizontal="center" vertical="center"/>
    </xf>
    <xf numFmtId="3" fontId="5" fillId="2" borderId="1" xfId="5" applyNumberFormat="1" applyFont="1" applyFill="1" applyBorder="1" applyAlignment="1">
      <alignment horizontal="right" vertical="center"/>
    </xf>
    <xf numFmtId="0" fontId="5" fillId="0" borderId="0" xfId="5" applyFont="1" applyAlignment="1">
      <alignment horizontal="center" vertical="center"/>
    </xf>
    <xf numFmtId="3" fontId="30" fillId="2" borderId="1" xfId="6" applyNumberFormat="1" applyFont="1" applyFill="1" applyBorder="1" applyAlignment="1">
      <alignment horizontal="right" vertical="center" wrapText="1"/>
    </xf>
    <xf numFmtId="0" fontId="30" fillId="0" borderId="1" xfId="5" applyFont="1" applyBorder="1" applyAlignment="1">
      <alignment horizontal="center" vertical="center"/>
    </xf>
    <xf numFmtId="0" fontId="30" fillId="0" borderId="1" xfId="5" applyFont="1" applyBorder="1" applyAlignment="1">
      <alignment horizontal="left"/>
    </xf>
    <xf numFmtId="3" fontId="30" fillId="0" borderId="1" xfId="5" applyNumberFormat="1" applyFont="1" applyBorder="1" applyAlignment="1">
      <alignment horizontal="right" vertical="center"/>
    </xf>
    <xf numFmtId="0" fontId="30" fillId="0" borderId="1" xfId="5" applyFont="1" applyBorder="1" applyAlignment="1">
      <alignment horizontal="left" vertical="center"/>
    </xf>
    <xf numFmtId="49" fontId="5" fillId="0" borderId="1" xfId="5" applyNumberFormat="1" applyFont="1" applyBorder="1" applyAlignment="1">
      <alignment horizontal="center" vertical="center" wrapText="1"/>
    </xf>
    <xf numFmtId="0" fontId="5" fillId="0" borderId="1" xfId="5" applyFont="1" applyBorder="1" applyAlignment="1">
      <alignment horizontal="justify" vertical="center" wrapText="1"/>
    </xf>
    <xf numFmtId="3" fontId="5" fillId="0" borderId="1" xfId="6" applyNumberFormat="1" applyFont="1" applyBorder="1" applyAlignment="1">
      <alignment horizontal="right" vertical="center" wrapText="1"/>
    </xf>
    <xf numFmtId="0" fontId="5" fillId="0" borderId="1" xfId="5" applyFont="1" applyBorder="1" applyAlignment="1">
      <alignment vertical="center" wrapText="1"/>
    </xf>
    <xf numFmtId="2" fontId="21" fillId="2" borderId="1" xfId="5" applyNumberFormat="1" applyFont="1" applyFill="1" applyBorder="1" applyAlignment="1">
      <alignment horizontal="center" vertical="center" wrapText="1"/>
    </xf>
    <xf numFmtId="0" fontId="20" fillId="0" borderId="1" xfId="5" applyFont="1" applyBorder="1" applyAlignment="1">
      <alignment vertical="center"/>
    </xf>
    <xf numFmtId="0" fontId="16" fillId="2" borderId="1" xfId="5" applyFont="1" applyFill="1" applyBorder="1" applyAlignment="1">
      <alignment horizontal="center" vertical="center" wrapText="1"/>
    </xf>
    <xf numFmtId="0" fontId="16" fillId="2" borderId="1" xfId="5" applyFont="1" applyFill="1" applyBorder="1" applyAlignment="1">
      <alignment horizontal="left" vertical="center" wrapText="1"/>
    </xf>
    <xf numFmtId="0" fontId="21" fillId="0" borderId="0" xfId="5" applyFont="1"/>
    <xf numFmtId="2" fontId="34" fillId="2" borderId="1" xfId="5" applyNumberFormat="1" applyFont="1" applyFill="1" applyBorder="1" applyAlignment="1">
      <alignment horizontal="center" vertical="center" wrapText="1"/>
    </xf>
    <xf numFmtId="1" fontId="16" fillId="2" borderId="1" xfId="5" applyNumberFormat="1" applyFont="1" applyFill="1" applyBorder="1" applyAlignment="1">
      <alignment horizontal="center" vertical="center" wrapText="1"/>
    </xf>
    <xf numFmtId="2" fontId="16" fillId="2" borderId="1" xfId="5" applyNumberFormat="1" applyFont="1" applyFill="1" applyBorder="1" applyAlignment="1">
      <alignment horizontal="center" vertical="center" wrapText="1"/>
    </xf>
    <xf numFmtId="0" fontId="20" fillId="2" borderId="1" xfId="5" applyFont="1" applyFill="1" applyBorder="1" applyAlignment="1">
      <alignment horizontal="left" vertical="center" wrapText="1"/>
    </xf>
    <xf numFmtId="0" fontId="20" fillId="2" borderId="1" xfId="5" applyFont="1" applyFill="1" applyBorder="1" applyAlignment="1">
      <alignment horizontal="center" vertical="center" wrapText="1"/>
    </xf>
    <xf numFmtId="2" fontId="20" fillId="2" borderId="1" xfId="5" applyNumberFormat="1" applyFont="1" applyFill="1" applyBorder="1" applyAlignment="1">
      <alignment horizontal="center" vertical="center" wrapText="1"/>
    </xf>
    <xf numFmtId="0" fontId="20" fillId="0" borderId="0" xfId="5" applyFont="1" applyAlignment="1">
      <alignment horizontal="left" vertical="center"/>
    </xf>
    <xf numFmtId="3" fontId="5" fillId="2" borderId="1" xfId="0" applyNumberFormat="1" applyFont="1" applyFill="1" applyBorder="1" applyAlignment="1">
      <alignment horizontal="center" vertical="center" wrapText="1"/>
    </xf>
    <xf numFmtId="3" fontId="30" fillId="2" borderId="1" xfId="0" applyNumberFormat="1" applyFont="1" applyFill="1" applyBorder="1" applyAlignment="1">
      <alignment horizontal="center" vertical="center" wrapText="1"/>
    </xf>
    <xf numFmtId="0" fontId="5" fillId="0" borderId="1" xfId="5" applyFont="1" applyBorder="1" applyAlignment="1">
      <alignment vertical="center"/>
    </xf>
    <xf numFmtId="0" fontId="5" fillId="0" borderId="1" xfId="0" applyFont="1" applyBorder="1" applyAlignment="1">
      <alignment horizontal="center" vertical="center" wrapText="1"/>
    </xf>
    <xf numFmtId="0" fontId="2" fillId="2" borderId="1" xfId="5" applyFont="1" applyFill="1" applyBorder="1" applyAlignment="1">
      <alignment horizontal="left" vertical="center"/>
    </xf>
    <xf numFmtId="0" fontId="3" fillId="2" borderId="1" xfId="5" applyFont="1" applyFill="1" applyBorder="1" applyAlignment="1">
      <alignment horizontal="left"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5" applyFont="1" applyBorder="1" applyAlignment="1">
      <alignment horizontal="left" vertical="center"/>
    </xf>
    <xf numFmtId="0" fontId="3" fillId="0" borderId="1" xfId="5" applyFont="1" applyBorder="1" applyAlignment="1">
      <alignment horizontal="left" vertical="center" wrapText="1"/>
    </xf>
    <xf numFmtId="1" fontId="3"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5" fillId="2" borderId="1" xfId="5" applyFont="1" applyFill="1" applyBorder="1" applyAlignment="1">
      <alignment horizontal="center" vertical="center" wrapText="1"/>
    </xf>
    <xf numFmtId="0" fontId="35" fillId="2" borderId="1" xfId="5" applyFont="1" applyFill="1" applyBorder="1" applyAlignment="1">
      <alignment horizontal="left" vertical="center" wrapText="1"/>
    </xf>
    <xf numFmtId="3" fontId="35" fillId="2" borderId="1" xfId="5" applyNumberFormat="1" applyFont="1" applyFill="1" applyBorder="1" applyAlignment="1">
      <alignment horizontal="center" vertical="center" wrapText="1"/>
    </xf>
    <xf numFmtId="0" fontId="3" fillId="2" borderId="1" xfId="5" applyFont="1" applyFill="1" applyBorder="1" applyAlignment="1">
      <alignment horizontal="center" vertical="center" wrapText="1"/>
    </xf>
    <xf numFmtId="3" fontId="35" fillId="2" borderId="1" xfId="0" applyNumberFormat="1" applyFont="1" applyFill="1" applyBorder="1" applyAlignment="1">
      <alignment horizontal="center" vertical="center" wrapText="1"/>
    </xf>
    <xf numFmtId="0" fontId="3" fillId="2" borderId="1" xfId="5" applyFont="1" applyFill="1" applyBorder="1" applyAlignment="1">
      <alignment horizontal="left" vertical="center" wrapText="1"/>
    </xf>
    <xf numFmtId="170" fontId="5" fillId="2" borderId="1" xfId="0" applyNumberFormat="1" applyFont="1" applyFill="1" applyBorder="1" applyAlignment="1">
      <alignment horizontal="center" vertical="center"/>
    </xf>
    <xf numFmtId="170" fontId="3" fillId="2" borderId="1" xfId="0" applyNumberFormat="1" applyFont="1" applyFill="1" applyBorder="1" applyAlignment="1">
      <alignment horizontal="center" vertical="center"/>
    </xf>
    <xf numFmtId="0" fontId="2" fillId="2" borderId="1" xfId="5" applyFont="1" applyFill="1" applyBorder="1" applyAlignment="1">
      <alignment horizontal="center" vertical="center" wrapText="1"/>
    </xf>
    <xf numFmtId="0" fontId="2" fillId="2" borderId="1" xfId="5" applyFont="1" applyFill="1" applyBorder="1" applyAlignment="1">
      <alignment horizontal="left" vertical="center" wrapText="1"/>
    </xf>
    <xf numFmtId="0" fontId="5" fillId="5" borderId="1" xfId="5" applyFont="1" applyFill="1" applyBorder="1" applyAlignment="1">
      <alignment horizontal="left" vertical="center" wrapText="1"/>
    </xf>
    <xf numFmtId="0" fontId="5" fillId="5" borderId="1" xfId="5" applyFont="1" applyFill="1" applyBorder="1" applyAlignment="1">
      <alignment horizontal="center" vertical="center" wrapText="1"/>
    </xf>
    <xf numFmtId="0" fontId="5" fillId="5" borderId="1" xfId="0" applyFont="1" applyFill="1" applyBorder="1" applyAlignment="1">
      <alignment horizontal="center" vertical="center" wrapText="1"/>
    </xf>
    <xf numFmtId="0" fontId="36" fillId="2" borderId="1" xfId="5" applyFont="1" applyFill="1" applyBorder="1" applyAlignment="1">
      <alignment horizontal="center" vertical="center"/>
    </xf>
    <xf numFmtId="0" fontId="3" fillId="2" borderId="1" xfId="5" applyFont="1" applyFill="1" applyBorder="1" applyAlignment="1">
      <alignment horizontal="center" vertical="center"/>
    </xf>
    <xf numFmtId="0" fontId="5"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8" fontId="5" fillId="2" borderId="1" xfId="6"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168" fontId="3" fillId="2" borderId="1" xfId="6" applyNumberFormat="1" applyFont="1" applyFill="1" applyBorder="1" applyAlignment="1">
      <alignment horizontal="center" vertical="center" wrapText="1"/>
    </xf>
    <xf numFmtId="0" fontId="5" fillId="2" borderId="1" xfId="11" applyFont="1" applyFill="1" applyBorder="1" applyAlignment="1">
      <alignment horizontal="center" vertical="center" wrapText="1"/>
    </xf>
    <xf numFmtId="0" fontId="5" fillId="2" borderId="1" xfId="11" applyFont="1" applyFill="1" applyBorder="1" applyAlignment="1">
      <alignment horizontal="left" vertical="center" wrapText="1"/>
    </xf>
    <xf numFmtId="3" fontId="5" fillId="2" borderId="1" xfId="11"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7" fillId="2" borderId="1" xfId="5" applyFont="1" applyFill="1" applyBorder="1" applyAlignment="1">
      <alignment horizontal="left" vertical="center" wrapText="1"/>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vertical="center"/>
    </xf>
    <xf numFmtId="2" fontId="37" fillId="2" borderId="1" xfId="5" applyNumberFormat="1" applyFont="1" applyFill="1" applyBorder="1" applyAlignment="1">
      <alignment horizontal="left" vertical="center" wrapText="1"/>
    </xf>
    <xf numFmtId="2" fontId="37" fillId="2" borderId="1" xfId="5" applyNumberFormat="1" applyFont="1" applyFill="1" applyBorder="1" applyAlignment="1">
      <alignment horizontal="left" vertical="center"/>
    </xf>
    <xf numFmtId="0" fontId="37" fillId="2" borderId="1" xfId="5" applyFont="1" applyFill="1" applyBorder="1" applyAlignment="1">
      <alignment horizontal="left" vertical="center"/>
    </xf>
    <xf numFmtId="0" fontId="37" fillId="2" borderId="1" xfId="5" applyFont="1" applyFill="1" applyBorder="1" applyAlignment="1">
      <alignment horizontal="center" vertical="center"/>
    </xf>
    <xf numFmtId="0" fontId="38" fillId="2" borderId="1" xfId="5" applyFont="1" applyFill="1" applyBorder="1" applyAlignment="1">
      <alignment horizontal="left" vertical="center"/>
    </xf>
    <xf numFmtId="0" fontId="38" fillId="2" borderId="1" xfId="5" applyFont="1" applyFill="1" applyBorder="1" applyAlignment="1">
      <alignment horizontal="center" vertical="center"/>
    </xf>
    <xf numFmtId="0" fontId="38" fillId="2" borderId="1" xfId="0" applyFont="1" applyFill="1" applyBorder="1" applyAlignment="1">
      <alignment horizontal="center" vertical="center"/>
    </xf>
    <xf numFmtId="0" fontId="39" fillId="2" borderId="1" xfId="5" applyFont="1" applyFill="1" applyBorder="1" applyAlignment="1">
      <alignment horizontal="left" vertical="center" wrapText="1"/>
    </xf>
    <xf numFmtId="167" fontId="5" fillId="2" borderId="1" xfId="0" applyNumberFormat="1" applyFont="1" applyFill="1" applyBorder="1" applyAlignment="1">
      <alignment horizontal="center" vertical="center" wrapText="1"/>
    </xf>
    <xf numFmtId="167" fontId="30"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3" fontId="5" fillId="2" borderId="1" xfId="0" applyNumberFormat="1" applyFont="1" applyFill="1" applyBorder="1" applyAlignment="1">
      <alignment horizontal="center" vertical="center"/>
    </xf>
    <xf numFmtId="3" fontId="5" fillId="2" borderId="1" xfId="6" applyNumberFormat="1" applyFont="1" applyFill="1" applyBorder="1" applyAlignment="1">
      <alignment horizontal="center" vertical="center"/>
    </xf>
    <xf numFmtId="3" fontId="5" fillId="2" borderId="1" xfId="6" applyNumberFormat="1" applyFont="1" applyFill="1" applyBorder="1" applyAlignment="1">
      <alignment horizontal="center" vertical="center" wrapText="1"/>
    </xf>
    <xf numFmtId="168" fontId="2" fillId="2" borderId="1" xfId="10" applyNumberFormat="1" applyFont="1" applyFill="1" applyBorder="1" applyAlignment="1">
      <alignment horizontal="center" vertical="center" wrapText="1"/>
    </xf>
    <xf numFmtId="167" fontId="5" fillId="2" borderId="1" xfId="6"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168" fontId="5" fillId="0" borderId="1" xfId="6" applyNumberFormat="1" applyFont="1" applyBorder="1" applyAlignment="1">
      <alignment horizontal="center" vertical="center" wrapText="1"/>
    </xf>
    <xf numFmtId="168" fontId="5" fillId="0" borderId="1" xfId="6" applyNumberFormat="1" applyFont="1" applyBorder="1" applyAlignment="1">
      <alignment horizontal="center" vertical="center"/>
    </xf>
    <xf numFmtId="0" fontId="30" fillId="0" borderId="1" xfId="0" applyFont="1" applyBorder="1" applyAlignment="1">
      <alignment horizontal="center" vertical="center"/>
    </xf>
    <xf numFmtId="0" fontId="5" fillId="2" borderId="1" xfId="5" applyFont="1" applyFill="1" applyBorder="1" applyAlignment="1">
      <alignment vertical="center" wrapText="1"/>
    </xf>
    <xf numFmtId="0" fontId="5" fillId="0" borderId="1" xfId="5" applyFont="1" applyBorder="1" applyAlignment="1">
      <alignment horizontal="center" wrapText="1"/>
    </xf>
    <xf numFmtId="0" fontId="5" fillId="0" borderId="1" xfId="5" applyFont="1" applyBorder="1" applyAlignment="1">
      <alignment horizontal="justify" wrapText="1"/>
    </xf>
    <xf numFmtId="168" fontId="5" fillId="0" borderId="1" xfId="6" applyNumberFormat="1" applyFont="1" applyFill="1" applyBorder="1" applyAlignment="1">
      <alignment horizontal="right" wrapText="1"/>
    </xf>
    <xf numFmtId="168" fontId="5" fillId="0" borderId="1" xfId="6" applyNumberFormat="1" applyFont="1" applyFill="1" applyBorder="1" applyAlignment="1">
      <alignment horizontal="center" wrapText="1"/>
    </xf>
    <xf numFmtId="0" fontId="5" fillId="0" borderId="1" xfId="5" applyFont="1" applyBorder="1" applyAlignment="1">
      <alignment wrapText="1"/>
    </xf>
    <xf numFmtId="3" fontId="30" fillId="0" borderId="1" xfId="5" applyNumberFormat="1" applyFont="1" applyBorder="1" applyAlignment="1">
      <alignment horizontal="center" vertical="center" wrapText="1"/>
    </xf>
    <xf numFmtId="0" fontId="5" fillId="2" borderId="1" xfId="5" applyFont="1" applyFill="1" applyBorder="1" applyAlignment="1">
      <alignment horizontal="left" wrapText="1"/>
    </xf>
    <xf numFmtId="0" fontId="5" fillId="2" borderId="1" xfId="5" applyFont="1" applyFill="1" applyBorder="1" applyAlignment="1">
      <alignment wrapText="1"/>
    </xf>
    <xf numFmtId="0" fontId="5" fillId="2" borderId="1" xfId="5" applyFont="1" applyFill="1" applyBorder="1" applyAlignment="1">
      <alignment vertical="center"/>
    </xf>
    <xf numFmtId="0" fontId="3" fillId="2" borderId="1" xfId="5" applyFont="1" applyFill="1" applyBorder="1" applyAlignment="1">
      <alignment horizontal="left" wrapText="1"/>
    </xf>
    <xf numFmtId="0" fontId="40" fillId="0" borderId="1" xfId="5" applyFont="1" applyBorder="1" applyAlignment="1">
      <alignment horizontal="center" vertical="center" wrapText="1"/>
    </xf>
    <xf numFmtId="168" fontId="23" fillId="0" borderId="0" xfId="1" applyNumberFormat="1" applyFont="1"/>
    <xf numFmtId="171" fontId="23" fillId="0" borderId="0" xfId="1" applyNumberFormat="1" applyFont="1"/>
    <xf numFmtId="3" fontId="30" fillId="0" borderId="1" xfId="5" applyNumberFormat="1" applyFont="1" applyBorder="1" applyAlignment="1">
      <alignment horizontal="center" vertical="center"/>
    </xf>
    <xf numFmtId="3" fontId="30" fillId="2" borderId="1" xfId="5" applyNumberFormat="1" applyFont="1" applyFill="1" applyBorder="1" applyAlignment="1">
      <alignment horizontal="center" vertical="center"/>
    </xf>
    <xf numFmtId="41"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1" fontId="5" fillId="0" borderId="1" xfId="0" applyNumberFormat="1" applyFont="1" applyBorder="1" applyAlignment="1">
      <alignment horizontal="center" vertical="top" wrapText="1"/>
    </xf>
    <xf numFmtId="168" fontId="5" fillId="2" borderId="1" xfId="1" applyNumberFormat="1" applyFont="1" applyFill="1" applyBorder="1" applyAlignment="1">
      <alignment horizontal="center" vertical="center" wrapText="1"/>
    </xf>
    <xf numFmtId="0" fontId="30" fillId="0" borderId="1" xfId="0" applyFont="1" applyBorder="1" applyAlignment="1">
      <alignment horizontal="center" vertical="center" wrapText="1"/>
    </xf>
    <xf numFmtId="168" fontId="30" fillId="2" borderId="1" xfId="5" applyNumberFormat="1" applyFont="1" applyFill="1" applyBorder="1" applyAlignment="1">
      <alignment horizontal="center" vertical="center"/>
    </xf>
    <xf numFmtId="168" fontId="30" fillId="2" borderId="1" xfId="5" applyNumberFormat="1" applyFont="1" applyFill="1" applyBorder="1" applyAlignment="1">
      <alignment horizontal="center" vertical="center" wrapText="1"/>
    </xf>
    <xf numFmtId="168" fontId="30" fillId="2" borderId="1" xfId="1" applyNumberFormat="1" applyFont="1" applyFill="1" applyBorder="1" applyAlignment="1">
      <alignment horizontal="center" vertical="center" wrapText="1"/>
    </xf>
    <xf numFmtId="3" fontId="30" fillId="2" borderId="1" xfId="6" applyNumberFormat="1" applyFont="1" applyFill="1" applyBorder="1" applyAlignment="1">
      <alignment horizontal="center" vertical="center"/>
    </xf>
    <xf numFmtId="0" fontId="23" fillId="2" borderId="0" xfId="5" applyFont="1" applyFill="1"/>
    <xf numFmtId="168" fontId="30" fillId="2" borderId="1" xfId="6" applyNumberFormat="1" applyFont="1" applyFill="1" applyBorder="1" applyAlignment="1">
      <alignment horizontal="center" vertical="center" wrapText="1"/>
    </xf>
    <xf numFmtId="168" fontId="5" fillId="2" borderId="1" xfId="5" applyNumberFormat="1" applyFont="1" applyFill="1" applyBorder="1" applyAlignment="1">
      <alignment horizontal="center" vertical="center"/>
    </xf>
    <xf numFmtId="168" fontId="30" fillId="0" borderId="1" xfId="5" applyNumberFormat="1" applyFont="1" applyBorder="1" applyAlignment="1">
      <alignment horizontal="center" vertical="center"/>
    </xf>
    <xf numFmtId="0" fontId="29" fillId="0" borderId="1" xfId="0" applyFont="1" applyBorder="1" applyAlignment="1">
      <alignment horizontal="center" vertical="center"/>
    </xf>
    <xf numFmtId="0" fontId="29" fillId="0" borderId="1" xfId="0" applyFont="1" applyBorder="1" applyAlignment="1">
      <alignment horizontal="left" vertical="center"/>
    </xf>
    <xf numFmtId="3" fontId="29" fillId="0" borderId="1" xfId="0" applyNumberFormat="1" applyFont="1" applyBorder="1" applyAlignment="1">
      <alignment horizontal="center" vertical="center"/>
    </xf>
    <xf numFmtId="1" fontId="23"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horizontal="center" vertical="center" wrapText="1"/>
    </xf>
    <xf numFmtId="0" fontId="23" fillId="0" borderId="1" xfId="0" applyFont="1" applyBorder="1" applyAlignment="1">
      <alignment horizontal="justify" vertical="center" wrapText="1"/>
    </xf>
    <xf numFmtId="3" fontId="23" fillId="0" borderId="1" xfId="0" applyNumberFormat="1" applyFont="1" applyBorder="1" applyAlignment="1">
      <alignment horizontal="center" vertical="center" wrapText="1"/>
    </xf>
    <xf numFmtId="0" fontId="23" fillId="0" borderId="1" xfId="0" applyFont="1" applyBorder="1"/>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xf>
    <xf numFmtId="49" fontId="20" fillId="0" borderId="1" xfId="0" applyNumberFormat="1" applyFont="1" applyBorder="1" applyAlignment="1">
      <alignment horizontal="center" vertical="center" wrapText="1"/>
    </xf>
    <xf numFmtId="49" fontId="20" fillId="0" borderId="1" xfId="0" applyNumberFormat="1" applyFont="1" applyBorder="1" applyAlignment="1">
      <alignment horizontal="left" vertical="center" wrapText="1"/>
    </xf>
    <xf numFmtId="0" fontId="5" fillId="0" borderId="1" xfId="0" applyFont="1" applyBorder="1" applyAlignment="1">
      <alignment wrapText="1"/>
    </xf>
    <xf numFmtId="0" fontId="23" fillId="0" borderId="1" xfId="0" applyFont="1" applyBorder="1" applyAlignment="1">
      <alignment vertical="center"/>
    </xf>
    <xf numFmtId="0" fontId="23" fillId="0" borderId="1" xfId="0" applyFont="1" applyBorder="1" applyAlignment="1">
      <alignment vertical="center"/>
    </xf>
    <xf numFmtId="168" fontId="29" fillId="0" borderId="1" xfId="1" applyNumberFormat="1" applyFont="1" applyBorder="1" applyAlignment="1">
      <alignment horizontal="center" vertical="center"/>
    </xf>
    <xf numFmtId="3" fontId="29" fillId="0" borderId="1" xfId="5" applyNumberFormat="1" applyFont="1" applyBorder="1" applyAlignment="1">
      <alignment horizontal="center" vertical="center"/>
    </xf>
    <xf numFmtId="167" fontId="30" fillId="2" borderId="1" xfId="5" applyNumberFormat="1" applyFont="1" applyFill="1" applyBorder="1" applyAlignment="1">
      <alignment horizontal="center" vertical="center"/>
    </xf>
    <xf numFmtId="0" fontId="20" fillId="0" borderId="1" xfId="0" applyFont="1" applyBorder="1" applyAlignment="1">
      <alignment horizontal="center" vertical="center" wrapText="1"/>
    </xf>
    <xf numFmtId="0" fontId="23" fillId="0" borderId="1" xfId="5" applyFont="1" applyBorder="1" applyAlignment="1">
      <alignment vertical="center"/>
    </xf>
    <xf numFmtId="0" fontId="20" fillId="0" borderId="6" xfId="0" applyFont="1" applyBorder="1" applyAlignment="1">
      <alignment horizontal="center" vertical="center" wrapText="1"/>
    </xf>
    <xf numFmtId="0" fontId="23" fillId="0" borderId="11" xfId="5" applyFont="1" applyBorder="1" applyAlignment="1">
      <alignment vertical="center"/>
    </xf>
    <xf numFmtId="0" fontId="23" fillId="0" borderId="12" xfId="5" applyFont="1" applyBorder="1" applyAlignment="1">
      <alignment vertical="center"/>
    </xf>
    <xf numFmtId="0" fontId="23" fillId="0" borderId="12" xfId="0" applyFont="1" applyBorder="1" applyAlignment="1">
      <alignment vertical="center" wrapText="1"/>
    </xf>
    <xf numFmtId="0" fontId="16" fillId="0" borderId="1" xfId="0" applyFont="1" applyBorder="1" applyAlignment="1">
      <alignment horizontal="left" vertical="center" wrapText="1"/>
    </xf>
    <xf numFmtId="3" fontId="20"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16" fillId="0" borderId="1" xfId="0" applyFont="1" applyBorder="1" applyAlignment="1">
      <alignment vertical="center"/>
    </xf>
    <xf numFmtId="0" fontId="20" fillId="0" borderId="1" xfId="0" applyFont="1" applyBorder="1" applyAlignment="1">
      <alignment horizontal="left" vertical="center" wrapText="1"/>
    </xf>
    <xf numFmtId="49" fontId="21" fillId="2" borderId="1" xfId="5" applyNumberFormat="1" applyFont="1" applyFill="1" applyBorder="1" applyAlignment="1">
      <alignment horizontal="center" vertical="center" wrapText="1"/>
    </xf>
    <xf numFmtId="1" fontId="21" fillId="0" borderId="1" xfId="5" applyNumberFormat="1" applyFont="1" applyBorder="1" applyAlignment="1">
      <alignment horizontal="center" vertical="center" wrapText="1"/>
    </xf>
    <xf numFmtId="168" fontId="21" fillId="2" borderId="1" xfId="6" applyNumberFormat="1" applyFont="1" applyFill="1" applyBorder="1" applyAlignment="1">
      <alignment horizontal="center" vertical="center" wrapText="1"/>
    </xf>
    <xf numFmtId="1" fontId="21" fillId="2" borderId="1" xfId="5" applyNumberFormat="1" applyFont="1" applyFill="1" applyBorder="1" applyAlignment="1">
      <alignment horizontal="center" vertical="center"/>
    </xf>
    <xf numFmtId="2" fontId="20" fillId="2" borderId="1" xfId="5" applyNumberFormat="1" applyFont="1" applyFill="1" applyBorder="1" applyAlignment="1">
      <alignment horizontal="left" vertical="center" wrapText="1"/>
    </xf>
    <xf numFmtId="2" fontId="16" fillId="2" borderId="1" xfId="5" applyNumberFormat="1" applyFont="1" applyFill="1" applyBorder="1" applyAlignment="1">
      <alignment horizontal="left" vertical="center" wrapText="1"/>
    </xf>
    <xf numFmtId="2" fontId="12" fillId="2" borderId="1" xfId="5" applyNumberFormat="1" applyFont="1" applyFill="1" applyBorder="1" applyAlignment="1">
      <alignment horizontal="center" vertical="center" wrapText="1"/>
    </xf>
    <xf numFmtId="2" fontId="12" fillId="2" borderId="1" xfId="5" applyNumberFormat="1" applyFont="1" applyFill="1" applyBorder="1" applyAlignment="1">
      <alignment horizontal="left" vertical="center" wrapText="1"/>
    </xf>
    <xf numFmtId="168" fontId="21" fillId="2" borderId="1" xfId="6" applyNumberFormat="1" applyFont="1" applyFill="1" applyBorder="1" applyAlignment="1">
      <alignment horizontal="center" vertical="center"/>
    </xf>
    <xf numFmtId="168" fontId="21" fillId="0" borderId="1" xfId="6" applyNumberFormat="1" applyFont="1" applyBorder="1" applyAlignment="1">
      <alignment horizontal="center" vertical="center"/>
    </xf>
    <xf numFmtId="0" fontId="20" fillId="0" borderId="1" xfId="5" applyFont="1" applyBorder="1" applyAlignment="1">
      <alignment horizontal="justify" vertical="center" wrapText="1"/>
    </xf>
    <xf numFmtId="0" fontId="20" fillId="0" borderId="1" xfId="5" applyFont="1" applyBorder="1" applyAlignment="1">
      <alignment horizontal="center" vertical="center" wrapText="1"/>
    </xf>
    <xf numFmtId="1" fontId="20" fillId="0" borderId="2" xfId="5" applyNumberFormat="1" applyFont="1" applyBorder="1" applyAlignment="1">
      <alignment horizontal="center" vertical="center" wrapText="1"/>
    </xf>
    <xf numFmtId="0" fontId="21" fillId="0" borderId="2" xfId="5" applyFont="1" applyBorder="1" applyAlignment="1">
      <alignment horizontal="center" vertical="center"/>
    </xf>
    <xf numFmtId="0" fontId="20" fillId="0" borderId="1" xfId="5" applyFont="1" applyBorder="1" applyAlignment="1">
      <alignment wrapText="1"/>
    </xf>
    <xf numFmtId="0" fontId="20" fillId="0" borderId="1" xfId="5" applyFont="1" applyBorder="1" applyAlignment="1">
      <alignment horizontal="right" vertical="center" wrapText="1"/>
    </xf>
    <xf numFmtId="0" fontId="20" fillId="0" borderId="1" xfId="5" applyFont="1" applyBorder="1" applyAlignment="1">
      <alignment vertical="top" wrapText="1"/>
    </xf>
    <xf numFmtId="1" fontId="21" fillId="0" borderId="2" xfId="5" applyNumberFormat="1" applyFont="1" applyBorder="1" applyAlignment="1">
      <alignment horizontal="center" vertical="center" wrapText="1"/>
    </xf>
    <xf numFmtId="0" fontId="21" fillId="0" borderId="1" xfId="5" applyFont="1" applyBorder="1" applyAlignment="1">
      <alignment horizontal="justify" vertical="center" wrapText="1"/>
    </xf>
    <xf numFmtId="0" fontId="21" fillId="0" borderId="0" xfId="5" applyFont="1" applyAlignment="1">
      <alignment horizontal="center" vertical="center"/>
    </xf>
    <xf numFmtId="1" fontId="20" fillId="0" borderId="1" xfId="5" applyNumberFormat="1" applyFont="1" applyBorder="1" applyAlignment="1">
      <alignment horizontal="center" vertical="center" wrapText="1"/>
    </xf>
    <xf numFmtId="167" fontId="20" fillId="0" borderId="1" xfId="1" applyNumberFormat="1" applyFont="1" applyBorder="1" applyAlignment="1">
      <alignment horizontal="right" vertical="center" wrapText="1"/>
    </xf>
    <xf numFmtId="167" fontId="21" fillId="0" borderId="1" xfId="1" applyNumberFormat="1" applyFont="1" applyBorder="1" applyAlignment="1">
      <alignment horizontal="right" vertical="center" wrapText="1"/>
    </xf>
    <xf numFmtId="167" fontId="20" fillId="2" borderId="1" xfId="1" applyNumberFormat="1" applyFont="1" applyFill="1" applyBorder="1" applyAlignment="1">
      <alignment horizontal="right" vertical="center" wrapText="1"/>
    </xf>
    <xf numFmtId="167" fontId="21" fillId="2" borderId="1" xfId="1" applyNumberFormat="1" applyFont="1" applyFill="1" applyBorder="1" applyAlignment="1">
      <alignment horizontal="right" vertical="center" wrapText="1"/>
    </xf>
    <xf numFmtId="167" fontId="21" fillId="2" borderId="1" xfId="1" applyNumberFormat="1" applyFont="1" applyFill="1" applyBorder="1" applyAlignment="1">
      <alignment horizontal="right" vertical="center"/>
    </xf>
    <xf numFmtId="167" fontId="16" fillId="2" borderId="1" xfId="1" applyNumberFormat="1" applyFont="1" applyFill="1" applyBorder="1" applyAlignment="1">
      <alignment horizontal="right" vertical="center" wrapText="1"/>
    </xf>
    <xf numFmtId="167" fontId="12" fillId="2" borderId="1" xfId="1" applyNumberFormat="1" applyFont="1" applyFill="1" applyBorder="1" applyAlignment="1">
      <alignment horizontal="right" vertical="center" wrapText="1"/>
    </xf>
    <xf numFmtId="167" fontId="21" fillId="0" borderId="1" xfId="1" applyNumberFormat="1" applyFont="1" applyBorder="1" applyAlignment="1">
      <alignment horizontal="right" vertical="center"/>
    </xf>
    <xf numFmtId="172" fontId="21" fillId="0" borderId="1" xfId="5" applyNumberFormat="1" applyFont="1" applyBorder="1" applyAlignment="1">
      <alignment horizontal="center" vertical="center"/>
    </xf>
    <xf numFmtId="3" fontId="11" fillId="0" borderId="0" xfId="3" applyNumberFormat="1"/>
    <xf numFmtId="3" fontId="14" fillId="0" borderId="1" xfId="0"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xf>
    <xf numFmtId="3" fontId="2" fillId="0" borderId="5"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xf numFmtId="0" fontId="15" fillId="0" borderId="0" xfId="3" applyFont="1" applyAlignment="1">
      <alignment horizontal="center"/>
    </xf>
    <xf numFmtId="0" fontId="12" fillId="0" borderId="0" xfId="3" applyFont="1" applyAlignment="1">
      <alignment horizontal="center" wrapText="1"/>
    </xf>
    <xf numFmtId="0" fontId="12" fillId="0" borderId="0" xfId="3" applyFont="1" applyAlignment="1">
      <alignment horizontal="center"/>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21" fillId="0" borderId="0" xfId="4" applyFont="1" applyAlignment="1">
      <alignment horizontal="center" vertical="center" wrapText="1"/>
    </xf>
    <xf numFmtId="0" fontId="20" fillId="0" borderId="0" xfId="4" applyFont="1" applyAlignment="1">
      <alignment horizontal="center" vertical="center"/>
    </xf>
    <xf numFmtId="0" fontId="19" fillId="0" borderId="0" xfId="4" applyFont="1" applyAlignment="1">
      <alignment horizontal="center" vertical="center" wrapText="1"/>
    </xf>
    <xf numFmtId="0" fontId="5" fillId="2" borderId="1" xfId="5" applyFont="1" applyFill="1" applyBorder="1" applyAlignment="1">
      <alignment horizontal="center" vertical="center" wrapText="1"/>
    </xf>
    <xf numFmtId="0" fontId="5" fillId="2" borderId="1" xfId="5" applyFont="1" applyFill="1" applyBorder="1" applyAlignment="1">
      <alignment horizontal="left" vertical="center" wrapText="1"/>
    </xf>
    <xf numFmtId="0" fontId="21" fillId="0" borderId="0" xfId="5" applyFont="1" applyAlignment="1">
      <alignment horizontal="center" vertical="center" wrapText="1"/>
    </xf>
    <xf numFmtId="0" fontId="21" fillId="0" borderId="0" xfId="5" applyFont="1" applyAlignment="1">
      <alignment horizontal="center" wrapText="1"/>
    </xf>
    <xf numFmtId="1" fontId="43" fillId="0" borderId="2" xfId="5" applyNumberFormat="1" applyFont="1" applyFill="1" applyBorder="1" applyAlignment="1">
      <alignment horizontal="center" vertical="center" wrapText="1"/>
    </xf>
    <xf numFmtId="0" fontId="43" fillId="0" borderId="1" xfId="5" applyFont="1" applyFill="1" applyBorder="1" applyAlignment="1">
      <alignment horizontal="left" vertical="center" wrapText="1"/>
    </xf>
    <xf numFmtId="0" fontId="43" fillId="0" borderId="1" xfId="5" applyFont="1" applyFill="1" applyBorder="1" applyAlignment="1">
      <alignment horizontal="center" vertical="center" wrapText="1"/>
    </xf>
    <xf numFmtId="167" fontId="43" fillId="0" borderId="1" xfId="1" applyNumberFormat="1" applyFont="1" applyFill="1" applyBorder="1" applyAlignment="1">
      <alignment horizontal="right" vertical="center" wrapText="1"/>
    </xf>
    <xf numFmtId="0" fontId="43" fillId="0" borderId="0" xfId="5" applyFont="1" applyFill="1"/>
    <xf numFmtId="4" fontId="48" fillId="0" borderId="0" xfId="0" applyNumberFormat="1" applyFont="1"/>
  </cellXfs>
  <cellStyles count="20">
    <cellStyle name="Comma" xfId="1"/>
    <cellStyle name="Comma [0] 2" xfId="12"/>
    <cellStyle name="Comma 2" xfId="6"/>
    <cellStyle name="Comma 2 2" xfId="10"/>
    <cellStyle name="Comma 21" xfId="13"/>
    <cellStyle name="Comma 3" xfId="14"/>
    <cellStyle name="Normal" xfId="0" builtinId="0"/>
    <cellStyle name="Normal 11" xfId="15"/>
    <cellStyle name="Normal 13" xfId="16"/>
    <cellStyle name="Normal 2" xfId="3"/>
    <cellStyle name="Normal 2 2" xfId="5"/>
    <cellStyle name="Normal 2 7" xfId="17"/>
    <cellStyle name="Normal 3" xfId="2"/>
    <cellStyle name="Normal 34" xfId="18"/>
    <cellStyle name="Normal 4" xfId="4"/>
    <cellStyle name="Normal 56" xfId="7"/>
    <cellStyle name="Normal 7" xfId="19"/>
    <cellStyle name="Normal_PHU LUC 2D" xfId="9"/>
    <cellStyle name="Normal_Sheet1" xfId="8"/>
    <cellStyle name="Normal_Sheet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2"/>
  <sheetViews>
    <sheetView topLeftCell="A85" workbookViewId="0">
      <selection activeCell="N7" sqref="N7"/>
    </sheetView>
  </sheetViews>
  <sheetFormatPr defaultColWidth="9.09765625" defaultRowHeight="13.2"/>
  <cols>
    <col min="1" max="1" width="4.09765625" style="1" customWidth="1"/>
    <col min="2" max="2" width="17.296875" style="1" customWidth="1"/>
    <col min="3" max="3" width="8" style="1" customWidth="1"/>
    <col min="4" max="5" width="7.3984375" style="1" customWidth="1"/>
    <col min="6" max="6" width="9" style="1" customWidth="1"/>
    <col min="7" max="7" width="7.8984375" style="1" customWidth="1"/>
    <col min="8" max="8" width="6.8984375" style="1" customWidth="1"/>
    <col min="9" max="9" width="6.296875" style="1" customWidth="1"/>
    <col min="10" max="10" width="5.8984375" style="1" customWidth="1"/>
    <col min="11" max="11" width="6.69921875" style="1" customWidth="1"/>
    <col min="12" max="12" width="10.8984375" style="1" customWidth="1"/>
    <col min="13" max="13" width="6.3984375" style="1" customWidth="1"/>
    <col min="14" max="14" width="15.3984375" style="1" customWidth="1"/>
    <col min="15" max="16384" width="9.09765625" style="1"/>
  </cols>
  <sheetData>
    <row r="1" spans="1:20">
      <c r="A1" s="397" t="s">
        <v>0</v>
      </c>
      <c r="B1" s="397"/>
      <c r="C1" s="397"/>
      <c r="D1" s="397"/>
      <c r="E1" s="397"/>
      <c r="F1" s="397"/>
      <c r="G1" s="397"/>
      <c r="H1" s="397"/>
      <c r="I1" s="397"/>
      <c r="J1" s="397"/>
      <c r="K1" s="397"/>
      <c r="L1" s="397"/>
      <c r="M1" s="397"/>
      <c r="N1" s="397"/>
    </row>
    <row r="2" spans="1:20" ht="27" customHeight="1">
      <c r="A2" s="398" t="s">
        <v>1</v>
      </c>
      <c r="B2" s="398"/>
      <c r="C2" s="398"/>
      <c r="D2" s="398"/>
      <c r="E2" s="398"/>
      <c r="F2" s="398"/>
      <c r="G2" s="398"/>
      <c r="H2" s="398"/>
      <c r="I2" s="398"/>
      <c r="J2" s="398"/>
      <c r="K2" s="398"/>
      <c r="L2" s="398"/>
      <c r="M2" s="398"/>
      <c r="N2" s="398"/>
    </row>
    <row r="3" spans="1:20" s="2" customFormat="1">
      <c r="A3" s="399"/>
      <c r="B3" s="399"/>
      <c r="C3" s="399"/>
      <c r="D3" s="399"/>
      <c r="E3" s="399"/>
      <c r="F3" s="399"/>
      <c r="G3" s="399"/>
      <c r="H3" s="399"/>
      <c r="I3" s="399"/>
      <c r="J3" s="399"/>
      <c r="K3" s="399"/>
      <c r="L3" s="399"/>
      <c r="M3" s="399"/>
      <c r="N3" s="399"/>
    </row>
    <row r="4" spans="1:20">
      <c r="N4" s="4" t="s">
        <v>2</v>
      </c>
    </row>
    <row r="5" spans="1:20" s="6" customFormat="1" ht="36.6" customHeight="1">
      <c r="A5" s="400" t="s">
        <v>3</v>
      </c>
      <c r="B5" s="400" t="s">
        <v>4</v>
      </c>
      <c r="C5" s="394" t="s">
        <v>5</v>
      </c>
      <c r="D5" s="395"/>
      <c r="E5" s="395"/>
      <c r="F5" s="396"/>
      <c r="G5" s="394" t="s">
        <v>6</v>
      </c>
      <c r="H5" s="395"/>
      <c r="I5" s="395"/>
      <c r="J5" s="396"/>
      <c r="K5" s="400" t="s">
        <v>7</v>
      </c>
      <c r="L5" s="400" t="s">
        <v>8</v>
      </c>
      <c r="M5" s="400" t="s">
        <v>9</v>
      </c>
      <c r="N5" s="393" t="s">
        <v>10</v>
      </c>
      <c r="O5" s="5"/>
      <c r="P5" s="5"/>
      <c r="Q5" s="5"/>
      <c r="R5" s="5"/>
      <c r="S5" s="5"/>
      <c r="T5" s="5"/>
    </row>
    <row r="6" spans="1:20" s="6" customFormat="1" ht="52.8">
      <c r="A6" s="401"/>
      <c r="B6" s="401"/>
      <c r="C6" s="7" t="s">
        <v>11</v>
      </c>
      <c r="D6" s="7" t="s">
        <v>12</v>
      </c>
      <c r="E6" s="7" t="s">
        <v>13</v>
      </c>
      <c r="F6" s="7" t="s">
        <v>14</v>
      </c>
      <c r="G6" s="7" t="s">
        <v>11</v>
      </c>
      <c r="H6" s="7" t="s">
        <v>15</v>
      </c>
      <c r="I6" s="7" t="s">
        <v>16</v>
      </c>
      <c r="J6" s="7" t="s">
        <v>17</v>
      </c>
      <c r="K6" s="401"/>
      <c r="L6" s="401"/>
      <c r="M6" s="401"/>
      <c r="N6" s="393"/>
      <c r="O6" s="5"/>
      <c r="P6" s="5"/>
      <c r="Q6" s="5"/>
      <c r="R6" s="5"/>
      <c r="S6" s="5"/>
      <c r="T6" s="5"/>
    </row>
    <row r="7" spans="1:20" s="10" customFormat="1">
      <c r="A7" s="8"/>
      <c r="B7" s="8" t="s">
        <v>18</v>
      </c>
      <c r="C7" s="47">
        <f t="shared" ref="C7:L7" si="0">SUM(C8:C111)</f>
        <v>176399.12</v>
      </c>
      <c r="D7" s="47">
        <f t="shared" si="0"/>
        <v>80084.720000000016</v>
      </c>
      <c r="E7" s="47">
        <f t="shared" si="0"/>
        <v>78533.110000000015</v>
      </c>
      <c r="F7" s="47">
        <f t="shared" si="0"/>
        <v>17781.29</v>
      </c>
      <c r="G7" s="47">
        <f t="shared" si="0"/>
        <v>31240.878941710747</v>
      </c>
      <c r="H7" s="47">
        <f t="shared" si="0"/>
        <v>10307.509999999998</v>
      </c>
      <c r="I7" s="47">
        <f t="shared" si="0"/>
        <v>11028.87897085537</v>
      </c>
      <c r="J7" s="47">
        <f t="shared" si="0"/>
        <v>9904.4899708553676</v>
      </c>
      <c r="K7" s="47">
        <f t="shared" si="0"/>
        <v>2078.16</v>
      </c>
      <c r="L7" s="47">
        <f t="shared" si="0"/>
        <v>19604.299999999996</v>
      </c>
      <c r="M7" s="47">
        <f>SUM(M8:M111)</f>
        <v>17515.135806970662</v>
      </c>
      <c r="N7" s="47">
        <f>SUM(N8:N111)</f>
        <v>246837.59474868144</v>
      </c>
      <c r="O7" s="9"/>
      <c r="P7" s="9"/>
      <c r="Q7" s="9"/>
      <c r="R7" s="9"/>
      <c r="S7" s="9"/>
      <c r="T7" s="9"/>
    </row>
    <row r="8" spans="1:20" s="16" customFormat="1">
      <c r="A8" s="11">
        <v>1</v>
      </c>
      <c r="B8" s="12" t="s">
        <v>19</v>
      </c>
      <c r="C8" s="13">
        <f t="shared" ref="C8:C61" si="1">SUM(D8+E8+F8)</f>
        <v>1300.6199999999999</v>
      </c>
      <c r="D8" s="13">
        <v>650.30999999999995</v>
      </c>
      <c r="E8" s="13">
        <v>650.30999999999995</v>
      </c>
      <c r="F8" s="14">
        <v>0</v>
      </c>
      <c r="G8" s="13">
        <f>SUM(H8+I8+J8)</f>
        <v>523.38</v>
      </c>
      <c r="H8" s="13">
        <v>174.46</v>
      </c>
      <c r="I8" s="13">
        <v>174.46</v>
      </c>
      <c r="J8" s="13">
        <v>174.46</v>
      </c>
      <c r="K8" s="14">
        <v>0</v>
      </c>
      <c r="L8" s="13"/>
      <c r="M8" s="13">
        <v>1.2</v>
      </c>
      <c r="N8" s="13">
        <f t="shared" ref="N8:N39" si="2">C8+G8+K8+L8+M8</f>
        <v>1825.2</v>
      </c>
      <c r="O8" s="15"/>
      <c r="P8" s="15"/>
      <c r="Q8" s="15"/>
      <c r="R8" s="15"/>
      <c r="S8" s="15"/>
      <c r="T8" s="15"/>
    </row>
    <row r="9" spans="1:20" s="19" customFormat="1">
      <c r="A9" s="11">
        <v>2</v>
      </c>
      <c r="B9" s="12" t="s">
        <v>20</v>
      </c>
      <c r="C9" s="17">
        <f>D9+E9</f>
        <v>150</v>
      </c>
      <c r="D9" s="17">
        <v>100</v>
      </c>
      <c r="E9" s="17">
        <v>50</v>
      </c>
      <c r="F9" s="14">
        <v>0</v>
      </c>
      <c r="G9" s="13">
        <f t="shared" ref="G9:G72" si="3">SUM(H9+I9+J9)</f>
        <v>237.24</v>
      </c>
      <c r="H9" s="17">
        <v>79.08</v>
      </c>
      <c r="I9" s="17">
        <v>79.08</v>
      </c>
      <c r="J9" s="17">
        <v>79.08</v>
      </c>
      <c r="K9" s="14">
        <v>0</v>
      </c>
      <c r="L9" s="17">
        <v>166.23</v>
      </c>
      <c r="M9" s="17">
        <v>268.60000000000002</v>
      </c>
      <c r="N9" s="13">
        <f t="shared" si="2"/>
        <v>822.07</v>
      </c>
      <c r="O9" s="18"/>
      <c r="P9" s="18"/>
      <c r="Q9" s="18"/>
      <c r="R9" s="18"/>
      <c r="S9" s="18"/>
      <c r="T9" s="18"/>
    </row>
    <row r="10" spans="1:20" s="23" customFormat="1">
      <c r="A10" s="11">
        <v>3</v>
      </c>
      <c r="B10" s="12" t="s">
        <v>21</v>
      </c>
      <c r="C10" s="13">
        <f t="shared" si="1"/>
        <v>0</v>
      </c>
      <c r="D10" s="14">
        <v>0</v>
      </c>
      <c r="E10" s="14">
        <v>0</v>
      </c>
      <c r="F10" s="14">
        <v>0</v>
      </c>
      <c r="G10" s="13">
        <f t="shared" si="3"/>
        <v>57.449999999999996</v>
      </c>
      <c r="H10" s="14">
        <v>19.149999999999999</v>
      </c>
      <c r="I10" s="14">
        <v>19.149999999999999</v>
      </c>
      <c r="J10" s="14">
        <v>19.149999999999999</v>
      </c>
      <c r="K10" s="14">
        <v>0</v>
      </c>
      <c r="L10" s="20">
        <v>27.19</v>
      </c>
      <c r="M10" s="21">
        <v>47.79</v>
      </c>
      <c r="N10" s="13">
        <f t="shared" si="2"/>
        <v>132.43</v>
      </c>
      <c r="O10" s="22"/>
      <c r="P10" s="22"/>
      <c r="Q10" s="22"/>
      <c r="R10" s="22"/>
      <c r="S10" s="22"/>
      <c r="T10" s="22"/>
    </row>
    <row r="11" spans="1:20">
      <c r="A11" s="11">
        <v>4</v>
      </c>
      <c r="B11" s="12" t="s">
        <v>22</v>
      </c>
      <c r="C11" s="13">
        <f t="shared" si="1"/>
        <v>136</v>
      </c>
      <c r="D11" s="13">
        <v>68</v>
      </c>
      <c r="E11" s="13">
        <v>68</v>
      </c>
      <c r="F11" s="14">
        <v>0</v>
      </c>
      <c r="G11" s="13">
        <f t="shared" si="3"/>
        <v>166</v>
      </c>
      <c r="H11" s="13">
        <v>46</v>
      </c>
      <c r="I11" s="13">
        <v>60</v>
      </c>
      <c r="J11" s="13">
        <v>60</v>
      </c>
      <c r="K11" s="14">
        <v>0</v>
      </c>
      <c r="L11" s="13">
        <v>19</v>
      </c>
      <c r="M11" s="13">
        <v>60</v>
      </c>
      <c r="N11" s="13">
        <f t="shared" si="2"/>
        <v>381</v>
      </c>
      <c r="O11" s="3"/>
      <c r="P11" s="3"/>
      <c r="Q11" s="3"/>
      <c r="R11" s="3"/>
      <c r="S11" s="3"/>
      <c r="T11" s="3"/>
    </row>
    <row r="12" spans="1:20">
      <c r="A12" s="11">
        <v>5</v>
      </c>
      <c r="B12" s="12" t="s">
        <v>23</v>
      </c>
      <c r="C12" s="13">
        <f t="shared" si="1"/>
        <v>132</v>
      </c>
      <c r="D12" s="13">
        <v>75</v>
      </c>
      <c r="E12" s="13">
        <v>57</v>
      </c>
      <c r="F12" s="14">
        <v>0</v>
      </c>
      <c r="G12" s="13">
        <f t="shared" si="3"/>
        <v>209.12</v>
      </c>
      <c r="H12" s="13">
        <v>30</v>
      </c>
      <c r="I12" s="13">
        <v>89.56</v>
      </c>
      <c r="J12" s="13">
        <v>89.56</v>
      </c>
      <c r="K12" s="14">
        <v>0</v>
      </c>
      <c r="L12" s="13">
        <v>101.55</v>
      </c>
      <c r="M12" s="13">
        <v>323.47000000000003</v>
      </c>
      <c r="N12" s="13">
        <f t="shared" si="2"/>
        <v>766.1400000000001</v>
      </c>
      <c r="O12" s="3"/>
      <c r="P12" s="3"/>
      <c r="Q12" s="3"/>
      <c r="R12" s="3"/>
      <c r="S12" s="3"/>
      <c r="T12" s="3"/>
    </row>
    <row r="13" spans="1:20">
      <c r="A13" s="11">
        <v>6</v>
      </c>
      <c r="B13" s="12" t="s">
        <v>24</v>
      </c>
      <c r="C13" s="13">
        <f t="shared" si="1"/>
        <v>144.43</v>
      </c>
      <c r="D13" s="13">
        <v>68.11</v>
      </c>
      <c r="E13" s="13">
        <v>76.319999999999993</v>
      </c>
      <c r="F13" s="14">
        <v>0</v>
      </c>
      <c r="G13" s="13">
        <f t="shared" si="3"/>
        <v>11.02</v>
      </c>
      <c r="H13" s="13">
        <v>0</v>
      </c>
      <c r="I13" s="13">
        <v>5.17</v>
      </c>
      <c r="J13" s="13">
        <v>5.85</v>
      </c>
      <c r="K13" s="14">
        <v>0</v>
      </c>
      <c r="L13" s="13">
        <v>2.25</v>
      </c>
      <c r="M13" s="13">
        <v>26.7</v>
      </c>
      <c r="N13" s="13">
        <f t="shared" si="2"/>
        <v>184.4</v>
      </c>
      <c r="O13" s="3"/>
      <c r="P13" s="3"/>
      <c r="Q13" s="3"/>
      <c r="R13" s="3"/>
      <c r="S13" s="3"/>
      <c r="T13" s="3"/>
    </row>
    <row r="14" spans="1:20">
      <c r="A14" s="11">
        <v>7</v>
      </c>
      <c r="B14" s="12" t="s">
        <v>25</v>
      </c>
      <c r="C14" s="13">
        <f t="shared" si="1"/>
        <v>621.5</v>
      </c>
      <c r="D14" s="13">
        <v>310.75</v>
      </c>
      <c r="E14" s="13">
        <v>310.75</v>
      </c>
      <c r="F14" s="14">
        <v>0</v>
      </c>
      <c r="G14" s="13">
        <f t="shared" si="3"/>
        <v>55.84</v>
      </c>
      <c r="H14" s="13">
        <v>27.92</v>
      </c>
      <c r="I14" s="13">
        <v>27.92</v>
      </c>
      <c r="J14" s="13">
        <v>0</v>
      </c>
      <c r="K14" s="14">
        <v>0</v>
      </c>
      <c r="L14" s="13">
        <v>59.78</v>
      </c>
      <c r="M14" s="13">
        <v>146.44999999999999</v>
      </c>
      <c r="N14" s="13">
        <f t="shared" si="2"/>
        <v>883.56999999999994</v>
      </c>
      <c r="O14" s="3"/>
      <c r="P14" s="3"/>
      <c r="Q14" s="3"/>
      <c r="R14" s="3"/>
      <c r="S14" s="3"/>
      <c r="T14" s="3"/>
    </row>
    <row r="15" spans="1:20">
      <c r="A15" s="11">
        <v>8</v>
      </c>
      <c r="B15" s="12" t="s">
        <v>26</v>
      </c>
      <c r="C15" s="13">
        <f t="shared" si="1"/>
        <v>1015.08</v>
      </c>
      <c r="D15" s="13">
        <v>507.54</v>
      </c>
      <c r="E15" s="13">
        <v>507.54</v>
      </c>
      <c r="F15" s="14">
        <v>0</v>
      </c>
      <c r="G15" s="13">
        <f t="shared" si="3"/>
        <v>2035.1399999999999</v>
      </c>
      <c r="H15" s="13">
        <v>678.38</v>
      </c>
      <c r="I15" s="13">
        <v>678.38</v>
      </c>
      <c r="J15" s="13">
        <v>678.38</v>
      </c>
      <c r="K15" s="14">
        <v>0</v>
      </c>
      <c r="L15" s="13">
        <v>0</v>
      </c>
      <c r="M15" s="13">
        <v>78.77</v>
      </c>
      <c r="N15" s="13">
        <f t="shared" si="2"/>
        <v>3128.99</v>
      </c>
      <c r="O15" s="3"/>
      <c r="P15" s="3"/>
      <c r="Q15" s="3"/>
      <c r="R15" s="3"/>
      <c r="S15" s="3"/>
      <c r="T15" s="3"/>
    </row>
    <row r="16" spans="1:20">
      <c r="A16" s="11">
        <v>9</v>
      </c>
      <c r="B16" s="12" t="s">
        <v>27</v>
      </c>
      <c r="C16" s="13">
        <f t="shared" si="1"/>
        <v>264</v>
      </c>
      <c r="D16" s="13">
        <v>132</v>
      </c>
      <c r="E16" s="13">
        <v>132</v>
      </c>
      <c r="F16" s="14">
        <v>0</v>
      </c>
      <c r="G16" s="13">
        <f t="shared" si="3"/>
        <v>1376.19</v>
      </c>
      <c r="H16" s="13">
        <v>458.73</v>
      </c>
      <c r="I16" s="13">
        <v>458.73</v>
      </c>
      <c r="J16" s="13">
        <v>458.73</v>
      </c>
      <c r="K16" s="14">
        <v>0</v>
      </c>
      <c r="L16" s="13">
        <v>0</v>
      </c>
      <c r="M16" s="13">
        <v>53.28</v>
      </c>
      <c r="N16" s="13">
        <f t="shared" si="2"/>
        <v>1693.47</v>
      </c>
      <c r="O16" s="3"/>
      <c r="P16" s="3"/>
      <c r="Q16" s="3"/>
      <c r="R16" s="3"/>
      <c r="S16" s="3"/>
      <c r="T16" s="3"/>
    </row>
    <row r="17" spans="1:20">
      <c r="A17" s="11">
        <v>10</v>
      </c>
      <c r="B17" s="12" t="s">
        <v>28</v>
      </c>
      <c r="C17" s="13">
        <f t="shared" si="1"/>
        <v>1528</v>
      </c>
      <c r="D17" s="13">
        <v>764</v>
      </c>
      <c r="E17" s="13">
        <v>764</v>
      </c>
      <c r="F17" s="14">
        <v>0</v>
      </c>
      <c r="G17" s="13">
        <f t="shared" si="3"/>
        <v>588</v>
      </c>
      <c r="H17" s="13">
        <v>196</v>
      </c>
      <c r="I17" s="13">
        <v>196</v>
      </c>
      <c r="J17" s="13">
        <v>196</v>
      </c>
      <c r="K17" s="14">
        <v>0</v>
      </c>
      <c r="L17" s="13"/>
      <c r="M17" s="13">
        <v>1</v>
      </c>
      <c r="N17" s="13">
        <f t="shared" si="2"/>
        <v>2117</v>
      </c>
      <c r="O17" s="3"/>
      <c r="P17" s="3"/>
      <c r="Q17" s="3"/>
      <c r="R17" s="3"/>
      <c r="S17" s="3"/>
      <c r="T17" s="3"/>
    </row>
    <row r="18" spans="1:20">
      <c r="A18" s="11">
        <v>11</v>
      </c>
      <c r="B18" s="12" t="s">
        <v>29</v>
      </c>
      <c r="C18" s="13">
        <f t="shared" si="1"/>
        <v>434.36</v>
      </c>
      <c r="D18" s="24">
        <v>434.36</v>
      </c>
      <c r="E18" s="13">
        <v>0</v>
      </c>
      <c r="F18" s="14">
        <v>0</v>
      </c>
      <c r="G18" s="13">
        <f t="shared" si="3"/>
        <v>50.2</v>
      </c>
      <c r="H18" s="24">
        <v>50.2</v>
      </c>
      <c r="I18" s="13">
        <v>0</v>
      </c>
      <c r="J18" s="13">
        <v>0</v>
      </c>
      <c r="K18" s="13">
        <v>0</v>
      </c>
      <c r="L18" s="24">
        <v>47.5</v>
      </c>
      <c r="M18" s="24">
        <v>187.6</v>
      </c>
      <c r="N18" s="13">
        <f t="shared" si="2"/>
        <v>719.66</v>
      </c>
      <c r="O18" s="3"/>
      <c r="P18" s="3"/>
      <c r="Q18" s="3"/>
      <c r="R18" s="3"/>
      <c r="S18" s="3"/>
      <c r="T18" s="3"/>
    </row>
    <row r="19" spans="1:20">
      <c r="A19" s="11">
        <v>12</v>
      </c>
      <c r="B19" s="12" t="s">
        <v>30</v>
      </c>
      <c r="C19" s="13">
        <f>D19+E19+F19</f>
        <v>757.14</v>
      </c>
      <c r="D19" s="13">
        <v>342.57</v>
      </c>
      <c r="E19" s="13">
        <v>342.57</v>
      </c>
      <c r="F19" s="13">
        <v>72</v>
      </c>
      <c r="G19" s="13">
        <f t="shared" si="3"/>
        <v>70.800000000000011</v>
      </c>
      <c r="H19" s="13">
        <v>20.100000000000001</v>
      </c>
      <c r="I19" s="13">
        <v>11</v>
      </c>
      <c r="J19" s="13">
        <v>39.700000000000003</v>
      </c>
      <c r="K19" s="13">
        <v>37</v>
      </c>
      <c r="L19" s="13">
        <v>67.91</v>
      </c>
      <c r="M19" s="13">
        <v>230.07000000000002</v>
      </c>
      <c r="N19" s="13">
        <f t="shared" si="2"/>
        <v>1162.92</v>
      </c>
      <c r="O19" s="3"/>
      <c r="P19" s="3"/>
      <c r="Q19" s="3"/>
      <c r="R19" s="3"/>
      <c r="S19" s="3"/>
      <c r="T19" s="3"/>
    </row>
    <row r="20" spans="1:20" s="28" customFormat="1">
      <c r="A20" s="11">
        <v>13</v>
      </c>
      <c r="B20" s="25" t="s">
        <v>31</v>
      </c>
      <c r="C20" s="26">
        <f t="shared" si="1"/>
        <v>1242.5999999999999</v>
      </c>
      <c r="D20" s="26">
        <v>1242.5999999999999</v>
      </c>
      <c r="E20" s="26">
        <v>0</v>
      </c>
      <c r="F20" s="26">
        <v>0</v>
      </c>
      <c r="G20" s="13">
        <f t="shared" si="3"/>
        <v>155.6</v>
      </c>
      <c r="H20" s="26">
        <v>155.6</v>
      </c>
      <c r="I20" s="26">
        <v>0</v>
      </c>
      <c r="J20" s="26">
        <v>0</v>
      </c>
      <c r="K20" s="26">
        <v>0</v>
      </c>
      <c r="L20" s="26">
        <v>452.08</v>
      </c>
      <c r="M20" s="26">
        <v>123.65</v>
      </c>
      <c r="N20" s="13">
        <f t="shared" si="2"/>
        <v>1973.9299999999998</v>
      </c>
      <c r="O20" s="27"/>
      <c r="P20" s="27"/>
      <c r="Q20" s="27"/>
      <c r="R20" s="27"/>
      <c r="S20" s="27"/>
      <c r="T20" s="27"/>
    </row>
    <row r="21" spans="1:20">
      <c r="A21" s="11">
        <v>14</v>
      </c>
      <c r="B21" s="12" t="s">
        <v>32</v>
      </c>
      <c r="C21" s="13">
        <f>SUM(D21+E21+F21)</f>
        <v>863.43999999999994</v>
      </c>
      <c r="D21" s="13">
        <v>394.77</v>
      </c>
      <c r="E21" s="13">
        <v>394.77</v>
      </c>
      <c r="F21" s="13">
        <v>73.900000000000006</v>
      </c>
      <c r="G21" s="13">
        <f t="shared" si="3"/>
        <v>47</v>
      </c>
      <c r="H21" s="13">
        <v>0</v>
      </c>
      <c r="I21" s="13">
        <v>6.5</v>
      </c>
      <c r="J21" s="13">
        <v>40.5</v>
      </c>
      <c r="K21" s="13">
        <v>0</v>
      </c>
      <c r="L21" s="13">
        <v>47.960000000000008</v>
      </c>
      <c r="M21" s="13">
        <v>55.26</v>
      </c>
      <c r="N21" s="13">
        <f t="shared" si="2"/>
        <v>1013.66</v>
      </c>
      <c r="O21" s="3"/>
      <c r="P21" s="3"/>
      <c r="Q21" s="3"/>
      <c r="R21" s="3"/>
      <c r="S21" s="3"/>
      <c r="T21" s="3"/>
    </row>
    <row r="22" spans="1:20">
      <c r="A22" s="11">
        <v>15</v>
      </c>
      <c r="B22" s="12" t="s">
        <v>33</v>
      </c>
      <c r="C22" s="13">
        <f t="shared" si="1"/>
        <v>922.18</v>
      </c>
      <c r="D22" s="13">
        <v>461.09</v>
      </c>
      <c r="E22" s="13">
        <v>461.09</v>
      </c>
      <c r="F22" s="13">
        <v>0</v>
      </c>
      <c r="G22" s="13">
        <f t="shared" si="3"/>
        <v>235.12</v>
      </c>
      <c r="H22" s="13">
        <v>93</v>
      </c>
      <c r="I22" s="13">
        <v>50.46</v>
      </c>
      <c r="J22" s="13">
        <v>91.66</v>
      </c>
      <c r="K22" s="13">
        <v>0</v>
      </c>
      <c r="L22" s="13">
        <v>34.06</v>
      </c>
      <c r="M22" s="13">
        <v>154</v>
      </c>
      <c r="N22" s="13">
        <f t="shared" si="2"/>
        <v>1345.36</v>
      </c>
      <c r="O22" s="3"/>
      <c r="P22" s="3"/>
      <c r="Q22" s="3"/>
      <c r="R22" s="3"/>
      <c r="S22" s="3"/>
      <c r="T22" s="3"/>
    </row>
    <row r="23" spans="1:20">
      <c r="A23" s="11">
        <v>16</v>
      </c>
      <c r="B23" s="12" t="s">
        <v>34</v>
      </c>
      <c r="C23" s="13">
        <f>SUM(D23+E23+F23)</f>
        <v>1347.48</v>
      </c>
      <c r="D23" s="13">
        <v>613.89</v>
      </c>
      <c r="E23" s="13">
        <v>613.89</v>
      </c>
      <c r="F23" s="13">
        <v>119.7</v>
      </c>
      <c r="G23" s="13">
        <f t="shared" si="3"/>
        <v>37.200000000000003</v>
      </c>
      <c r="H23" s="13">
        <v>0</v>
      </c>
      <c r="I23" s="13">
        <v>18.600000000000001</v>
      </c>
      <c r="J23" s="13">
        <v>18.600000000000001</v>
      </c>
      <c r="K23" s="13">
        <v>0</v>
      </c>
      <c r="L23" s="13">
        <v>328.82</v>
      </c>
      <c r="M23" s="13">
        <v>226.4</v>
      </c>
      <c r="N23" s="13">
        <f t="shared" si="2"/>
        <v>1939.9</v>
      </c>
      <c r="O23" s="3"/>
      <c r="P23" s="3"/>
      <c r="Q23" s="3"/>
      <c r="R23" s="3"/>
      <c r="S23" s="3"/>
      <c r="T23" s="3"/>
    </row>
    <row r="24" spans="1:20">
      <c r="A24" s="11">
        <v>17</v>
      </c>
      <c r="B24" s="12" t="s">
        <v>35</v>
      </c>
      <c r="C24" s="13">
        <f>SUM(D24+E24+F24)</f>
        <v>1153.8</v>
      </c>
      <c r="D24" s="13">
        <v>488.4</v>
      </c>
      <c r="E24" s="13">
        <v>488.4</v>
      </c>
      <c r="F24" s="13">
        <v>177</v>
      </c>
      <c r="G24" s="13">
        <f t="shared" si="3"/>
        <v>27.6</v>
      </c>
      <c r="H24" s="13">
        <v>0</v>
      </c>
      <c r="I24" s="13">
        <v>13.8</v>
      </c>
      <c r="J24" s="13">
        <v>13.8</v>
      </c>
      <c r="K24" s="13">
        <v>0</v>
      </c>
      <c r="L24" s="13">
        <v>468.75</v>
      </c>
      <c r="M24" s="13">
        <v>30.8</v>
      </c>
      <c r="N24" s="13">
        <f t="shared" si="2"/>
        <v>1680.9499999999998</v>
      </c>
      <c r="O24" s="3"/>
      <c r="P24" s="3"/>
      <c r="Q24" s="3"/>
      <c r="R24" s="3"/>
      <c r="S24" s="3"/>
      <c r="T24" s="3"/>
    </row>
    <row r="25" spans="1:20">
      <c r="A25" s="11">
        <v>18</v>
      </c>
      <c r="B25" s="12" t="s">
        <v>36</v>
      </c>
      <c r="C25" s="13">
        <f t="shared" si="1"/>
        <v>1715.64</v>
      </c>
      <c r="D25" s="13">
        <v>857.82</v>
      </c>
      <c r="E25" s="13">
        <v>857.82</v>
      </c>
      <c r="F25" s="13">
        <v>0</v>
      </c>
      <c r="G25" s="13">
        <f t="shared" si="3"/>
        <v>171</v>
      </c>
      <c r="H25" s="13">
        <v>50</v>
      </c>
      <c r="I25" s="13">
        <v>42</v>
      </c>
      <c r="J25" s="13">
        <v>79</v>
      </c>
      <c r="K25" s="13">
        <v>0</v>
      </c>
      <c r="L25" s="13">
        <v>490.41</v>
      </c>
      <c r="M25" s="13">
        <v>285.06</v>
      </c>
      <c r="N25" s="13">
        <f t="shared" si="2"/>
        <v>2662.11</v>
      </c>
      <c r="O25" s="3"/>
      <c r="P25" s="3"/>
      <c r="Q25" s="3"/>
      <c r="R25" s="3"/>
      <c r="S25" s="3"/>
      <c r="T25" s="3"/>
    </row>
    <row r="26" spans="1:20">
      <c r="A26" s="11">
        <v>19</v>
      </c>
      <c r="B26" s="12" t="s">
        <v>37</v>
      </c>
      <c r="C26" s="13">
        <f t="shared" si="1"/>
        <v>1419.5</v>
      </c>
      <c r="D26" s="13">
        <v>686.57</v>
      </c>
      <c r="E26" s="13">
        <v>646.57000000000005</v>
      </c>
      <c r="F26" s="13">
        <v>86.36</v>
      </c>
      <c r="G26" s="13">
        <f t="shared" si="3"/>
        <v>155.62</v>
      </c>
      <c r="H26" s="13">
        <v>14.54</v>
      </c>
      <c r="I26" s="13">
        <v>14.54</v>
      </c>
      <c r="J26" s="13">
        <v>126.54</v>
      </c>
      <c r="K26" s="13">
        <v>0</v>
      </c>
      <c r="L26" s="13">
        <v>15.38</v>
      </c>
      <c r="M26" s="13">
        <v>140.51</v>
      </c>
      <c r="N26" s="13">
        <f t="shared" si="2"/>
        <v>1731.01</v>
      </c>
      <c r="O26" s="3"/>
      <c r="P26" s="3"/>
      <c r="Q26" s="3"/>
      <c r="R26" s="3"/>
      <c r="S26" s="3"/>
      <c r="T26" s="3"/>
    </row>
    <row r="27" spans="1:20">
      <c r="A27" s="11">
        <v>20</v>
      </c>
      <c r="B27" s="12" t="s">
        <v>38</v>
      </c>
      <c r="C27" s="13">
        <f t="shared" si="1"/>
        <v>1164.05</v>
      </c>
      <c r="D27" s="13">
        <v>565</v>
      </c>
      <c r="E27" s="13">
        <v>545</v>
      </c>
      <c r="F27" s="13">
        <v>54.05</v>
      </c>
      <c r="G27" s="13">
        <f t="shared" si="3"/>
        <v>155.85000000000002</v>
      </c>
      <c r="H27" s="13">
        <v>51.95</v>
      </c>
      <c r="I27" s="13">
        <v>51.95</v>
      </c>
      <c r="J27" s="13">
        <v>51.95</v>
      </c>
      <c r="K27" s="13">
        <v>0</v>
      </c>
      <c r="L27" s="13">
        <v>81.56</v>
      </c>
      <c r="M27" s="13">
        <v>102.34</v>
      </c>
      <c r="N27" s="13">
        <f t="shared" si="2"/>
        <v>1503.8</v>
      </c>
      <c r="O27" s="3"/>
      <c r="P27" s="3"/>
      <c r="Q27" s="3"/>
      <c r="R27" s="3"/>
      <c r="S27" s="3"/>
      <c r="T27" s="3"/>
    </row>
    <row r="28" spans="1:20">
      <c r="A28" s="11">
        <v>21</v>
      </c>
      <c r="B28" s="12" t="s">
        <v>39</v>
      </c>
      <c r="C28" s="13">
        <f t="shared" si="1"/>
        <v>600</v>
      </c>
      <c r="D28" s="13">
        <v>352</v>
      </c>
      <c r="E28" s="13">
        <v>248</v>
      </c>
      <c r="F28" s="13">
        <v>0</v>
      </c>
      <c r="G28" s="13">
        <f t="shared" si="3"/>
        <v>170.9</v>
      </c>
      <c r="H28" s="13">
        <v>50</v>
      </c>
      <c r="I28" s="13">
        <v>65.900000000000006</v>
      </c>
      <c r="J28" s="13">
        <v>55</v>
      </c>
      <c r="K28" s="13">
        <v>0</v>
      </c>
      <c r="L28" s="13">
        <v>82.73</v>
      </c>
      <c r="M28" s="13">
        <v>500</v>
      </c>
      <c r="N28" s="13">
        <f t="shared" si="2"/>
        <v>1353.63</v>
      </c>
      <c r="O28" s="3"/>
      <c r="P28" s="3"/>
      <c r="Q28" s="3"/>
      <c r="R28" s="3"/>
      <c r="S28" s="3"/>
      <c r="T28" s="3"/>
    </row>
    <row r="29" spans="1:20">
      <c r="A29" s="11">
        <v>22</v>
      </c>
      <c r="B29" s="12" t="s">
        <v>40</v>
      </c>
      <c r="C29" s="13">
        <f t="shared" si="1"/>
        <v>1077.76</v>
      </c>
      <c r="D29" s="13">
        <v>538.88</v>
      </c>
      <c r="E29" s="13">
        <v>538.88</v>
      </c>
      <c r="F29" s="13">
        <v>0</v>
      </c>
      <c r="G29" s="13">
        <f t="shared" si="3"/>
        <v>0</v>
      </c>
      <c r="H29" s="13">
        <v>0</v>
      </c>
      <c r="I29" s="13">
        <v>0</v>
      </c>
      <c r="J29" s="13">
        <v>0</v>
      </c>
      <c r="K29" s="13">
        <v>0</v>
      </c>
      <c r="L29" s="13">
        <v>0</v>
      </c>
      <c r="M29" s="13">
        <v>185.85</v>
      </c>
      <c r="N29" s="13">
        <f t="shared" si="2"/>
        <v>1263.6099999999999</v>
      </c>
      <c r="O29" s="3"/>
      <c r="P29" s="3"/>
      <c r="Q29" s="3"/>
      <c r="R29" s="3"/>
      <c r="S29" s="3"/>
      <c r="T29" s="3"/>
    </row>
    <row r="30" spans="1:20">
      <c r="A30" s="11">
        <v>23</v>
      </c>
      <c r="B30" s="12" t="s">
        <v>41</v>
      </c>
      <c r="C30" s="29">
        <f t="shared" si="1"/>
        <v>1676</v>
      </c>
      <c r="D30" s="29">
        <v>793</v>
      </c>
      <c r="E30" s="29">
        <v>785</v>
      </c>
      <c r="F30" s="29">
        <v>98</v>
      </c>
      <c r="G30" s="13">
        <f t="shared" si="3"/>
        <v>27.2</v>
      </c>
      <c r="H30" s="29">
        <v>0</v>
      </c>
      <c r="I30" s="29">
        <v>13.6</v>
      </c>
      <c r="J30" s="29">
        <v>13.6</v>
      </c>
      <c r="K30" s="13">
        <v>0</v>
      </c>
      <c r="L30" s="29">
        <v>28.98</v>
      </c>
      <c r="M30" s="29">
        <v>162.15</v>
      </c>
      <c r="N30" s="13">
        <f t="shared" si="2"/>
        <v>1894.3300000000002</v>
      </c>
      <c r="O30" s="3"/>
      <c r="P30" s="3"/>
      <c r="Q30" s="3"/>
      <c r="R30" s="3"/>
      <c r="S30" s="3"/>
      <c r="T30" s="3"/>
    </row>
    <row r="31" spans="1:20">
      <c r="A31" s="11">
        <v>24</v>
      </c>
      <c r="B31" s="12" t="s">
        <v>42</v>
      </c>
      <c r="C31" s="13">
        <f t="shared" si="1"/>
        <v>1364</v>
      </c>
      <c r="D31" s="24">
        <v>681</v>
      </c>
      <c r="E31" s="24">
        <v>681</v>
      </c>
      <c r="F31" s="24">
        <v>2</v>
      </c>
      <c r="G31" s="13">
        <f t="shared" si="3"/>
        <v>346</v>
      </c>
      <c r="H31" s="24">
        <v>115</v>
      </c>
      <c r="I31" s="24">
        <v>116</v>
      </c>
      <c r="J31" s="24">
        <v>115</v>
      </c>
      <c r="K31" s="13">
        <v>0</v>
      </c>
      <c r="L31" s="24">
        <v>65.5</v>
      </c>
      <c r="M31" s="24">
        <v>71</v>
      </c>
      <c r="N31" s="13">
        <f t="shared" si="2"/>
        <v>1846.5</v>
      </c>
      <c r="O31" s="3"/>
      <c r="P31" s="3"/>
      <c r="Q31" s="3"/>
      <c r="R31" s="3"/>
      <c r="S31" s="3"/>
      <c r="T31" s="3"/>
    </row>
    <row r="32" spans="1:20">
      <c r="A32" s="11">
        <v>25</v>
      </c>
      <c r="B32" s="12" t="s">
        <v>43</v>
      </c>
      <c r="C32" s="30">
        <f t="shared" si="1"/>
        <v>1603.8899999999999</v>
      </c>
      <c r="D32" s="30">
        <f>533.65+274.37</f>
        <v>808.02</v>
      </c>
      <c r="E32" s="30">
        <f>524.09+271.78</f>
        <v>795.87</v>
      </c>
      <c r="F32" s="30">
        <v>0</v>
      </c>
      <c r="G32" s="13">
        <f t="shared" si="3"/>
        <v>764.91</v>
      </c>
      <c r="H32" s="30">
        <f>105+75</f>
        <v>180</v>
      </c>
      <c r="I32" s="30">
        <f>205.29+121.54</f>
        <v>326.83</v>
      </c>
      <c r="J32" s="30">
        <f>157.78+100.3</f>
        <v>258.08</v>
      </c>
      <c r="K32" s="13">
        <v>0</v>
      </c>
      <c r="L32" s="30">
        <f>64.6+49.1</f>
        <v>113.69999999999999</v>
      </c>
      <c r="M32" s="30">
        <f>122.2+223</f>
        <v>345.2</v>
      </c>
      <c r="N32" s="13">
        <f t="shared" si="2"/>
        <v>2827.6999999999994</v>
      </c>
      <c r="O32" s="3"/>
      <c r="P32" s="3"/>
      <c r="Q32" s="3"/>
      <c r="R32" s="3"/>
      <c r="S32" s="3"/>
      <c r="T32" s="3"/>
    </row>
    <row r="33" spans="1:20">
      <c r="A33" s="11">
        <v>26</v>
      </c>
      <c r="B33" s="12" t="s">
        <v>44</v>
      </c>
      <c r="C33" s="13">
        <f t="shared" si="1"/>
        <v>3218.4900000000002</v>
      </c>
      <c r="D33" s="13">
        <v>966.09</v>
      </c>
      <c r="E33" s="13">
        <v>1392.35</v>
      </c>
      <c r="F33" s="13">
        <v>860.05000000000018</v>
      </c>
      <c r="G33" s="13">
        <f t="shared" si="3"/>
        <v>106.5</v>
      </c>
      <c r="H33" s="13">
        <v>35.5</v>
      </c>
      <c r="I33" s="13">
        <v>35.5</v>
      </c>
      <c r="J33" s="13">
        <v>35.5</v>
      </c>
      <c r="K33" s="13">
        <v>0</v>
      </c>
      <c r="L33" s="13">
        <v>105.89</v>
      </c>
      <c r="M33" s="13">
        <v>249.05495853489407</v>
      </c>
      <c r="N33" s="13">
        <f t="shared" si="2"/>
        <v>3679.9349585348941</v>
      </c>
      <c r="O33" s="3"/>
      <c r="P33" s="3"/>
      <c r="Q33" s="3"/>
      <c r="R33" s="3"/>
      <c r="S33" s="3"/>
      <c r="T33" s="3"/>
    </row>
    <row r="34" spans="1:20" s="23" customFormat="1">
      <c r="A34" s="45">
        <v>27</v>
      </c>
      <c r="B34" s="46" t="s">
        <v>45</v>
      </c>
      <c r="C34" s="14">
        <f t="shared" si="1"/>
        <v>3153.75</v>
      </c>
      <c r="D34" s="14">
        <v>1480</v>
      </c>
      <c r="E34" s="14">
        <v>1673.75</v>
      </c>
      <c r="F34" s="14">
        <v>0</v>
      </c>
      <c r="G34" s="14">
        <f>SUM(H34+I34+J34)</f>
        <v>935.76</v>
      </c>
      <c r="H34" s="14">
        <v>763.6</v>
      </c>
      <c r="I34" s="14">
        <v>172.16</v>
      </c>
      <c r="J34" s="14">
        <v>0</v>
      </c>
      <c r="K34" s="14">
        <v>0</v>
      </c>
      <c r="L34" s="14">
        <v>40</v>
      </c>
      <c r="M34" s="14">
        <v>330.73</v>
      </c>
      <c r="N34" s="14">
        <f t="shared" si="2"/>
        <v>4460.24</v>
      </c>
      <c r="O34" s="22"/>
      <c r="P34" s="22"/>
      <c r="Q34" s="22"/>
      <c r="R34" s="22"/>
      <c r="S34" s="22"/>
      <c r="T34" s="22"/>
    </row>
    <row r="35" spans="1:20">
      <c r="A35" s="11">
        <v>28</v>
      </c>
      <c r="B35" s="12" t="s">
        <v>46</v>
      </c>
      <c r="C35" s="13">
        <f t="shared" si="1"/>
        <v>1390</v>
      </c>
      <c r="D35" s="13">
        <v>573</v>
      </c>
      <c r="E35" s="13">
        <v>687</v>
      </c>
      <c r="F35" s="13">
        <v>130</v>
      </c>
      <c r="G35" s="13">
        <f t="shared" si="3"/>
        <v>785</v>
      </c>
      <c r="H35" s="13">
        <v>268</v>
      </c>
      <c r="I35" s="13">
        <v>310</v>
      </c>
      <c r="J35" s="13">
        <v>207</v>
      </c>
      <c r="K35" s="13">
        <v>66</v>
      </c>
      <c r="L35" s="13">
        <v>340</v>
      </c>
      <c r="M35" s="13">
        <v>367</v>
      </c>
      <c r="N35" s="13">
        <f t="shared" si="2"/>
        <v>2948</v>
      </c>
      <c r="O35" s="3"/>
      <c r="P35" s="3"/>
      <c r="Q35" s="3"/>
      <c r="R35" s="3"/>
      <c r="S35" s="3"/>
      <c r="T35" s="3"/>
    </row>
    <row r="36" spans="1:20" s="28" customFormat="1">
      <c r="A36" s="11">
        <v>29</v>
      </c>
      <c r="B36" s="25" t="s">
        <v>47</v>
      </c>
      <c r="C36" s="26">
        <f t="shared" si="1"/>
        <v>2284</v>
      </c>
      <c r="D36" s="26">
        <v>923</v>
      </c>
      <c r="E36" s="26">
        <v>1131</v>
      </c>
      <c r="F36" s="26">
        <v>230</v>
      </c>
      <c r="G36" s="13">
        <f t="shared" si="3"/>
        <v>72.3</v>
      </c>
      <c r="H36" s="26">
        <v>25.6</v>
      </c>
      <c r="I36" s="26">
        <v>30.5</v>
      </c>
      <c r="J36" s="26">
        <v>16.2</v>
      </c>
      <c r="K36" s="26">
        <v>2.19</v>
      </c>
      <c r="L36" s="26">
        <v>0.99</v>
      </c>
      <c r="M36" s="26">
        <v>228.67</v>
      </c>
      <c r="N36" s="13">
        <f t="shared" si="2"/>
        <v>2588.15</v>
      </c>
      <c r="O36" s="27"/>
      <c r="P36" s="27"/>
      <c r="Q36" s="27"/>
      <c r="R36" s="27"/>
      <c r="S36" s="27"/>
      <c r="T36" s="27"/>
    </row>
    <row r="37" spans="1:20">
      <c r="A37" s="11">
        <v>30</v>
      </c>
      <c r="B37" s="12" t="s">
        <v>48</v>
      </c>
      <c r="C37" s="13">
        <f t="shared" si="1"/>
        <v>1625.47</v>
      </c>
      <c r="D37" s="13">
        <v>787.6</v>
      </c>
      <c r="E37" s="13">
        <v>742.4</v>
      </c>
      <c r="F37" s="13">
        <v>95.47</v>
      </c>
      <c r="G37" s="13">
        <f t="shared" si="3"/>
        <v>110</v>
      </c>
      <c r="H37" s="13">
        <v>0</v>
      </c>
      <c r="I37" s="13">
        <v>55</v>
      </c>
      <c r="J37" s="13">
        <v>55</v>
      </c>
      <c r="K37" s="13">
        <v>3.89</v>
      </c>
      <c r="L37" s="13">
        <v>48.28</v>
      </c>
      <c r="M37" s="13">
        <v>217.3</v>
      </c>
      <c r="N37" s="13">
        <f t="shared" si="2"/>
        <v>2004.94</v>
      </c>
      <c r="O37" s="3"/>
      <c r="P37" s="3"/>
      <c r="Q37" s="3"/>
      <c r="R37" s="3"/>
      <c r="S37" s="3"/>
      <c r="T37" s="3"/>
    </row>
    <row r="38" spans="1:20">
      <c r="A38" s="11">
        <v>31</v>
      </c>
      <c r="B38" s="12" t="s">
        <v>49</v>
      </c>
      <c r="C38" s="13">
        <f t="shared" si="1"/>
        <v>1260</v>
      </c>
      <c r="D38" s="13">
        <v>630</v>
      </c>
      <c r="E38" s="13">
        <v>630</v>
      </c>
      <c r="F38" s="13">
        <v>0</v>
      </c>
      <c r="G38" s="13">
        <f t="shared" si="3"/>
        <v>225</v>
      </c>
      <c r="H38" s="13">
        <v>75</v>
      </c>
      <c r="I38" s="13">
        <v>75</v>
      </c>
      <c r="J38" s="13">
        <v>75</v>
      </c>
      <c r="K38" s="13">
        <v>30</v>
      </c>
      <c r="L38" s="13">
        <v>27.18</v>
      </c>
      <c r="M38" s="13">
        <v>127.05</v>
      </c>
      <c r="N38" s="13">
        <f t="shared" si="2"/>
        <v>1669.23</v>
      </c>
      <c r="O38" s="3"/>
      <c r="P38" s="3"/>
      <c r="Q38" s="3"/>
      <c r="R38" s="3"/>
      <c r="S38" s="3"/>
      <c r="T38" s="3"/>
    </row>
    <row r="39" spans="1:20">
      <c r="A39" s="11">
        <v>32</v>
      </c>
      <c r="B39" s="12" t="s">
        <v>50</v>
      </c>
      <c r="C39" s="13">
        <f t="shared" si="1"/>
        <v>1701.86</v>
      </c>
      <c r="D39" s="13">
        <v>800.93</v>
      </c>
      <c r="E39" s="13">
        <v>800.93</v>
      </c>
      <c r="F39" s="13">
        <v>100</v>
      </c>
      <c r="G39" s="13">
        <f t="shared" si="3"/>
        <v>63.619941710742268</v>
      </c>
      <c r="H39" s="13">
        <v>0</v>
      </c>
      <c r="I39" s="13">
        <v>31.809970855371134</v>
      </c>
      <c r="J39" s="13">
        <v>31.809970855371134</v>
      </c>
      <c r="K39" s="13">
        <v>0</v>
      </c>
      <c r="L39" s="13">
        <v>91.75</v>
      </c>
      <c r="M39" s="13">
        <v>107.91174843576961</v>
      </c>
      <c r="N39" s="13">
        <f t="shared" si="2"/>
        <v>1965.1416901465118</v>
      </c>
      <c r="O39" s="3"/>
      <c r="P39" s="3"/>
      <c r="Q39" s="3"/>
      <c r="R39" s="3"/>
      <c r="S39" s="3"/>
      <c r="T39" s="3"/>
    </row>
    <row r="40" spans="1:20">
      <c r="A40" s="11">
        <v>33</v>
      </c>
      <c r="B40" s="12" t="s">
        <v>51</v>
      </c>
      <c r="C40" s="13">
        <f t="shared" si="1"/>
        <v>1139.5999999999999</v>
      </c>
      <c r="D40" s="13">
        <v>530.29999999999995</v>
      </c>
      <c r="E40" s="13">
        <v>530.29999999999995</v>
      </c>
      <c r="F40" s="13">
        <v>79</v>
      </c>
      <c r="G40" s="13">
        <f t="shared" si="3"/>
        <v>86.48</v>
      </c>
      <c r="H40" s="13">
        <v>0</v>
      </c>
      <c r="I40" s="13">
        <v>43.24</v>
      </c>
      <c r="J40" s="13">
        <v>43.24</v>
      </c>
      <c r="K40" s="13">
        <v>105</v>
      </c>
      <c r="L40" s="13">
        <v>289.69</v>
      </c>
      <c r="M40" s="13">
        <v>209.4</v>
      </c>
      <c r="N40" s="13">
        <f t="shared" ref="N40:N71" si="4">C40+G40+K40+L40+M40</f>
        <v>1830.17</v>
      </c>
      <c r="O40" s="3"/>
      <c r="P40" s="3"/>
      <c r="Q40" s="3"/>
      <c r="R40" s="3"/>
      <c r="S40" s="3"/>
      <c r="T40" s="3"/>
    </row>
    <row r="41" spans="1:20">
      <c r="A41" s="11">
        <v>34</v>
      </c>
      <c r="B41" s="12" t="s">
        <v>52</v>
      </c>
      <c r="C41" s="13">
        <f t="shared" si="1"/>
        <v>2025.17</v>
      </c>
      <c r="D41" s="24">
        <v>971.32</v>
      </c>
      <c r="E41" s="24">
        <v>971.32</v>
      </c>
      <c r="F41" s="24">
        <v>82.53</v>
      </c>
      <c r="G41" s="13">
        <f t="shared" si="3"/>
        <v>206.43</v>
      </c>
      <c r="H41" s="24">
        <v>68.81</v>
      </c>
      <c r="I41" s="24">
        <v>68.81</v>
      </c>
      <c r="J41" s="24">
        <v>68.81</v>
      </c>
      <c r="K41" s="24">
        <v>0</v>
      </c>
      <c r="L41" s="24">
        <v>154.19</v>
      </c>
      <c r="M41" s="24">
        <v>140.53</v>
      </c>
      <c r="N41" s="13">
        <f t="shared" si="4"/>
        <v>2526.3200000000002</v>
      </c>
      <c r="O41" s="3"/>
      <c r="P41" s="3"/>
      <c r="Q41" s="3"/>
      <c r="R41" s="3"/>
      <c r="S41" s="3"/>
      <c r="T41" s="3"/>
    </row>
    <row r="42" spans="1:20">
      <c r="A42" s="11">
        <v>35</v>
      </c>
      <c r="B42" s="12" t="s">
        <v>53</v>
      </c>
      <c r="C42" s="13">
        <f t="shared" si="1"/>
        <v>2473.16</v>
      </c>
      <c r="D42" s="13">
        <v>1236.58</v>
      </c>
      <c r="E42" s="13">
        <v>1236.58</v>
      </c>
      <c r="F42" s="13">
        <v>0</v>
      </c>
      <c r="G42" s="13">
        <f t="shared" si="3"/>
        <v>208.7</v>
      </c>
      <c r="H42" s="13">
        <v>73.8</v>
      </c>
      <c r="I42" s="13">
        <v>69.900000000000006</v>
      </c>
      <c r="J42" s="13">
        <v>65</v>
      </c>
      <c r="K42" s="13">
        <v>0</v>
      </c>
      <c r="L42" s="13">
        <v>263.68</v>
      </c>
      <c r="M42" s="13">
        <v>120</v>
      </c>
      <c r="N42" s="13">
        <f t="shared" si="4"/>
        <v>3065.5399999999995</v>
      </c>
      <c r="O42" s="3"/>
      <c r="P42" s="3"/>
      <c r="Q42" s="3"/>
      <c r="R42" s="3"/>
      <c r="S42" s="3"/>
      <c r="T42" s="3"/>
    </row>
    <row r="43" spans="1:20">
      <c r="A43" s="11">
        <v>36</v>
      </c>
      <c r="B43" s="12" t="s">
        <v>54</v>
      </c>
      <c r="C43" s="13">
        <f t="shared" si="1"/>
        <v>2342</v>
      </c>
      <c r="D43" s="31">
        <v>957</v>
      </c>
      <c r="E43" s="31">
        <v>1370</v>
      </c>
      <c r="F43" s="31">
        <v>15</v>
      </c>
      <c r="G43" s="13">
        <f t="shared" si="3"/>
        <v>650</v>
      </c>
      <c r="H43" s="31">
        <v>370</v>
      </c>
      <c r="I43" s="31">
        <v>230</v>
      </c>
      <c r="J43" s="31">
        <v>50</v>
      </c>
      <c r="K43" s="31">
        <v>0</v>
      </c>
      <c r="L43" s="31">
        <v>50</v>
      </c>
      <c r="M43" s="31">
        <v>88.9</v>
      </c>
      <c r="N43" s="13">
        <f t="shared" si="4"/>
        <v>3130.9</v>
      </c>
      <c r="O43" s="3"/>
      <c r="P43" s="3"/>
      <c r="Q43" s="3"/>
      <c r="R43" s="3"/>
      <c r="S43" s="3"/>
      <c r="T43" s="3"/>
    </row>
    <row r="44" spans="1:20">
      <c r="A44" s="11">
        <v>37</v>
      </c>
      <c r="B44" s="12" t="s">
        <v>55</v>
      </c>
      <c r="C44" s="30">
        <f t="shared" si="1"/>
        <v>2855.16</v>
      </c>
      <c r="D44" s="30">
        <v>1427.58</v>
      </c>
      <c r="E44" s="30">
        <v>1427.58</v>
      </c>
      <c r="F44" s="30">
        <v>0</v>
      </c>
      <c r="G44" s="13">
        <f t="shared" si="3"/>
        <v>333.06</v>
      </c>
      <c r="H44" s="30">
        <v>0</v>
      </c>
      <c r="I44" s="30">
        <v>190.11</v>
      </c>
      <c r="J44" s="30">
        <v>142.94999999999999</v>
      </c>
      <c r="K44" s="30">
        <v>0</v>
      </c>
      <c r="L44" s="30"/>
      <c r="M44" s="30">
        <v>157.81</v>
      </c>
      <c r="N44" s="13">
        <f t="shared" si="4"/>
        <v>3346.0299999999997</v>
      </c>
      <c r="O44" s="3"/>
      <c r="P44" s="3"/>
      <c r="Q44" s="3"/>
      <c r="R44" s="3"/>
      <c r="S44" s="3"/>
      <c r="T44" s="3"/>
    </row>
    <row r="45" spans="1:20">
      <c r="A45" s="11">
        <v>38</v>
      </c>
      <c r="B45" s="12" t="s">
        <v>56</v>
      </c>
      <c r="C45" s="13">
        <f t="shared" si="1"/>
        <v>3159.68</v>
      </c>
      <c r="D45" s="13">
        <v>1569.84</v>
      </c>
      <c r="E45" s="13">
        <v>1569.84</v>
      </c>
      <c r="F45" s="13">
        <v>20</v>
      </c>
      <c r="G45" s="13">
        <f t="shared" si="3"/>
        <v>71.2</v>
      </c>
      <c r="H45" s="13">
        <v>0</v>
      </c>
      <c r="I45" s="13">
        <v>71.2</v>
      </c>
      <c r="J45" s="13">
        <v>0</v>
      </c>
      <c r="K45" s="13">
        <v>0</v>
      </c>
      <c r="L45" s="13">
        <v>40</v>
      </c>
      <c r="M45" s="13">
        <v>198.92</v>
      </c>
      <c r="N45" s="13">
        <f t="shared" si="4"/>
        <v>3469.7999999999997</v>
      </c>
      <c r="O45" s="3"/>
      <c r="P45" s="3"/>
      <c r="Q45" s="3"/>
      <c r="R45" s="3"/>
      <c r="S45" s="3"/>
      <c r="T45" s="3"/>
    </row>
    <row r="46" spans="1:20">
      <c r="A46" s="11">
        <v>39</v>
      </c>
      <c r="B46" s="12" t="s">
        <v>57</v>
      </c>
      <c r="C46" s="13">
        <f t="shared" si="1"/>
        <v>2462.5300000000002</v>
      </c>
      <c r="D46" s="13">
        <v>1157.07</v>
      </c>
      <c r="E46" s="13">
        <v>1163.0999999999999</v>
      </c>
      <c r="F46" s="13">
        <v>142.36000000000001</v>
      </c>
      <c r="G46" s="13">
        <f t="shared" si="3"/>
        <v>217.81</v>
      </c>
      <c r="H46" s="13">
        <v>68.62</v>
      </c>
      <c r="I46" s="13">
        <v>80.84</v>
      </c>
      <c r="J46" s="13">
        <v>68.349999999999994</v>
      </c>
      <c r="K46" s="13">
        <v>0</v>
      </c>
      <c r="L46" s="13">
        <v>2.36</v>
      </c>
      <c r="M46" s="13">
        <v>121.39</v>
      </c>
      <c r="N46" s="13">
        <f t="shared" si="4"/>
        <v>2804.09</v>
      </c>
      <c r="O46" s="3"/>
      <c r="P46" s="3"/>
      <c r="Q46" s="3"/>
      <c r="R46" s="3"/>
      <c r="S46" s="3"/>
      <c r="T46" s="3"/>
    </row>
    <row r="47" spans="1:20">
      <c r="A47" s="11">
        <v>40</v>
      </c>
      <c r="B47" s="12" t="s">
        <v>58</v>
      </c>
      <c r="C47" s="13">
        <f>SUM(D47+E47+F47)</f>
        <v>1992.18</v>
      </c>
      <c r="D47" s="13">
        <v>957.61</v>
      </c>
      <c r="E47" s="13">
        <v>957.61</v>
      </c>
      <c r="F47" s="13">
        <v>76.959999999999994</v>
      </c>
      <c r="G47" s="13">
        <f t="shared" si="3"/>
        <v>386.30900000000008</v>
      </c>
      <c r="H47" s="13">
        <v>133.05000000000001</v>
      </c>
      <c r="I47" s="13">
        <v>132.72900000000007</v>
      </c>
      <c r="J47" s="13">
        <v>120.53</v>
      </c>
      <c r="K47" s="13">
        <v>0</v>
      </c>
      <c r="L47" s="13">
        <v>0</v>
      </c>
      <c r="M47" s="13">
        <v>146.43</v>
      </c>
      <c r="N47" s="13">
        <f t="shared" si="4"/>
        <v>2524.9189999999999</v>
      </c>
      <c r="O47" s="3"/>
      <c r="P47" s="3"/>
      <c r="Q47" s="3"/>
      <c r="R47" s="3"/>
      <c r="S47" s="3"/>
      <c r="T47" s="3"/>
    </row>
    <row r="48" spans="1:20">
      <c r="A48" s="11">
        <v>41</v>
      </c>
      <c r="B48" s="12" t="s">
        <v>59</v>
      </c>
      <c r="C48" s="13">
        <f t="shared" si="1"/>
        <v>2239.1</v>
      </c>
      <c r="D48" s="13">
        <v>1036.93</v>
      </c>
      <c r="E48" s="13">
        <v>1106.07</v>
      </c>
      <c r="F48" s="13">
        <v>96.1</v>
      </c>
      <c r="G48" s="13">
        <f t="shared" si="3"/>
        <v>101.19</v>
      </c>
      <c r="H48" s="13">
        <v>33.729999999999997</v>
      </c>
      <c r="I48" s="13">
        <v>33.729999999999997</v>
      </c>
      <c r="J48" s="13">
        <v>33.729999999999997</v>
      </c>
      <c r="K48" s="13">
        <v>0</v>
      </c>
      <c r="L48" s="13">
        <v>0</v>
      </c>
      <c r="M48" s="13">
        <v>255.9</v>
      </c>
      <c r="N48" s="13">
        <f t="shared" si="4"/>
        <v>2596.19</v>
      </c>
      <c r="O48" s="3"/>
      <c r="P48" s="3"/>
      <c r="Q48" s="3"/>
      <c r="R48" s="3"/>
      <c r="S48" s="3"/>
      <c r="T48" s="3"/>
    </row>
    <row r="49" spans="1:20">
      <c r="A49" s="11">
        <v>42</v>
      </c>
      <c r="B49" s="12" t="s">
        <v>60</v>
      </c>
      <c r="C49" s="29">
        <f t="shared" si="1"/>
        <v>520</v>
      </c>
      <c r="D49" s="29">
        <v>230</v>
      </c>
      <c r="E49" s="29">
        <v>230</v>
      </c>
      <c r="F49" s="29">
        <v>60</v>
      </c>
      <c r="G49" s="13">
        <f t="shared" si="3"/>
        <v>74.399999999999991</v>
      </c>
      <c r="H49" s="29">
        <v>53.3</v>
      </c>
      <c r="I49" s="29">
        <v>10.55</v>
      </c>
      <c r="J49" s="29">
        <v>10.55</v>
      </c>
      <c r="K49" s="29">
        <v>0</v>
      </c>
      <c r="L49" s="29">
        <v>24.52</v>
      </c>
      <c r="M49" s="29">
        <v>51.68</v>
      </c>
      <c r="N49" s="13">
        <f t="shared" si="4"/>
        <v>670.59999999999991</v>
      </c>
      <c r="O49" s="3"/>
      <c r="P49" s="3"/>
      <c r="Q49" s="3"/>
      <c r="R49" s="3"/>
      <c r="S49" s="3"/>
      <c r="T49" s="3"/>
    </row>
    <row r="50" spans="1:20">
      <c r="A50" s="11">
        <v>43</v>
      </c>
      <c r="B50" s="12" t="s">
        <v>61</v>
      </c>
      <c r="C50" s="13">
        <f t="shared" si="1"/>
        <v>1934.8400000000001</v>
      </c>
      <c r="D50" s="24">
        <v>845.47</v>
      </c>
      <c r="E50" s="24">
        <v>845.47</v>
      </c>
      <c r="F50" s="24">
        <v>243.9</v>
      </c>
      <c r="G50" s="13">
        <f t="shared" si="3"/>
        <v>45.24</v>
      </c>
      <c r="H50" s="24">
        <v>15.08</v>
      </c>
      <c r="I50" s="24">
        <v>15.08</v>
      </c>
      <c r="J50" s="24">
        <v>15.08</v>
      </c>
      <c r="K50" s="24">
        <v>0</v>
      </c>
      <c r="L50" s="24">
        <v>51.5</v>
      </c>
      <c r="M50" s="24">
        <v>46.4</v>
      </c>
      <c r="N50" s="13">
        <f t="shared" si="4"/>
        <v>2077.98</v>
      </c>
      <c r="O50" s="3"/>
      <c r="P50" s="3"/>
      <c r="Q50" s="3"/>
      <c r="R50" s="3"/>
      <c r="S50" s="3"/>
      <c r="T50" s="3"/>
    </row>
    <row r="51" spans="1:20">
      <c r="A51" s="11">
        <v>44</v>
      </c>
      <c r="B51" s="12" t="s">
        <v>62</v>
      </c>
      <c r="C51" s="30">
        <f t="shared" si="1"/>
        <v>66.84</v>
      </c>
      <c r="D51" s="30">
        <v>33.42</v>
      </c>
      <c r="E51" s="30">
        <v>33.42</v>
      </c>
      <c r="F51" s="30">
        <v>0</v>
      </c>
      <c r="G51" s="13">
        <f t="shared" si="3"/>
        <v>18.600000000000001</v>
      </c>
      <c r="H51" s="30">
        <v>6.2</v>
      </c>
      <c r="I51" s="30">
        <v>6.2</v>
      </c>
      <c r="J51" s="30">
        <v>6.2</v>
      </c>
      <c r="K51" s="30">
        <v>0</v>
      </c>
      <c r="L51" s="30">
        <v>0</v>
      </c>
      <c r="M51" s="30">
        <v>40</v>
      </c>
      <c r="N51" s="13">
        <f t="shared" si="4"/>
        <v>125.44</v>
      </c>
      <c r="O51" s="3"/>
      <c r="P51" s="3"/>
      <c r="Q51" s="3"/>
      <c r="R51" s="3"/>
      <c r="S51" s="3"/>
      <c r="T51" s="3"/>
    </row>
    <row r="52" spans="1:20">
      <c r="A52" s="11">
        <v>45</v>
      </c>
      <c r="B52" s="12" t="s">
        <v>63</v>
      </c>
      <c r="C52" s="13">
        <f t="shared" si="1"/>
        <v>1101.44</v>
      </c>
      <c r="D52" s="13">
        <v>536.52</v>
      </c>
      <c r="E52" s="13">
        <v>536.52</v>
      </c>
      <c r="F52" s="13">
        <v>28.4</v>
      </c>
      <c r="G52" s="13">
        <f t="shared" si="3"/>
        <v>70.680000000000007</v>
      </c>
      <c r="H52" s="13">
        <v>22.16</v>
      </c>
      <c r="I52" s="13">
        <v>24.26</v>
      </c>
      <c r="J52" s="13">
        <v>24.26</v>
      </c>
      <c r="K52" s="13">
        <v>0</v>
      </c>
      <c r="L52" s="13">
        <v>19.66</v>
      </c>
      <c r="M52" s="13">
        <v>149.04</v>
      </c>
      <c r="N52" s="13">
        <f t="shared" si="4"/>
        <v>1340.8200000000002</v>
      </c>
      <c r="O52" s="3"/>
      <c r="P52" s="3"/>
      <c r="Q52" s="3"/>
      <c r="R52" s="3"/>
      <c r="S52" s="3"/>
      <c r="T52" s="3"/>
    </row>
    <row r="53" spans="1:20">
      <c r="A53" s="11">
        <v>46</v>
      </c>
      <c r="B53" s="12" t="s">
        <v>64</v>
      </c>
      <c r="C53" s="13">
        <f t="shared" si="1"/>
        <v>1278.8399999999999</v>
      </c>
      <c r="D53" s="13">
        <v>611.91999999999996</v>
      </c>
      <c r="E53" s="13">
        <v>611.91999999999996</v>
      </c>
      <c r="F53" s="13">
        <v>55</v>
      </c>
      <c r="G53" s="13">
        <f t="shared" si="3"/>
        <v>57</v>
      </c>
      <c r="H53" s="13">
        <v>19</v>
      </c>
      <c r="I53" s="13">
        <v>19</v>
      </c>
      <c r="J53" s="13">
        <v>19</v>
      </c>
      <c r="K53" s="13">
        <v>96</v>
      </c>
      <c r="L53" s="13">
        <v>255</v>
      </c>
      <c r="M53" s="13">
        <v>98.11</v>
      </c>
      <c r="N53" s="13">
        <f t="shared" si="4"/>
        <v>1784.9499999999998</v>
      </c>
      <c r="O53" s="3"/>
      <c r="P53" s="3"/>
      <c r="Q53" s="3"/>
      <c r="R53" s="3"/>
      <c r="S53" s="3"/>
      <c r="T53" s="3"/>
    </row>
    <row r="54" spans="1:20">
      <c r="A54" s="11">
        <v>47</v>
      </c>
      <c r="B54" s="12" t="s">
        <v>65</v>
      </c>
      <c r="C54" s="13">
        <f t="shared" si="1"/>
        <v>432.4</v>
      </c>
      <c r="D54" s="13">
        <v>184.7</v>
      </c>
      <c r="E54" s="13">
        <v>184.7</v>
      </c>
      <c r="F54" s="13">
        <v>63</v>
      </c>
      <c r="G54" s="13">
        <f t="shared" si="3"/>
        <v>238.68000000000004</v>
      </c>
      <c r="H54" s="13">
        <v>58.260000000000005</v>
      </c>
      <c r="I54" s="13">
        <v>90.210000000000008</v>
      </c>
      <c r="J54" s="13">
        <v>90.210000000000008</v>
      </c>
      <c r="K54" s="13">
        <v>0</v>
      </c>
      <c r="L54" s="13">
        <v>136.09</v>
      </c>
      <c r="M54" s="13">
        <v>76.44</v>
      </c>
      <c r="N54" s="13">
        <f t="shared" si="4"/>
        <v>883.61000000000013</v>
      </c>
      <c r="O54" s="3"/>
      <c r="P54" s="3"/>
      <c r="Q54" s="3"/>
      <c r="R54" s="3"/>
      <c r="S54" s="3"/>
      <c r="T54" s="3"/>
    </row>
    <row r="55" spans="1:20">
      <c r="A55" s="11">
        <v>48</v>
      </c>
      <c r="B55" s="12" t="s">
        <v>66</v>
      </c>
      <c r="C55" s="32">
        <f t="shared" si="1"/>
        <v>502.46</v>
      </c>
      <c r="D55" s="32">
        <v>251.23</v>
      </c>
      <c r="E55" s="32">
        <v>251.23</v>
      </c>
      <c r="F55" s="32">
        <v>0</v>
      </c>
      <c r="G55" s="13">
        <f t="shared" si="3"/>
        <v>919.74</v>
      </c>
      <c r="H55" s="32">
        <v>315.7</v>
      </c>
      <c r="I55" s="32">
        <v>302.02</v>
      </c>
      <c r="J55" s="32">
        <v>302.02</v>
      </c>
      <c r="K55" s="32">
        <v>0</v>
      </c>
      <c r="L55" s="32">
        <v>160.79</v>
      </c>
      <c r="M55" s="32">
        <v>186.78</v>
      </c>
      <c r="N55" s="13">
        <f t="shared" si="4"/>
        <v>1769.77</v>
      </c>
      <c r="O55" s="3"/>
      <c r="P55" s="3"/>
      <c r="Q55" s="3"/>
      <c r="R55" s="3"/>
      <c r="S55" s="3"/>
      <c r="T55" s="3"/>
    </row>
    <row r="56" spans="1:20">
      <c r="A56" s="11">
        <v>49</v>
      </c>
      <c r="B56" s="12" t="s">
        <v>67</v>
      </c>
      <c r="C56" s="13">
        <f t="shared" si="1"/>
        <v>142.94</v>
      </c>
      <c r="D56" s="13">
        <v>67.22</v>
      </c>
      <c r="E56" s="13">
        <v>67.22</v>
      </c>
      <c r="F56" s="13">
        <v>8.5</v>
      </c>
      <c r="G56" s="13">
        <f t="shared" si="3"/>
        <v>51.74</v>
      </c>
      <c r="H56" s="13">
        <v>4.74</v>
      </c>
      <c r="I56" s="13">
        <v>23.5</v>
      </c>
      <c r="J56" s="13">
        <v>23.5</v>
      </c>
      <c r="K56" s="13">
        <v>0</v>
      </c>
      <c r="L56" s="13">
        <v>1.1599999999999999</v>
      </c>
      <c r="M56" s="13">
        <v>54.05</v>
      </c>
      <c r="N56" s="13">
        <f t="shared" si="4"/>
        <v>249.89</v>
      </c>
      <c r="O56" s="3"/>
      <c r="P56" s="3"/>
      <c r="Q56" s="3"/>
      <c r="R56" s="3"/>
      <c r="S56" s="3"/>
      <c r="T56" s="3"/>
    </row>
    <row r="57" spans="1:20">
      <c r="A57" s="11">
        <v>50</v>
      </c>
      <c r="B57" s="12" t="s">
        <v>68</v>
      </c>
      <c r="C57" s="13">
        <f t="shared" si="1"/>
        <v>1962.47</v>
      </c>
      <c r="D57" s="13">
        <v>939.48</v>
      </c>
      <c r="E57" s="13">
        <v>939.48</v>
      </c>
      <c r="F57" s="13">
        <v>83.51</v>
      </c>
      <c r="G57" s="13">
        <f t="shared" si="3"/>
        <v>63.45</v>
      </c>
      <c r="H57" s="13">
        <v>28.19</v>
      </c>
      <c r="I57" s="13">
        <v>17.63</v>
      </c>
      <c r="J57" s="13">
        <v>17.63</v>
      </c>
      <c r="K57" s="13">
        <v>0</v>
      </c>
      <c r="L57" s="13">
        <v>0</v>
      </c>
      <c r="M57" s="13">
        <v>93.35</v>
      </c>
      <c r="N57" s="13">
        <f t="shared" si="4"/>
        <v>2119.27</v>
      </c>
      <c r="O57" s="3"/>
      <c r="P57" s="3"/>
      <c r="Q57" s="3"/>
      <c r="R57" s="3"/>
      <c r="S57" s="3"/>
      <c r="T57" s="3"/>
    </row>
    <row r="58" spans="1:20">
      <c r="A58" s="11">
        <v>51</v>
      </c>
      <c r="B58" s="12" t="s">
        <v>69</v>
      </c>
      <c r="C58" s="13">
        <f t="shared" si="1"/>
        <v>1298.9000000000001</v>
      </c>
      <c r="D58" s="13">
        <v>614.29999999999995</v>
      </c>
      <c r="E58" s="13">
        <v>583.6</v>
      </c>
      <c r="F58" s="13">
        <v>101</v>
      </c>
      <c r="G58" s="13">
        <f t="shared" si="3"/>
        <v>370.87</v>
      </c>
      <c r="H58" s="13">
        <v>96.07</v>
      </c>
      <c r="I58" s="13">
        <v>154.55000000000001</v>
      </c>
      <c r="J58" s="13">
        <v>120.25</v>
      </c>
      <c r="K58" s="13">
        <v>0</v>
      </c>
      <c r="L58" s="13">
        <v>0</v>
      </c>
      <c r="M58" s="13">
        <v>110.83</v>
      </c>
      <c r="N58" s="13">
        <f t="shared" si="4"/>
        <v>1780.6</v>
      </c>
      <c r="O58" s="3"/>
      <c r="P58" s="3"/>
      <c r="Q58" s="3"/>
      <c r="R58" s="3"/>
      <c r="S58" s="3"/>
      <c r="T58" s="3"/>
    </row>
    <row r="59" spans="1:20">
      <c r="A59" s="11">
        <v>52</v>
      </c>
      <c r="B59" s="12" t="s">
        <v>70</v>
      </c>
      <c r="C59" s="13">
        <f t="shared" si="1"/>
        <v>1601.08</v>
      </c>
      <c r="D59" s="13">
        <v>854.15</v>
      </c>
      <c r="E59" s="13">
        <v>638.74</v>
      </c>
      <c r="F59" s="13">
        <v>108.19</v>
      </c>
      <c r="G59" s="13">
        <f t="shared" si="3"/>
        <v>411.07000000000005</v>
      </c>
      <c r="H59" s="13">
        <v>108.19</v>
      </c>
      <c r="I59" s="13">
        <v>284.35000000000002</v>
      </c>
      <c r="J59" s="13">
        <v>18.53</v>
      </c>
      <c r="K59" s="13">
        <v>58.230000000000004</v>
      </c>
      <c r="L59" s="13">
        <v>886</v>
      </c>
      <c r="M59" s="13">
        <v>2.69</v>
      </c>
      <c r="N59" s="13">
        <f t="shared" si="4"/>
        <v>2959.07</v>
      </c>
      <c r="O59" s="3"/>
      <c r="P59" s="3"/>
      <c r="Q59" s="3"/>
      <c r="R59" s="3"/>
      <c r="S59" s="3"/>
      <c r="T59" s="3"/>
    </row>
    <row r="60" spans="1:20">
      <c r="A60" s="11">
        <v>53</v>
      </c>
      <c r="B60" s="12" t="s">
        <v>71</v>
      </c>
      <c r="C60" s="13">
        <f t="shared" si="1"/>
        <v>629.39</v>
      </c>
      <c r="D60" s="33">
        <v>127.75</v>
      </c>
      <c r="E60" s="33">
        <v>501.64</v>
      </c>
      <c r="F60" s="33">
        <v>0</v>
      </c>
      <c r="G60" s="13">
        <f t="shared" si="3"/>
        <v>735.26</v>
      </c>
      <c r="H60" s="33">
        <v>349</v>
      </c>
      <c r="I60" s="33">
        <v>379.24</v>
      </c>
      <c r="J60" s="33">
        <v>7.02</v>
      </c>
      <c r="K60" s="33">
        <v>0</v>
      </c>
      <c r="L60" s="33">
        <v>1050.78</v>
      </c>
      <c r="M60" s="33">
        <v>56.81</v>
      </c>
      <c r="N60" s="13">
        <f t="shared" si="4"/>
        <v>2472.2400000000002</v>
      </c>
      <c r="O60" s="3"/>
      <c r="P60" s="3"/>
      <c r="Q60" s="3"/>
      <c r="R60" s="3"/>
      <c r="S60" s="3"/>
      <c r="T60" s="3"/>
    </row>
    <row r="61" spans="1:20">
      <c r="A61" s="11">
        <v>54</v>
      </c>
      <c r="B61" s="34" t="s">
        <v>72</v>
      </c>
      <c r="C61" s="30">
        <f t="shared" si="1"/>
        <v>2379.77</v>
      </c>
      <c r="D61" s="35">
        <v>1065.9100000000001</v>
      </c>
      <c r="E61" s="35">
        <v>1065.9100000000001</v>
      </c>
      <c r="F61" s="35">
        <v>247.95</v>
      </c>
      <c r="G61" s="13">
        <f t="shared" si="3"/>
        <v>155.76</v>
      </c>
      <c r="H61" s="35">
        <v>51.92</v>
      </c>
      <c r="I61" s="35">
        <v>51.92</v>
      </c>
      <c r="J61" s="35">
        <v>51.92</v>
      </c>
      <c r="K61" s="35">
        <v>0</v>
      </c>
      <c r="L61" s="35">
        <v>0</v>
      </c>
      <c r="M61" s="35">
        <v>99.9</v>
      </c>
      <c r="N61" s="13">
        <f t="shared" si="4"/>
        <v>2635.43</v>
      </c>
      <c r="O61" s="3"/>
      <c r="P61" s="3"/>
      <c r="Q61" s="3"/>
      <c r="R61" s="3"/>
      <c r="S61" s="3"/>
      <c r="T61" s="3"/>
    </row>
    <row r="62" spans="1:20">
      <c r="A62" s="11">
        <v>55</v>
      </c>
      <c r="B62" s="12" t="s">
        <v>73</v>
      </c>
      <c r="C62" s="30">
        <f t="shared" ref="C62:C111" si="5">SUM(D62+E62+F62)</f>
        <v>2028.98</v>
      </c>
      <c r="D62" s="36">
        <v>873.99</v>
      </c>
      <c r="E62" s="36">
        <v>873.99</v>
      </c>
      <c r="F62" s="36">
        <v>281</v>
      </c>
      <c r="G62" s="13">
        <f t="shared" si="3"/>
        <v>519.61999999999989</v>
      </c>
      <c r="H62" s="30">
        <v>147.32</v>
      </c>
      <c r="I62" s="30">
        <v>186.14999999999998</v>
      </c>
      <c r="J62" s="30">
        <v>186.14999999999998</v>
      </c>
      <c r="K62" s="30">
        <v>0</v>
      </c>
      <c r="L62" s="30">
        <v>0</v>
      </c>
      <c r="M62" s="30">
        <v>129.34</v>
      </c>
      <c r="N62" s="13">
        <f t="shared" si="4"/>
        <v>2677.94</v>
      </c>
      <c r="O62" s="3"/>
      <c r="P62" s="3"/>
      <c r="Q62" s="3"/>
      <c r="R62" s="3"/>
      <c r="S62" s="3"/>
      <c r="T62" s="3"/>
    </row>
    <row r="63" spans="1:20">
      <c r="A63" s="11">
        <v>56</v>
      </c>
      <c r="B63" s="12" t="s">
        <v>74</v>
      </c>
      <c r="C63" s="13">
        <f t="shared" si="5"/>
        <v>2032.36</v>
      </c>
      <c r="D63" s="13">
        <v>968.18</v>
      </c>
      <c r="E63" s="13">
        <v>968.18</v>
      </c>
      <c r="F63" s="13">
        <v>96</v>
      </c>
      <c r="G63" s="13">
        <f t="shared" si="3"/>
        <v>707.76</v>
      </c>
      <c r="H63" s="13">
        <v>40</v>
      </c>
      <c r="I63" s="13">
        <v>333.88</v>
      </c>
      <c r="J63" s="13">
        <v>333.88</v>
      </c>
      <c r="K63" s="13">
        <v>28.439999999999998</v>
      </c>
      <c r="L63" s="13">
        <v>231.24</v>
      </c>
      <c r="M63" s="13">
        <v>70.809999999999988</v>
      </c>
      <c r="N63" s="13">
        <f t="shared" si="4"/>
        <v>3070.61</v>
      </c>
      <c r="O63" s="3"/>
      <c r="P63" s="3"/>
      <c r="Q63" s="3"/>
      <c r="R63" s="3"/>
      <c r="S63" s="3"/>
      <c r="T63" s="3"/>
    </row>
    <row r="64" spans="1:20">
      <c r="A64" s="11">
        <v>57</v>
      </c>
      <c r="B64" s="12" t="s">
        <v>75</v>
      </c>
      <c r="C64" s="13">
        <f t="shared" si="5"/>
        <v>2029.64</v>
      </c>
      <c r="D64" s="13">
        <v>916.47</v>
      </c>
      <c r="E64" s="13">
        <v>908.47</v>
      </c>
      <c r="F64" s="13">
        <v>204.7</v>
      </c>
      <c r="G64" s="13">
        <f t="shared" si="3"/>
        <v>543.76</v>
      </c>
      <c r="H64" s="13">
        <v>167.3</v>
      </c>
      <c r="I64" s="13">
        <v>184.23</v>
      </c>
      <c r="J64" s="13">
        <v>192.23</v>
      </c>
      <c r="K64" s="13">
        <v>0</v>
      </c>
      <c r="L64" s="13">
        <v>338.49</v>
      </c>
      <c r="M64" s="13">
        <v>128.32909999999998</v>
      </c>
      <c r="N64" s="13">
        <f t="shared" si="4"/>
        <v>3040.2191000000003</v>
      </c>
      <c r="O64" s="3"/>
      <c r="P64" s="3"/>
      <c r="Q64" s="3"/>
      <c r="R64" s="3"/>
      <c r="S64" s="3"/>
      <c r="T64" s="3"/>
    </row>
    <row r="65" spans="1:20">
      <c r="A65" s="11">
        <v>58</v>
      </c>
      <c r="B65" s="12" t="s">
        <v>76</v>
      </c>
      <c r="C65" s="13">
        <f t="shared" si="5"/>
        <v>1929.8</v>
      </c>
      <c r="D65" s="13">
        <v>793.4</v>
      </c>
      <c r="E65" s="13">
        <v>747.9</v>
      </c>
      <c r="F65" s="13">
        <v>388.5</v>
      </c>
      <c r="G65" s="13">
        <f t="shared" si="3"/>
        <v>348.09999999999997</v>
      </c>
      <c r="H65" s="13">
        <v>59</v>
      </c>
      <c r="I65" s="13">
        <v>121.2</v>
      </c>
      <c r="J65" s="13">
        <v>167.89999999999998</v>
      </c>
      <c r="K65" s="13">
        <v>0</v>
      </c>
      <c r="L65" s="13">
        <v>263.10000000000002</v>
      </c>
      <c r="M65" s="13">
        <v>62.08</v>
      </c>
      <c r="N65" s="13">
        <f t="shared" si="4"/>
        <v>2603.08</v>
      </c>
      <c r="O65" s="3"/>
      <c r="P65" s="3"/>
      <c r="Q65" s="3"/>
      <c r="R65" s="3"/>
      <c r="S65" s="3"/>
      <c r="T65" s="3"/>
    </row>
    <row r="66" spans="1:20">
      <c r="A66" s="11">
        <v>59</v>
      </c>
      <c r="B66" s="12" t="s">
        <v>77</v>
      </c>
      <c r="C66" s="13">
        <f t="shared" si="5"/>
        <v>3210</v>
      </c>
      <c r="D66" s="13">
        <v>1300</v>
      </c>
      <c r="E66" s="13">
        <v>1000</v>
      </c>
      <c r="F66" s="13">
        <v>910</v>
      </c>
      <c r="G66" s="13">
        <f t="shared" si="3"/>
        <v>678</v>
      </c>
      <c r="H66" s="13">
        <v>0</v>
      </c>
      <c r="I66" s="13">
        <v>248</v>
      </c>
      <c r="J66" s="13">
        <v>430</v>
      </c>
      <c r="K66" s="13">
        <v>0</v>
      </c>
      <c r="L66" s="13">
        <v>208.7</v>
      </c>
      <c r="M66" s="13">
        <v>109.2</v>
      </c>
      <c r="N66" s="13">
        <f t="shared" si="4"/>
        <v>4205.8999999999996</v>
      </c>
      <c r="O66" s="3"/>
      <c r="P66" s="3"/>
      <c r="Q66" s="3"/>
      <c r="R66" s="3"/>
      <c r="S66" s="3"/>
      <c r="T66" s="3"/>
    </row>
    <row r="67" spans="1:20">
      <c r="A67" s="11">
        <v>60</v>
      </c>
      <c r="B67" s="12" t="s">
        <v>78</v>
      </c>
      <c r="C67" s="13">
        <f t="shared" si="5"/>
        <v>772.48</v>
      </c>
      <c r="D67" s="13">
        <v>772.48</v>
      </c>
      <c r="E67" s="13">
        <v>0</v>
      </c>
      <c r="F67" s="13">
        <v>0</v>
      </c>
      <c r="G67" s="13">
        <f t="shared" si="3"/>
        <v>59.34</v>
      </c>
      <c r="H67" s="13">
        <v>59.34</v>
      </c>
      <c r="I67" s="13">
        <v>0</v>
      </c>
      <c r="J67" s="13">
        <v>0</v>
      </c>
      <c r="K67" s="13">
        <v>86.84</v>
      </c>
      <c r="L67" s="13">
        <v>33.229999999999997</v>
      </c>
      <c r="M67" s="13">
        <v>14.99</v>
      </c>
      <c r="N67" s="13">
        <f t="shared" si="4"/>
        <v>966.88000000000011</v>
      </c>
      <c r="O67" s="3"/>
      <c r="P67" s="3"/>
      <c r="Q67" s="3"/>
      <c r="R67" s="3"/>
      <c r="S67" s="3"/>
      <c r="T67" s="3"/>
    </row>
    <row r="68" spans="1:20">
      <c r="A68" s="11">
        <v>61</v>
      </c>
      <c r="B68" s="12" t="s">
        <v>79</v>
      </c>
      <c r="C68" s="13">
        <f t="shared" si="5"/>
        <v>1647.3799999999999</v>
      </c>
      <c r="D68" s="13">
        <v>703.57999999999993</v>
      </c>
      <c r="E68" s="13">
        <v>703.57999999999993</v>
      </c>
      <c r="F68" s="13">
        <v>240.22000000000003</v>
      </c>
      <c r="G68" s="13">
        <f t="shared" si="3"/>
        <v>320.34000000000003</v>
      </c>
      <c r="H68" s="13">
        <v>106.78</v>
      </c>
      <c r="I68" s="13">
        <v>106.78</v>
      </c>
      <c r="J68" s="13">
        <v>106.78</v>
      </c>
      <c r="K68" s="13">
        <v>0</v>
      </c>
      <c r="L68" s="13">
        <v>101.33</v>
      </c>
      <c r="M68" s="13">
        <v>100.65</v>
      </c>
      <c r="N68" s="13">
        <f t="shared" si="4"/>
        <v>2169.6999999999998</v>
      </c>
      <c r="O68" s="3"/>
      <c r="P68" s="3"/>
      <c r="Q68" s="3"/>
      <c r="R68" s="3"/>
      <c r="S68" s="3"/>
      <c r="T68" s="3"/>
    </row>
    <row r="69" spans="1:20">
      <c r="A69" s="11">
        <v>62</v>
      </c>
      <c r="B69" s="12" t="s">
        <v>80</v>
      </c>
      <c r="C69" s="13">
        <f t="shared" si="5"/>
        <v>2847.8999999999996</v>
      </c>
      <c r="D69" s="13">
        <v>928.3</v>
      </c>
      <c r="E69" s="13">
        <v>928.3</v>
      </c>
      <c r="F69" s="13">
        <v>991.3</v>
      </c>
      <c r="G69" s="13">
        <f t="shared" si="3"/>
        <v>167.7</v>
      </c>
      <c r="H69" s="13">
        <v>0</v>
      </c>
      <c r="I69" s="13">
        <v>85.1</v>
      </c>
      <c r="J69" s="13">
        <v>82.6</v>
      </c>
      <c r="K69" s="13">
        <v>45</v>
      </c>
      <c r="L69" s="13">
        <v>98.11</v>
      </c>
      <c r="M69" s="13">
        <v>34.44</v>
      </c>
      <c r="N69" s="13">
        <f t="shared" si="4"/>
        <v>3193.1499999999996</v>
      </c>
      <c r="O69" s="3"/>
      <c r="P69" s="3"/>
      <c r="Q69" s="3"/>
      <c r="R69" s="3"/>
      <c r="S69" s="3"/>
      <c r="T69" s="3"/>
    </row>
    <row r="70" spans="1:20">
      <c r="A70" s="11">
        <v>63</v>
      </c>
      <c r="B70" s="12" t="s">
        <v>81</v>
      </c>
      <c r="C70" s="13">
        <f t="shared" si="5"/>
        <v>2610.4300000000003</v>
      </c>
      <c r="D70" s="13">
        <v>918.82</v>
      </c>
      <c r="E70" s="13">
        <v>918.82</v>
      </c>
      <c r="F70" s="13">
        <v>772.79</v>
      </c>
      <c r="G70" s="13">
        <f t="shared" si="3"/>
        <v>238.44</v>
      </c>
      <c r="H70" s="13">
        <v>79.48</v>
      </c>
      <c r="I70" s="13">
        <v>79.48</v>
      </c>
      <c r="J70" s="13">
        <v>79.48</v>
      </c>
      <c r="K70" s="13">
        <v>0</v>
      </c>
      <c r="L70" s="13">
        <v>88.24</v>
      </c>
      <c r="M70" s="13">
        <v>49.07</v>
      </c>
      <c r="N70" s="13">
        <f t="shared" si="4"/>
        <v>2986.1800000000003</v>
      </c>
      <c r="O70" s="3"/>
      <c r="P70" s="3"/>
      <c r="Q70" s="3"/>
      <c r="R70" s="3"/>
      <c r="S70" s="3"/>
      <c r="T70" s="3"/>
    </row>
    <row r="71" spans="1:20">
      <c r="A71" s="11">
        <v>64</v>
      </c>
      <c r="B71" s="12" t="s">
        <v>82</v>
      </c>
      <c r="C71" s="13">
        <f t="shared" si="5"/>
        <v>2445.98</v>
      </c>
      <c r="D71" s="13">
        <v>832.49</v>
      </c>
      <c r="E71" s="13">
        <v>832.49</v>
      </c>
      <c r="F71" s="13">
        <v>781</v>
      </c>
      <c r="G71" s="13">
        <f t="shared" si="3"/>
        <v>59.519999999999996</v>
      </c>
      <c r="H71" s="13">
        <v>19.84</v>
      </c>
      <c r="I71" s="13">
        <v>19.84</v>
      </c>
      <c r="J71" s="13">
        <v>19.84</v>
      </c>
      <c r="K71" s="13">
        <v>0</v>
      </c>
      <c r="L71" s="13">
        <v>114.17</v>
      </c>
      <c r="M71" s="13">
        <v>45.84</v>
      </c>
      <c r="N71" s="13">
        <f t="shared" si="4"/>
        <v>2665.51</v>
      </c>
      <c r="O71" s="3"/>
      <c r="P71" s="3"/>
      <c r="Q71" s="3"/>
      <c r="R71" s="3"/>
      <c r="S71" s="3"/>
      <c r="T71" s="3"/>
    </row>
    <row r="72" spans="1:20">
      <c r="A72" s="11">
        <v>65</v>
      </c>
      <c r="B72" s="12" t="s">
        <v>83</v>
      </c>
      <c r="C72" s="13">
        <f t="shared" si="5"/>
        <v>2150.25</v>
      </c>
      <c r="D72" s="13">
        <v>964.42</v>
      </c>
      <c r="E72" s="13">
        <v>964.42</v>
      </c>
      <c r="F72" s="13">
        <v>221.41</v>
      </c>
      <c r="G72" s="13">
        <f t="shared" si="3"/>
        <v>136.29</v>
      </c>
      <c r="H72" s="13">
        <v>45.43</v>
      </c>
      <c r="I72" s="13">
        <v>45.43</v>
      </c>
      <c r="J72" s="13">
        <v>45.43</v>
      </c>
      <c r="K72" s="13">
        <v>83.6</v>
      </c>
      <c r="L72" s="13">
        <v>134.80000000000001</v>
      </c>
      <c r="M72" s="13">
        <v>86.26</v>
      </c>
      <c r="N72" s="13">
        <f t="shared" ref="N72:N103" si="6">C72+G72+K72+L72+M72</f>
        <v>2591.2000000000003</v>
      </c>
      <c r="O72" s="3"/>
      <c r="P72" s="3"/>
      <c r="Q72" s="3"/>
      <c r="R72" s="3"/>
      <c r="S72" s="3"/>
      <c r="T72" s="3"/>
    </row>
    <row r="73" spans="1:20" s="38" customFormat="1">
      <c r="A73" s="11">
        <v>66</v>
      </c>
      <c r="B73" s="12" t="s">
        <v>84</v>
      </c>
      <c r="C73" s="13">
        <f t="shared" si="5"/>
        <v>2649.85</v>
      </c>
      <c r="D73" s="13">
        <v>882.55</v>
      </c>
      <c r="E73" s="13">
        <v>882.55</v>
      </c>
      <c r="F73" s="13">
        <v>884.75</v>
      </c>
      <c r="G73" s="13">
        <f t="shared" ref="G73:G111" si="7">SUM(H73+I73+J73)</f>
        <v>229.56</v>
      </c>
      <c r="H73" s="13">
        <v>56.92</v>
      </c>
      <c r="I73" s="13">
        <v>86.320000000000007</v>
      </c>
      <c r="J73" s="13">
        <v>86.320000000000007</v>
      </c>
      <c r="K73" s="13">
        <v>45.68</v>
      </c>
      <c r="L73" s="13">
        <v>170.58</v>
      </c>
      <c r="M73" s="13">
        <v>133.6</v>
      </c>
      <c r="N73" s="13">
        <f t="shared" si="6"/>
        <v>3229.2699999999995</v>
      </c>
      <c r="O73" s="37"/>
      <c r="P73" s="37"/>
      <c r="Q73" s="37"/>
      <c r="R73" s="37"/>
      <c r="S73" s="37"/>
      <c r="T73" s="37"/>
    </row>
    <row r="74" spans="1:20">
      <c r="A74" s="11">
        <v>67</v>
      </c>
      <c r="B74" s="12" t="s">
        <v>85</v>
      </c>
      <c r="C74" s="13">
        <f t="shared" si="5"/>
        <v>1612.6200000000001</v>
      </c>
      <c r="D74" s="13">
        <v>788.71</v>
      </c>
      <c r="E74" s="13">
        <v>788.71</v>
      </c>
      <c r="F74" s="13">
        <v>35.200000000000003</v>
      </c>
      <c r="G74" s="13">
        <f t="shared" si="7"/>
        <v>106.22</v>
      </c>
      <c r="H74" s="13">
        <v>53.78</v>
      </c>
      <c r="I74" s="13">
        <v>26.22</v>
      </c>
      <c r="J74" s="13">
        <v>26.22</v>
      </c>
      <c r="K74" s="13">
        <v>7.63</v>
      </c>
      <c r="L74" s="13">
        <v>139.87</v>
      </c>
      <c r="M74" s="13">
        <v>119.76</v>
      </c>
      <c r="N74" s="13">
        <f t="shared" si="6"/>
        <v>1986.1000000000001</v>
      </c>
      <c r="O74" s="3"/>
      <c r="P74" s="3"/>
      <c r="Q74" s="3"/>
      <c r="R74" s="3"/>
      <c r="S74" s="3"/>
      <c r="T74" s="3"/>
    </row>
    <row r="75" spans="1:20">
      <c r="A75" s="11">
        <v>68</v>
      </c>
      <c r="B75" s="12" t="s">
        <v>86</v>
      </c>
      <c r="C75" s="13">
        <f t="shared" si="5"/>
        <v>1406.5</v>
      </c>
      <c r="D75" s="24">
        <v>602.29999999999995</v>
      </c>
      <c r="E75" s="24">
        <v>602.29999999999995</v>
      </c>
      <c r="F75" s="24">
        <v>201.9</v>
      </c>
      <c r="G75" s="13">
        <f t="shared" si="7"/>
        <v>351.9</v>
      </c>
      <c r="H75" s="24">
        <v>117.3</v>
      </c>
      <c r="I75" s="24">
        <v>117.3</v>
      </c>
      <c r="J75" s="24">
        <v>117.3</v>
      </c>
      <c r="K75" s="24">
        <v>53.1</v>
      </c>
      <c r="L75" s="24">
        <v>60.1</v>
      </c>
      <c r="M75" s="24">
        <v>153.6</v>
      </c>
      <c r="N75" s="13">
        <f t="shared" si="6"/>
        <v>2025.1999999999998</v>
      </c>
      <c r="O75" s="3"/>
      <c r="P75" s="3"/>
      <c r="Q75" s="3"/>
      <c r="R75" s="3"/>
      <c r="S75" s="3"/>
      <c r="T75" s="3"/>
    </row>
    <row r="76" spans="1:20">
      <c r="A76" s="11">
        <v>69</v>
      </c>
      <c r="B76" s="12" t="s">
        <v>87</v>
      </c>
      <c r="C76" s="30">
        <f t="shared" si="5"/>
        <v>1617.46</v>
      </c>
      <c r="D76" s="30">
        <v>580.70000000000005</v>
      </c>
      <c r="E76" s="30">
        <v>580.70000000000005</v>
      </c>
      <c r="F76" s="30">
        <v>456.06</v>
      </c>
      <c r="G76" s="13">
        <f t="shared" si="7"/>
        <v>122.2</v>
      </c>
      <c r="H76" s="30">
        <v>0</v>
      </c>
      <c r="I76" s="30">
        <v>61.1</v>
      </c>
      <c r="J76" s="30">
        <v>61.1</v>
      </c>
      <c r="K76" s="30">
        <v>0</v>
      </c>
      <c r="L76" s="30">
        <v>80.260000000000005</v>
      </c>
      <c r="M76" s="30">
        <v>159.76999999999998</v>
      </c>
      <c r="N76" s="13">
        <f t="shared" si="6"/>
        <v>1979.69</v>
      </c>
      <c r="O76" s="3"/>
      <c r="P76" s="3"/>
      <c r="Q76" s="3"/>
      <c r="R76" s="3"/>
      <c r="S76" s="3"/>
      <c r="T76" s="3"/>
    </row>
    <row r="77" spans="1:20" s="28" customFormat="1">
      <c r="A77" s="11">
        <v>70</v>
      </c>
      <c r="B77" s="25" t="s">
        <v>88</v>
      </c>
      <c r="C77" s="26">
        <f t="shared" si="5"/>
        <v>2850.56</v>
      </c>
      <c r="D77" s="26">
        <v>1076.28</v>
      </c>
      <c r="E77" s="26">
        <v>1076.28</v>
      </c>
      <c r="F77" s="26">
        <v>698</v>
      </c>
      <c r="G77" s="13">
        <f t="shared" si="7"/>
        <v>122.19999999999999</v>
      </c>
      <c r="H77" s="26">
        <v>0</v>
      </c>
      <c r="I77" s="26">
        <v>61.099999999999994</v>
      </c>
      <c r="J77" s="26">
        <v>61.099999999999994</v>
      </c>
      <c r="K77" s="26">
        <v>0</v>
      </c>
      <c r="L77" s="26">
        <v>80.260000000000005</v>
      </c>
      <c r="M77" s="26">
        <v>159.76999999999998</v>
      </c>
      <c r="N77" s="13">
        <f t="shared" si="6"/>
        <v>3212.79</v>
      </c>
      <c r="O77" s="27"/>
      <c r="P77" s="27"/>
      <c r="Q77" s="27"/>
      <c r="R77" s="27"/>
      <c r="S77" s="27"/>
      <c r="T77" s="27"/>
    </row>
    <row r="78" spans="1:20">
      <c r="A78" s="11">
        <v>71</v>
      </c>
      <c r="B78" s="12" t="s">
        <v>89</v>
      </c>
      <c r="C78" s="13">
        <f t="shared" si="5"/>
        <v>2837.16</v>
      </c>
      <c r="D78" s="13">
        <v>1014.19</v>
      </c>
      <c r="E78" s="13">
        <v>1014.19</v>
      </c>
      <c r="F78" s="13">
        <v>808.78</v>
      </c>
      <c r="G78" s="13">
        <f t="shared" si="7"/>
        <v>245.89</v>
      </c>
      <c r="H78" s="13">
        <v>58.29</v>
      </c>
      <c r="I78" s="13">
        <v>93.8</v>
      </c>
      <c r="J78" s="13">
        <v>93.8</v>
      </c>
      <c r="K78" s="13">
        <v>156.44</v>
      </c>
      <c r="L78" s="13">
        <v>77.61</v>
      </c>
      <c r="M78" s="13">
        <v>173.15</v>
      </c>
      <c r="N78" s="13">
        <f t="shared" si="6"/>
        <v>3490.25</v>
      </c>
      <c r="O78" s="3"/>
      <c r="P78" s="3"/>
      <c r="Q78" s="3"/>
      <c r="R78" s="3"/>
      <c r="S78" s="3"/>
      <c r="T78" s="3"/>
    </row>
    <row r="79" spans="1:20">
      <c r="A79" s="11">
        <v>72</v>
      </c>
      <c r="B79" s="12" t="s">
        <v>90</v>
      </c>
      <c r="C79" s="13">
        <f t="shared" si="5"/>
        <v>204</v>
      </c>
      <c r="D79" s="13">
        <v>84.5</v>
      </c>
      <c r="E79" s="13">
        <v>84.5</v>
      </c>
      <c r="F79" s="13">
        <v>35</v>
      </c>
      <c r="G79" s="13">
        <f t="shared" si="7"/>
        <v>0</v>
      </c>
      <c r="H79" s="13">
        <v>0</v>
      </c>
      <c r="I79" s="13">
        <v>0</v>
      </c>
      <c r="J79" s="13">
        <v>0</v>
      </c>
      <c r="K79" s="13">
        <v>0</v>
      </c>
      <c r="L79" s="13">
        <v>1548.47</v>
      </c>
      <c r="M79" s="13">
        <v>24.01</v>
      </c>
      <c r="N79" s="13">
        <f t="shared" si="6"/>
        <v>1776.48</v>
      </c>
      <c r="O79" s="3"/>
      <c r="P79" s="3"/>
      <c r="Q79" s="3"/>
      <c r="R79" s="3"/>
      <c r="S79" s="3"/>
      <c r="T79" s="3"/>
    </row>
    <row r="80" spans="1:20">
      <c r="A80" s="11">
        <v>73</v>
      </c>
      <c r="B80" s="12" t="s">
        <v>91</v>
      </c>
      <c r="C80" s="13">
        <f t="shared" si="5"/>
        <v>682.81999999999994</v>
      </c>
      <c r="D80" s="13">
        <v>295.90999999999997</v>
      </c>
      <c r="E80" s="13">
        <v>295.90999999999997</v>
      </c>
      <c r="F80" s="13">
        <v>91</v>
      </c>
      <c r="G80" s="13">
        <f t="shared" si="7"/>
        <v>60</v>
      </c>
      <c r="H80" s="13">
        <v>20</v>
      </c>
      <c r="I80" s="13">
        <v>20</v>
      </c>
      <c r="J80" s="13">
        <v>20</v>
      </c>
      <c r="K80" s="13">
        <v>706.24999999999989</v>
      </c>
      <c r="L80" s="13">
        <v>324.24</v>
      </c>
      <c r="M80" s="13">
        <v>27.9</v>
      </c>
      <c r="N80" s="13">
        <f t="shared" si="6"/>
        <v>1801.2099999999998</v>
      </c>
      <c r="O80" s="3"/>
      <c r="P80" s="3"/>
      <c r="Q80" s="3"/>
      <c r="R80" s="3"/>
      <c r="S80" s="3"/>
      <c r="T80" s="3"/>
    </row>
    <row r="81" spans="1:20" s="28" customFormat="1">
      <c r="A81" s="11">
        <v>74</v>
      </c>
      <c r="B81" s="25" t="s">
        <v>92</v>
      </c>
      <c r="C81" s="26">
        <f t="shared" si="5"/>
        <v>955.8</v>
      </c>
      <c r="D81" s="26">
        <v>422.9</v>
      </c>
      <c r="E81" s="26">
        <v>422.9</v>
      </c>
      <c r="F81" s="26">
        <v>110</v>
      </c>
      <c r="G81" s="13">
        <f t="shared" si="7"/>
        <v>580</v>
      </c>
      <c r="H81" s="26">
        <v>120</v>
      </c>
      <c r="I81" s="26">
        <v>230</v>
      </c>
      <c r="J81" s="26">
        <v>230</v>
      </c>
      <c r="K81" s="26">
        <v>0</v>
      </c>
      <c r="L81" s="26">
        <v>944.1</v>
      </c>
      <c r="M81" s="26">
        <v>47.69</v>
      </c>
      <c r="N81" s="13">
        <f t="shared" si="6"/>
        <v>2527.59</v>
      </c>
      <c r="O81" s="27"/>
      <c r="P81" s="27"/>
      <c r="Q81" s="27"/>
      <c r="R81" s="27"/>
      <c r="S81" s="27"/>
      <c r="T81" s="27"/>
    </row>
    <row r="82" spans="1:20">
      <c r="A82" s="11">
        <v>75</v>
      </c>
      <c r="B82" s="12" t="s">
        <v>93</v>
      </c>
      <c r="C82" s="13">
        <f t="shared" si="5"/>
        <v>20</v>
      </c>
      <c r="D82" s="13">
        <v>10</v>
      </c>
      <c r="E82" s="13">
        <v>10</v>
      </c>
      <c r="F82" s="13">
        <v>0</v>
      </c>
      <c r="G82" s="13">
        <f t="shared" si="7"/>
        <v>0</v>
      </c>
      <c r="H82" s="13">
        <v>0</v>
      </c>
      <c r="I82" s="13">
        <v>0</v>
      </c>
      <c r="J82" s="13">
        <v>0</v>
      </c>
      <c r="K82" s="13">
        <v>0</v>
      </c>
      <c r="L82" s="13">
        <v>1822.1999999999998</v>
      </c>
      <c r="M82" s="13">
        <v>104.7</v>
      </c>
      <c r="N82" s="13">
        <f t="shared" si="6"/>
        <v>1946.8999999999999</v>
      </c>
      <c r="O82" s="3"/>
      <c r="P82" s="3"/>
      <c r="Q82" s="3"/>
      <c r="R82" s="3"/>
      <c r="S82" s="3"/>
      <c r="T82" s="3"/>
    </row>
    <row r="83" spans="1:20">
      <c r="A83" s="11">
        <v>76</v>
      </c>
      <c r="B83" s="12" t="s">
        <v>94</v>
      </c>
      <c r="C83" s="13">
        <f t="shared" si="5"/>
        <v>0</v>
      </c>
      <c r="D83" s="13">
        <v>0</v>
      </c>
      <c r="E83" s="13">
        <v>0</v>
      </c>
      <c r="F83" s="13">
        <v>0</v>
      </c>
      <c r="G83" s="13">
        <f t="shared" si="7"/>
        <v>0</v>
      </c>
      <c r="H83" s="13">
        <v>0</v>
      </c>
      <c r="I83" s="13">
        <v>0</v>
      </c>
      <c r="J83" s="13">
        <v>0</v>
      </c>
      <c r="K83" s="13">
        <v>0</v>
      </c>
      <c r="L83" s="13">
        <v>1643.35</v>
      </c>
      <c r="M83" s="13">
        <v>69.009999999999991</v>
      </c>
      <c r="N83" s="13">
        <f t="shared" si="6"/>
        <v>1712.36</v>
      </c>
      <c r="O83" s="3"/>
      <c r="P83" s="3"/>
      <c r="Q83" s="3"/>
      <c r="R83" s="3"/>
      <c r="S83" s="3"/>
      <c r="T83" s="3"/>
    </row>
    <row r="84" spans="1:20">
      <c r="A84" s="11">
        <v>77</v>
      </c>
      <c r="B84" s="12" t="s">
        <v>95</v>
      </c>
      <c r="C84" s="13">
        <f t="shared" si="5"/>
        <v>1359.84</v>
      </c>
      <c r="D84" s="13">
        <v>642.04</v>
      </c>
      <c r="E84" s="13">
        <v>642.04</v>
      </c>
      <c r="F84" s="13">
        <v>75.760000000000005</v>
      </c>
      <c r="G84" s="13">
        <f t="shared" si="7"/>
        <v>97.27000000000001</v>
      </c>
      <c r="H84" s="13">
        <v>13.13</v>
      </c>
      <c r="I84" s="13">
        <v>42.07</v>
      </c>
      <c r="J84" s="13">
        <v>42.07</v>
      </c>
      <c r="K84" s="13">
        <v>0</v>
      </c>
      <c r="L84" s="13"/>
      <c r="M84" s="13">
        <v>244.87</v>
      </c>
      <c r="N84" s="13">
        <f t="shared" si="6"/>
        <v>1701.98</v>
      </c>
      <c r="O84" s="3"/>
      <c r="P84" s="3"/>
      <c r="Q84" s="3"/>
      <c r="R84" s="3"/>
      <c r="S84" s="3"/>
      <c r="T84" s="3"/>
    </row>
    <row r="85" spans="1:20">
      <c r="A85" s="11">
        <v>78</v>
      </c>
      <c r="B85" s="12" t="s">
        <v>96</v>
      </c>
      <c r="C85" s="32">
        <f t="shared" si="5"/>
        <v>1938.0900000000001</v>
      </c>
      <c r="D85" s="32">
        <v>927.6</v>
      </c>
      <c r="E85" s="32">
        <v>927.6</v>
      </c>
      <c r="F85" s="32">
        <v>82.89</v>
      </c>
      <c r="G85" s="13">
        <f t="shared" si="7"/>
        <v>210.53</v>
      </c>
      <c r="H85" s="32">
        <v>101.7</v>
      </c>
      <c r="I85" s="32">
        <v>54.43</v>
      </c>
      <c r="J85" s="32">
        <v>54.4</v>
      </c>
      <c r="K85" s="32">
        <v>0</v>
      </c>
      <c r="L85" s="32">
        <v>17.489999999999998</v>
      </c>
      <c r="M85" s="32">
        <v>258.54000000000002</v>
      </c>
      <c r="N85" s="13">
        <f t="shared" si="6"/>
        <v>2424.65</v>
      </c>
      <c r="O85" s="3"/>
      <c r="P85" s="3"/>
      <c r="Q85" s="3"/>
      <c r="R85" s="3"/>
      <c r="S85" s="3"/>
      <c r="T85" s="3"/>
    </row>
    <row r="86" spans="1:20">
      <c r="A86" s="11">
        <v>79</v>
      </c>
      <c r="B86" s="12" t="s">
        <v>97</v>
      </c>
      <c r="C86" s="13">
        <f t="shared" si="5"/>
        <v>2373.96</v>
      </c>
      <c r="D86" s="13">
        <v>1122.23</v>
      </c>
      <c r="E86" s="13">
        <v>1122.23</v>
      </c>
      <c r="F86" s="13">
        <v>129.5</v>
      </c>
      <c r="G86" s="13">
        <f t="shared" si="7"/>
        <v>132.75</v>
      </c>
      <c r="H86" s="13">
        <v>44.25</v>
      </c>
      <c r="I86" s="13">
        <v>44.25</v>
      </c>
      <c r="J86" s="13">
        <v>44.25</v>
      </c>
      <c r="K86" s="13">
        <v>0</v>
      </c>
      <c r="L86" s="13">
        <v>17.8</v>
      </c>
      <c r="M86" s="13">
        <v>567.73</v>
      </c>
      <c r="N86" s="13">
        <f t="shared" si="6"/>
        <v>3092.2400000000002</v>
      </c>
      <c r="O86" s="3"/>
      <c r="P86" s="3"/>
      <c r="Q86" s="3"/>
      <c r="R86" s="3"/>
      <c r="S86" s="3"/>
      <c r="T86" s="3"/>
    </row>
    <row r="87" spans="1:20">
      <c r="A87" s="11">
        <v>80</v>
      </c>
      <c r="B87" s="12" t="s">
        <v>98</v>
      </c>
      <c r="C87" s="13">
        <f t="shared" si="5"/>
        <v>679.14</v>
      </c>
      <c r="D87" s="13">
        <v>339.57</v>
      </c>
      <c r="E87" s="13">
        <v>339.57</v>
      </c>
      <c r="F87" s="13">
        <v>0</v>
      </c>
      <c r="G87" s="13">
        <f t="shared" si="7"/>
        <v>1586.65</v>
      </c>
      <c r="H87" s="13">
        <v>583.23</v>
      </c>
      <c r="I87" s="13">
        <v>519.27</v>
      </c>
      <c r="J87" s="13">
        <v>484.15</v>
      </c>
      <c r="K87" s="13">
        <v>0</v>
      </c>
      <c r="L87" s="13">
        <v>8.66</v>
      </c>
      <c r="M87" s="13">
        <v>228.45999999999998</v>
      </c>
      <c r="N87" s="13">
        <f t="shared" si="6"/>
        <v>2502.91</v>
      </c>
      <c r="O87" s="3"/>
      <c r="P87" s="3"/>
      <c r="Q87" s="3"/>
      <c r="R87" s="3"/>
      <c r="S87" s="3"/>
      <c r="T87" s="3"/>
    </row>
    <row r="88" spans="1:20">
      <c r="A88" s="11">
        <v>81</v>
      </c>
      <c r="B88" s="12" t="s">
        <v>99</v>
      </c>
      <c r="C88" s="13">
        <f t="shared" si="5"/>
        <v>2261</v>
      </c>
      <c r="D88" s="13">
        <v>1026.5</v>
      </c>
      <c r="E88" s="13">
        <v>1026.5</v>
      </c>
      <c r="F88" s="13">
        <v>208</v>
      </c>
      <c r="G88" s="13">
        <f t="shared" si="7"/>
        <v>78.2</v>
      </c>
      <c r="H88" s="13">
        <v>0</v>
      </c>
      <c r="I88" s="13">
        <v>39.1</v>
      </c>
      <c r="J88" s="13">
        <v>39.1</v>
      </c>
      <c r="K88" s="13">
        <v>82.4</v>
      </c>
      <c r="L88" s="13">
        <v>167.5</v>
      </c>
      <c r="M88" s="13">
        <v>276.2</v>
      </c>
      <c r="N88" s="13">
        <f t="shared" si="6"/>
        <v>2865.2999999999997</v>
      </c>
      <c r="O88" s="3"/>
      <c r="P88" s="3"/>
      <c r="Q88" s="3"/>
      <c r="R88" s="3"/>
      <c r="S88" s="3"/>
      <c r="T88" s="3"/>
    </row>
    <row r="89" spans="1:20">
      <c r="A89" s="11">
        <v>82</v>
      </c>
      <c r="B89" s="12" t="s">
        <v>100</v>
      </c>
      <c r="C89" s="13">
        <f t="shared" si="5"/>
        <v>2823.2799999999997</v>
      </c>
      <c r="D89" s="13">
        <v>1346.6399999999999</v>
      </c>
      <c r="E89" s="13">
        <v>1346.6399999999999</v>
      </c>
      <c r="F89" s="13">
        <v>130</v>
      </c>
      <c r="G89" s="13">
        <f t="shared" si="7"/>
        <v>83.25</v>
      </c>
      <c r="H89" s="13">
        <v>27.75</v>
      </c>
      <c r="I89" s="13">
        <v>27.75</v>
      </c>
      <c r="J89" s="13">
        <v>27.75</v>
      </c>
      <c r="K89" s="13">
        <v>0</v>
      </c>
      <c r="L89" s="13">
        <v>152.34</v>
      </c>
      <c r="M89" s="13">
        <v>317.23</v>
      </c>
      <c r="N89" s="13">
        <f t="shared" si="6"/>
        <v>3376.1</v>
      </c>
      <c r="O89" s="3"/>
      <c r="P89" s="3"/>
      <c r="Q89" s="3"/>
      <c r="R89" s="3"/>
      <c r="S89" s="3"/>
      <c r="T89" s="3"/>
    </row>
    <row r="90" spans="1:20">
      <c r="A90" s="11">
        <v>83</v>
      </c>
      <c r="B90" s="12" t="s">
        <v>101</v>
      </c>
      <c r="C90" s="13">
        <f t="shared" si="5"/>
        <v>2868.54</v>
      </c>
      <c r="D90" s="13">
        <v>1356.02</v>
      </c>
      <c r="E90" s="13">
        <v>1356.02</v>
      </c>
      <c r="F90" s="13">
        <v>156.5</v>
      </c>
      <c r="G90" s="13">
        <f t="shared" si="7"/>
        <v>31.4</v>
      </c>
      <c r="H90" s="13">
        <v>0</v>
      </c>
      <c r="I90" s="13">
        <v>15.7</v>
      </c>
      <c r="J90" s="13">
        <v>15.7</v>
      </c>
      <c r="K90" s="13">
        <v>63.900000000000006</v>
      </c>
      <c r="L90" s="13">
        <v>151.42000000000002</v>
      </c>
      <c r="M90" s="13">
        <v>114.53</v>
      </c>
      <c r="N90" s="13">
        <f t="shared" si="6"/>
        <v>3229.7900000000004</v>
      </c>
      <c r="O90" s="3"/>
      <c r="P90" s="3"/>
      <c r="Q90" s="3"/>
      <c r="R90" s="3"/>
      <c r="S90" s="3"/>
      <c r="T90" s="3"/>
    </row>
    <row r="91" spans="1:20">
      <c r="A91" s="11">
        <v>84</v>
      </c>
      <c r="B91" s="12" t="s">
        <v>102</v>
      </c>
      <c r="C91" s="13">
        <f t="shared" si="5"/>
        <v>2938.6</v>
      </c>
      <c r="D91" s="13">
        <v>1417.8</v>
      </c>
      <c r="E91" s="13">
        <v>1417.8</v>
      </c>
      <c r="F91" s="13">
        <v>103</v>
      </c>
      <c r="G91" s="13">
        <f t="shared" si="7"/>
        <v>172.6</v>
      </c>
      <c r="H91" s="13">
        <v>85</v>
      </c>
      <c r="I91" s="13">
        <v>29.8</v>
      </c>
      <c r="J91" s="13">
        <v>57.8</v>
      </c>
      <c r="K91" s="13">
        <v>30</v>
      </c>
      <c r="L91" s="13">
        <v>84.3</v>
      </c>
      <c r="M91" s="13">
        <v>97.3</v>
      </c>
      <c r="N91" s="13">
        <f t="shared" si="6"/>
        <v>3322.8</v>
      </c>
      <c r="O91" s="3"/>
      <c r="P91" s="3"/>
      <c r="Q91" s="3"/>
      <c r="R91" s="3"/>
      <c r="S91" s="3"/>
      <c r="T91" s="3"/>
    </row>
    <row r="92" spans="1:20">
      <c r="A92" s="11">
        <v>85</v>
      </c>
      <c r="B92" s="12" t="s">
        <v>103</v>
      </c>
      <c r="C92" s="13">
        <f t="shared" si="5"/>
        <v>2803.2999999999997</v>
      </c>
      <c r="D92" s="13">
        <v>1365.3</v>
      </c>
      <c r="E92" s="13">
        <v>1365.3</v>
      </c>
      <c r="F92" s="13">
        <v>72.7</v>
      </c>
      <c r="G92" s="13">
        <f t="shared" si="7"/>
        <v>349</v>
      </c>
      <c r="H92" s="13">
        <v>80.2</v>
      </c>
      <c r="I92" s="13">
        <v>191.8</v>
      </c>
      <c r="J92" s="13">
        <v>77</v>
      </c>
      <c r="K92" s="13">
        <v>67</v>
      </c>
      <c r="L92" s="13">
        <v>96.4</v>
      </c>
      <c r="M92" s="13">
        <v>277.45</v>
      </c>
      <c r="N92" s="13">
        <f t="shared" si="6"/>
        <v>3593.1499999999996</v>
      </c>
      <c r="O92" s="3"/>
      <c r="P92" s="3"/>
      <c r="Q92" s="3"/>
      <c r="R92" s="3"/>
      <c r="S92" s="3"/>
      <c r="T92" s="3"/>
    </row>
    <row r="93" spans="1:20">
      <c r="A93" s="11">
        <v>86</v>
      </c>
      <c r="B93" s="12" t="s">
        <v>104</v>
      </c>
      <c r="C93" s="13">
        <f t="shared" si="5"/>
        <v>1682.7</v>
      </c>
      <c r="D93" s="13">
        <v>543.35</v>
      </c>
      <c r="E93" s="13">
        <v>543.35</v>
      </c>
      <c r="F93" s="13">
        <v>596</v>
      </c>
      <c r="G93" s="13">
        <f t="shared" si="7"/>
        <v>200.35</v>
      </c>
      <c r="H93" s="13">
        <v>79.349999999999994</v>
      </c>
      <c r="I93" s="13">
        <v>121</v>
      </c>
      <c r="J93" s="13">
        <v>0</v>
      </c>
      <c r="K93" s="13">
        <v>0</v>
      </c>
      <c r="L93" s="13">
        <v>210.89999999999998</v>
      </c>
      <c r="M93" s="13">
        <v>565.6</v>
      </c>
      <c r="N93" s="13">
        <f t="shared" si="6"/>
        <v>2659.5499999999997</v>
      </c>
      <c r="O93" s="3"/>
      <c r="P93" s="3"/>
      <c r="Q93" s="3"/>
      <c r="R93" s="3"/>
      <c r="S93" s="3"/>
      <c r="T93" s="3"/>
    </row>
    <row r="94" spans="1:20">
      <c r="A94" s="11">
        <v>87</v>
      </c>
      <c r="B94" s="12" t="s">
        <v>105</v>
      </c>
      <c r="C94" s="13">
        <f t="shared" si="5"/>
        <v>1611.9</v>
      </c>
      <c r="D94" s="13">
        <v>539.95000000000005</v>
      </c>
      <c r="E94" s="13">
        <v>539.95000000000005</v>
      </c>
      <c r="F94" s="13">
        <v>532</v>
      </c>
      <c r="G94" s="13">
        <f t="shared" si="7"/>
        <v>710.7</v>
      </c>
      <c r="H94" s="13">
        <v>236.9</v>
      </c>
      <c r="I94" s="13">
        <v>236.9</v>
      </c>
      <c r="J94" s="13">
        <v>236.9</v>
      </c>
      <c r="K94" s="13">
        <v>0</v>
      </c>
      <c r="L94" s="13">
        <v>230.8</v>
      </c>
      <c r="M94" s="13">
        <v>232.2</v>
      </c>
      <c r="N94" s="13">
        <f t="shared" si="6"/>
        <v>2785.6000000000004</v>
      </c>
      <c r="O94" s="3"/>
      <c r="P94" s="3"/>
      <c r="Q94" s="3"/>
      <c r="R94" s="3"/>
      <c r="S94" s="3"/>
      <c r="T94" s="3"/>
    </row>
    <row r="95" spans="1:20">
      <c r="A95" s="11">
        <v>88</v>
      </c>
      <c r="B95" s="12" t="s">
        <v>106</v>
      </c>
      <c r="C95" s="13">
        <f t="shared" si="5"/>
        <v>3003.1</v>
      </c>
      <c r="D95" s="13">
        <v>1393.7</v>
      </c>
      <c r="E95" s="13">
        <v>1393.7</v>
      </c>
      <c r="F95" s="13">
        <v>215.7</v>
      </c>
      <c r="G95" s="13">
        <f t="shared" si="7"/>
        <v>261.89999999999998</v>
      </c>
      <c r="H95" s="13">
        <v>103.3</v>
      </c>
      <c r="I95" s="13">
        <v>79.3</v>
      </c>
      <c r="J95" s="13">
        <v>79.3</v>
      </c>
      <c r="K95" s="13">
        <v>43.6</v>
      </c>
      <c r="L95" s="13">
        <v>306.8</v>
      </c>
      <c r="M95" s="13">
        <v>331.8</v>
      </c>
      <c r="N95" s="13">
        <f t="shared" si="6"/>
        <v>3947.2000000000003</v>
      </c>
      <c r="O95" s="3"/>
      <c r="P95" s="3"/>
      <c r="Q95" s="3"/>
      <c r="R95" s="3"/>
      <c r="S95" s="3"/>
      <c r="T95" s="3"/>
    </row>
    <row r="96" spans="1:20" s="28" customFormat="1">
      <c r="A96" s="43">
        <v>89</v>
      </c>
      <c r="B96" s="25" t="s">
        <v>107</v>
      </c>
      <c r="C96" s="44">
        <f t="shared" si="5"/>
        <v>2178.2000000000003</v>
      </c>
      <c r="D96" s="44">
        <v>1006.6000000000001</v>
      </c>
      <c r="E96" s="44">
        <v>1006.6000000000001</v>
      </c>
      <c r="F96" s="44">
        <v>165</v>
      </c>
      <c r="G96" s="26">
        <f t="shared" si="7"/>
        <v>183.60000000000002</v>
      </c>
      <c r="H96" s="44">
        <v>61.2</v>
      </c>
      <c r="I96" s="44">
        <v>61.2</v>
      </c>
      <c r="J96" s="44">
        <v>61.2</v>
      </c>
      <c r="K96" s="44">
        <v>0</v>
      </c>
      <c r="L96" s="44">
        <v>414</v>
      </c>
      <c r="M96" s="44">
        <v>177.74</v>
      </c>
      <c r="N96" s="26">
        <f t="shared" si="6"/>
        <v>2953.54</v>
      </c>
      <c r="O96" s="27"/>
      <c r="P96" s="27"/>
      <c r="Q96" s="27"/>
      <c r="R96" s="27"/>
      <c r="S96" s="27"/>
      <c r="T96" s="27"/>
    </row>
    <row r="97" spans="1:20">
      <c r="A97" s="11">
        <v>90</v>
      </c>
      <c r="B97" s="12" t="s">
        <v>108</v>
      </c>
      <c r="C97" s="13">
        <f t="shared" si="5"/>
        <v>2524.56</v>
      </c>
      <c r="D97" s="13">
        <v>1106.78</v>
      </c>
      <c r="E97" s="13">
        <v>1106.78</v>
      </c>
      <c r="F97" s="13">
        <v>311</v>
      </c>
      <c r="G97" s="13">
        <f t="shared" si="7"/>
        <v>491.70000000000005</v>
      </c>
      <c r="H97" s="13">
        <v>163.9</v>
      </c>
      <c r="I97" s="13">
        <v>163.9</v>
      </c>
      <c r="J97" s="13">
        <v>163.9</v>
      </c>
      <c r="K97" s="13">
        <v>99.97</v>
      </c>
      <c r="L97" s="13">
        <v>308.08999999999997</v>
      </c>
      <c r="M97" s="13">
        <v>205.57</v>
      </c>
      <c r="N97" s="13">
        <f t="shared" si="6"/>
        <v>3629.8900000000003</v>
      </c>
      <c r="O97" s="15"/>
      <c r="P97" s="3"/>
      <c r="Q97" s="3"/>
      <c r="R97" s="3"/>
      <c r="S97" s="3"/>
      <c r="T97" s="3"/>
    </row>
    <row r="98" spans="1:20">
      <c r="A98" s="11">
        <v>91</v>
      </c>
      <c r="B98" s="12" t="s">
        <v>109</v>
      </c>
      <c r="C98" s="13">
        <f t="shared" si="5"/>
        <v>1733.9399999999998</v>
      </c>
      <c r="D98" s="13">
        <v>720.46999999999991</v>
      </c>
      <c r="E98" s="13">
        <v>720.46999999999991</v>
      </c>
      <c r="F98" s="13">
        <v>293</v>
      </c>
      <c r="G98" s="13">
        <f t="shared" si="7"/>
        <v>737.09999999999991</v>
      </c>
      <c r="H98" s="13">
        <v>245.7</v>
      </c>
      <c r="I98" s="13">
        <v>245.7</v>
      </c>
      <c r="J98" s="13">
        <v>245.7</v>
      </c>
      <c r="K98" s="13">
        <v>0</v>
      </c>
      <c r="L98" s="13">
        <v>164.67</v>
      </c>
      <c r="M98" s="13">
        <v>187.82</v>
      </c>
      <c r="N98" s="13">
        <f t="shared" si="6"/>
        <v>2823.53</v>
      </c>
      <c r="O98" s="3"/>
      <c r="P98" s="3"/>
      <c r="Q98" s="3"/>
      <c r="R98" s="3"/>
      <c r="S98" s="3"/>
      <c r="T98" s="3"/>
    </row>
    <row r="99" spans="1:20">
      <c r="A99" s="11">
        <v>92</v>
      </c>
      <c r="B99" s="12" t="s">
        <v>110</v>
      </c>
      <c r="C99" s="13">
        <f t="shared" si="5"/>
        <v>2071.83</v>
      </c>
      <c r="D99" s="13">
        <v>882.36</v>
      </c>
      <c r="E99" s="13">
        <v>872.79</v>
      </c>
      <c r="F99" s="13">
        <v>316.68</v>
      </c>
      <c r="G99" s="13">
        <f t="shared" si="7"/>
        <v>345.38</v>
      </c>
      <c r="H99" s="13">
        <v>118.32</v>
      </c>
      <c r="I99" s="13">
        <v>108.74</v>
      </c>
      <c r="J99" s="13">
        <v>118.32</v>
      </c>
      <c r="K99" s="13">
        <v>0</v>
      </c>
      <c r="L99" s="13">
        <v>99.37</v>
      </c>
      <c r="M99" s="13">
        <v>314.05</v>
      </c>
      <c r="N99" s="13">
        <f t="shared" si="6"/>
        <v>2830.63</v>
      </c>
      <c r="O99" s="3"/>
      <c r="P99" s="3"/>
      <c r="Q99" s="3"/>
      <c r="R99" s="3"/>
      <c r="S99" s="3"/>
      <c r="T99" s="3"/>
    </row>
    <row r="100" spans="1:20">
      <c r="A100" s="11">
        <v>93</v>
      </c>
      <c r="B100" s="12" t="s">
        <v>111</v>
      </c>
      <c r="C100" s="13">
        <f t="shared" si="5"/>
        <v>2464.3599999999997</v>
      </c>
      <c r="D100" s="13">
        <v>937.68</v>
      </c>
      <c r="E100" s="13">
        <v>937.68</v>
      </c>
      <c r="F100" s="13">
        <v>589</v>
      </c>
      <c r="G100" s="13">
        <f t="shared" si="7"/>
        <v>1653</v>
      </c>
      <c r="H100" s="13">
        <v>551</v>
      </c>
      <c r="I100" s="13">
        <v>551</v>
      </c>
      <c r="J100" s="13">
        <v>551</v>
      </c>
      <c r="K100" s="13">
        <v>0</v>
      </c>
      <c r="L100" s="13">
        <v>130.27000000000001</v>
      </c>
      <c r="M100" s="13">
        <v>331.24</v>
      </c>
      <c r="N100" s="13">
        <f t="shared" si="6"/>
        <v>4578.87</v>
      </c>
      <c r="O100" s="3"/>
      <c r="P100" s="3"/>
      <c r="Q100" s="3"/>
      <c r="R100" s="3"/>
      <c r="S100" s="3"/>
      <c r="T100" s="3"/>
    </row>
    <row r="101" spans="1:20">
      <c r="A101" s="11">
        <v>94</v>
      </c>
      <c r="B101" s="12" t="s">
        <v>112</v>
      </c>
      <c r="C101" s="13">
        <f t="shared" si="5"/>
        <v>2130.4</v>
      </c>
      <c r="D101" s="13">
        <v>930</v>
      </c>
      <c r="E101" s="13">
        <v>922.1</v>
      </c>
      <c r="F101" s="13">
        <v>278.3</v>
      </c>
      <c r="G101" s="13">
        <f t="shared" si="7"/>
        <v>1329.4</v>
      </c>
      <c r="H101" s="13">
        <v>623.20000000000005</v>
      </c>
      <c r="I101" s="13">
        <v>346.4</v>
      </c>
      <c r="J101" s="13">
        <v>359.8</v>
      </c>
      <c r="K101" s="13">
        <v>38</v>
      </c>
      <c r="L101" s="13">
        <v>62.2</v>
      </c>
      <c r="M101" s="13">
        <v>384.4</v>
      </c>
      <c r="N101" s="13">
        <f t="shared" si="6"/>
        <v>3944.4</v>
      </c>
      <c r="O101" s="3"/>
      <c r="P101" s="3"/>
      <c r="Q101" s="3"/>
      <c r="R101" s="3"/>
      <c r="S101" s="3"/>
      <c r="T101" s="3"/>
    </row>
    <row r="102" spans="1:20">
      <c r="A102" s="11">
        <v>95</v>
      </c>
      <c r="B102" s="12" t="s">
        <v>113</v>
      </c>
      <c r="C102" s="39">
        <f>D102+E102+F102</f>
        <v>2116.2800000000002</v>
      </c>
      <c r="D102" s="39">
        <v>992.22</v>
      </c>
      <c r="E102" s="39">
        <v>992.22</v>
      </c>
      <c r="F102" s="39">
        <v>131.84</v>
      </c>
      <c r="G102" s="13">
        <f t="shared" si="7"/>
        <v>47.7</v>
      </c>
      <c r="H102" s="39">
        <v>15.9</v>
      </c>
      <c r="I102" s="39">
        <v>15.9</v>
      </c>
      <c r="J102" s="39">
        <v>15.9</v>
      </c>
      <c r="K102" s="39">
        <v>0</v>
      </c>
      <c r="L102" s="39">
        <v>339.38</v>
      </c>
      <c r="M102" s="39">
        <v>374.83</v>
      </c>
      <c r="N102" s="13">
        <f t="shared" si="6"/>
        <v>2878.19</v>
      </c>
      <c r="O102" s="3"/>
      <c r="P102" s="3"/>
      <c r="Q102" s="3"/>
      <c r="R102" s="3"/>
      <c r="S102" s="3"/>
      <c r="T102" s="3"/>
    </row>
    <row r="103" spans="1:20">
      <c r="A103" s="11">
        <v>96</v>
      </c>
      <c r="B103" s="12" t="s">
        <v>114</v>
      </c>
      <c r="C103" s="13">
        <f t="shared" si="5"/>
        <v>2688.94</v>
      </c>
      <c r="D103" s="13">
        <v>1306.72</v>
      </c>
      <c r="E103" s="13">
        <v>1306.72</v>
      </c>
      <c r="F103" s="13">
        <v>75.5</v>
      </c>
      <c r="G103" s="13">
        <f t="shared" si="7"/>
        <v>61.459999999999994</v>
      </c>
      <c r="H103" s="13">
        <v>18.779999999999998</v>
      </c>
      <c r="I103" s="13">
        <v>22.779999999999998</v>
      </c>
      <c r="J103" s="13">
        <v>19.899999999999999</v>
      </c>
      <c r="K103" s="39">
        <v>0</v>
      </c>
      <c r="L103" s="13">
        <v>185.54999999999995</v>
      </c>
      <c r="M103" s="13">
        <v>160.54999999999998</v>
      </c>
      <c r="N103" s="13">
        <f t="shared" si="6"/>
        <v>3096.5</v>
      </c>
      <c r="O103" s="3"/>
      <c r="P103" s="3"/>
      <c r="Q103" s="3"/>
      <c r="R103" s="3"/>
      <c r="S103" s="3"/>
      <c r="T103" s="3"/>
    </row>
    <row r="104" spans="1:20" ht="13.2" customHeight="1">
      <c r="A104" s="11">
        <v>97</v>
      </c>
      <c r="B104" s="12" t="s">
        <v>115</v>
      </c>
      <c r="C104" s="13">
        <f t="shared" si="5"/>
        <v>2909.1</v>
      </c>
      <c r="D104" s="13">
        <v>1392.3</v>
      </c>
      <c r="E104" s="13">
        <v>1392.3</v>
      </c>
      <c r="F104" s="13">
        <v>124.5</v>
      </c>
      <c r="G104" s="13">
        <f t="shared" si="7"/>
        <v>235.79999999999998</v>
      </c>
      <c r="H104" s="13">
        <v>78.599999999999994</v>
      </c>
      <c r="I104" s="13">
        <v>78.599999999999994</v>
      </c>
      <c r="J104" s="13">
        <v>78.599999999999994</v>
      </c>
      <c r="K104" s="39">
        <v>0</v>
      </c>
      <c r="L104" s="13">
        <v>166.1</v>
      </c>
      <c r="M104" s="13">
        <v>261</v>
      </c>
      <c r="N104" s="13">
        <f t="shared" ref="N104:N111" si="8">C104+G104+K104+L104+M104</f>
        <v>3572</v>
      </c>
      <c r="O104" s="3"/>
      <c r="P104" s="3"/>
      <c r="Q104" s="3"/>
      <c r="R104" s="3"/>
      <c r="S104" s="3"/>
      <c r="T104" s="3"/>
    </row>
    <row r="105" spans="1:20">
      <c r="A105" s="11">
        <v>98</v>
      </c>
      <c r="B105" s="12" t="s">
        <v>116</v>
      </c>
      <c r="C105" s="13">
        <f t="shared" si="5"/>
        <v>2120.8200000000002</v>
      </c>
      <c r="D105" s="13">
        <v>1035.4100000000001</v>
      </c>
      <c r="E105" s="13">
        <v>1035.4100000000001</v>
      </c>
      <c r="F105" s="13">
        <v>50</v>
      </c>
      <c r="G105" s="13">
        <f t="shared" si="7"/>
        <v>27.96</v>
      </c>
      <c r="H105" s="13">
        <v>9.32</v>
      </c>
      <c r="I105" s="13">
        <v>9.32</v>
      </c>
      <c r="J105" s="13">
        <v>9.32</v>
      </c>
      <c r="K105" s="39">
        <v>0</v>
      </c>
      <c r="L105" s="13">
        <v>158.63</v>
      </c>
      <c r="M105" s="13">
        <v>371.72</v>
      </c>
      <c r="N105" s="13">
        <f t="shared" si="8"/>
        <v>2679.13</v>
      </c>
      <c r="O105" s="3"/>
      <c r="P105" s="3"/>
      <c r="Q105" s="3"/>
      <c r="R105" s="3"/>
      <c r="S105" s="3"/>
      <c r="T105" s="3"/>
    </row>
    <row r="106" spans="1:20">
      <c r="A106" s="11">
        <v>99</v>
      </c>
      <c r="B106" s="12" t="s">
        <v>117</v>
      </c>
      <c r="C106" s="13">
        <f t="shared" si="5"/>
        <v>2805</v>
      </c>
      <c r="D106" s="13">
        <v>1334.61</v>
      </c>
      <c r="E106" s="13">
        <v>1334.61</v>
      </c>
      <c r="F106" s="13">
        <v>135.78</v>
      </c>
      <c r="G106" s="13">
        <f t="shared" si="7"/>
        <v>232.02</v>
      </c>
      <c r="H106" s="40">
        <v>77.34</v>
      </c>
      <c r="I106" s="40">
        <v>77.34</v>
      </c>
      <c r="J106" s="40">
        <v>77.34</v>
      </c>
      <c r="K106" s="39">
        <v>0</v>
      </c>
      <c r="L106" s="40">
        <v>198.11</v>
      </c>
      <c r="M106" s="40">
        <v>353.48</v>
      </c>
      <c r="N106" s="13">
        <f t="shared" si="8"/>
        <v>3588.61</v>
      </c>
      <c r="O106" s="3"/>
      <c r="P106" s="3"/>
      <c r="Q106" s="3"/>
      <c r="R106" s="3"/>
      <c r="S106" s="3"/>
      <c r="T106" s="3"/>
    </row>
    <row r="107" spans="1:20">
      <c r="A107" s="11">
        <v>100</v>
      </c>
      <c r="B107" s="12" t="s">
        <v>118</v>
      </c>
      <c r="C107" s="13">
        <f t="shared" si="5"/>
        <v>3637.12</v>
      </c>
      <c r="D107" s="13">
        <v>1625.02</v>
      </c>
      <c r="E107" s="13">
        <v>1625</v>
      </c>
      <c r="F107" s="13">
        <v>387.1</v>
      </c>
      <c r="G107" s="13">
        <f t="shared" si="7"/>
        <v>51.75</v>
      </c>
      <c r="H107" s="13">
        <v>17.25</v>
      </c>
      <c r="I107" s="13">
        <v>17.25</v>
      </c>
      <c r="J107" s="13">
        <v>17.25</v>
      </c>
      <c r="K107" s="39">
        <v>0</v>
      </c>
      <c r="L107" s="13">
        <v>145.19999999999999</v>
      </c>
      <c r="M107" s="13">
        <v>251.35</v>
      </c>
      <c r="N107" s="13">
        <f t="shared" si="8"/>
        <v>4085.4199999999996</v>
      </c>
      <c r="O107" s="3"/>
      <c r="P107" s="3"/>
      <c r="Q107" s="3"/>
      <c r="R107" s="3"/>
      <c r="S107" s="3"/>
      <c r="T107" s="3"/>
    </row>
    <row r="108" spans="1:20">
      <c r="A108" s="11">
        <v>101</v>
      </c>
      <c r="B108" s="12" t="s">
        <v>119</v>
      </c>
      <c r="C108" s="13">
        <f t="shared" si="5"/>
        <v>2827.8</v>
      </c>
      <c r="D108" s="13">
        <v>1371.9</v>
      </c>
      <c r="E108" s="13">
        <v>1371.9</v>
      </c>
      <c r="F108" s="13">
        <v>84</v>
      </c>
      <c r="G108" s="13">
        <f t="shared" si="7"/>
        <v>144</v>
      </c>
      <c r="H108" s="13">
        <v>51</v>
      </c>
      <c r="I108" s="13">
        <v>42</v>
      </c>
      <c r="J108" s="13">
        <v>51</v>
      </c>
      <c r="K108" s="39">
        <v>0</v>
      </c>
      <c r="L108" s="13">
        <v>103.21</v>
      </c>
      <c r="M108" s="13">
        <v>143.80000000000001</v>
      </c>
      <c r="N108" s="13">
        <f t="shared" si="8"/>
        <v>3218.8100000000004</v>
      </c>
      <c r="O108" s="3"/>
      <c r="P108" s="3"/>
      <c r="Q108" s="3"/>
      <c r="R108" s="3"/>
      <c r="S108" s="3"/>
      <c r="T108" s="3"/>
    </row>
    <row r="109" spans="1:20">
      <c r="A109" s="11">
        <v>102</v>
      </c>
      <c r="B109" s="12" t="s">
        <v>120</v>
      </c>
      <c r="C109" s="13">
        <f t="shared" si="5"/>
        <v>3015.62</v>
      </c>
      <c r="D109" s="13">
        <v>1412.81</v>
      </c>
      <c r="E109" s="13">
        <v>1412.81</v>
      </c>
      <c r="F109" s="13">
        <v>190</v>
      </c>
      <c r="G109" s="13">
        <f t="shared" si="7"/>
        <v>83.4</v>
      </c>
      <c r="H109" s="13">
        <v>27.8</v>
      </c>
      <c r="I109" s="13">
        <v>27.8</v>
      </c>
      <c r="J109" s="13">
        <v>27.8</v>
      </c>
      <c r="K109" s="13">
        <v>0</v>
      </c>
      <c r="L109" s="13">
        <v>117.61</v>
      </c>
      <c r="M109" s="13">
        <v>212.21</v>
      </c>
      <c r="N109" s="13">
        <f t="shared" si="8"/>
        <v>3428.84</v>
      </c>
      <c r="O109" s="3"/>
      <c r="P109" s="3"/>
      <c r="Q109" s="3"/>
      <c r="R109" s="3"/>
      <c r="S109" s="3"/>
      <c r="T109" s="3"/>
    </row>
    <row r="110" spans="1:20">
      <c r="A110" s="11">
        <v>103</v>
      </c>
      <c r="B110" s="12" t="s">
        <v>121</v>
      </c>
      <c r="C110" s="13">
        <f t="shared" si="5"/>
        <v>2345.98</v>
      </c>
      <c r="D110" s="13">
        <v>992.99</v>
      </c>
      <c r="E110" s="13">
        <v>992.99</v>
      </c>
      <c r="F110" s="13">
        <v>360</v>
      </c>
      <c r="G110" s="13">
        <f t="shared" si="7"/>
        <v>503.24</v>
      </c>
      <c r="H110" s="13">
        <v>157.08000000000001</v>
      </c>
      <c r="I110" s="13">
        <v>173.08</v>
      </c>
      <c r="J110" s="13">
        <v>173.08</v>
      </c>
      <c r="K110" s="13">
        <v>42</v>
      </c>
      <c r="L110" s="13">
        <v>63.95</v>
      </c>
      <c r="M110" s="13">
        <v>143.09</v>
      </c>
      <c r="N110" s="13">
        <f t="shared" si="8"/>
        <v>3098.26</v>
      </c>
      <c r="O110" s="3"/>
      <c r="P110" s="3"/>
      <c r="Q110" s="3"/>
      <c r="R110" s="3"/>
      <c r="S110" s="3"/>
      <c r="T110" s="3"/>
    </row>
    <row r="111" spans="1:20">
      <c r="A111" s="11">
        <v>104</v>
      </c>
      <c r="B111" s="12" t="s">
        <v>122</v>
      </c>
      <c r="C111" s="13">
        <f t="shared" si="5"/>
        <v>2136.7600000000002</v>
      </c>
      <c r="D111" s="13">
        <v>983.38</v>
      </c>
      <c r="E111" s="13">
        <v>983.38</v>
      </c>
      <c r="F111" s="13">
        <v>170</v>
      </c>
      <c r="G111" s="13">
        <f t="shared" si="7"/>
        <v>155.69999999999999</v>
      </c>
      <c r="H111" s="13">
        <v>51.9</v>
      </c>
      <c r="I111" s="13">
        <v>51.9</v>
      </c>
      <c r="J111" s="13">
        <v>51.9</v>
      </c>
      <c r="K111" s="13">
        <v>0</v>
      </c>
      <c r="L111" s="13">
        <v>260.25</v>
      </c>
      <c r="M111" s="13">
        <v>186.18</v>
      </c>
      <c r="N111" s="13">
        <f t="shared" si="8"/>
        <v>2738.89</v>
      </c>
      <c r="O111" s="3"/>
      <c r="P111" s="3"/>
      <c r="Q111" s="3"/>
      <c r="R111" s="3"/>
      <c r="S111" s="3"/>
      <c r="T111" s="3"/>
    </row>
    <row r="112" spans="1:20">
      <c r="A112" s="5"/>
      <c r="B112" s="42"/>
      <c r="C112" s="41"/>
      <c r="D112" s="41"/>
      <c r="E112" s="41"/>
      <c r="F112" s="41"/>
      <c r="G112" s="41"/>
      <c r="H112" s="41"/>
      <c r="I112" s="41"/>
      <c r="J112" s="41"/>
      <c r="K112" s="41"/>
      <c r="L112" s="41"/>
      <c r="M112" s="41"/>
      <c r="N112" s="41"/>
      <c r="O112" s="3"/>
      <c r="P112" s="3"/>
      <c r="Q112" s="3"/>
      <c r="R112" s="3"/>
      <c r="S112" s="3"/>
      <c r="T112" s="3"/>
    </row>
  </sheetData>
  <mergeCells count="11">
    <mergeCell ref="N5:N6"/>
    <mergeCell ref="C5:F5"/>
    <mergeCell ref="G5:J5"/>
    <mergeCell ref="A1:N1"/>
    <mergeCell ref="A2:N2"/>
    <mergeCell ref="A3:N3"/>
    <mergeCell ref="B5:B6"/>
    <mergeCell ref="A5:A6"/>
    <mergeCell ref="K5:K6"/>
    <mergeCell ref="L5:L6"/>
    <mergeCell ref="M5:M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F20" sqref="F20"/>
    </sheetView>
  </sheetViews>
  <sheetFormatPr defaultColWidth="9.09765625" defaultRowHeight="15.6"/>
  <cols>
    <col min="1" max="1" width="6" style="48" customWidth="1"/>
    <col min="2" max="3" width="9.09765625" style="48" customWidth="1"/>
    <col min="4" max="5" width="22.296875" style="48" customWidth="1"/>
    <col min="6" max="6" width="24" style="48" customWidth="1"/>
    <col min="7" max="7" width="22.296875" style="48" customWidth="1"/>
    <col min="8" max="16384" width="9.09765625" style="48"/>
  </cols>
  <sheetData>
    <row r="1" spans="1:7" ht="34.200000000000003" customHeight="1">
      <c r="A1" s="403" t="s">
        <v>5909</v>
      </c>
      <c r="B1" s="404"/>
      <c r="C1" s="404"/>
      <c r="D1" s="404"/>
      <c r="E1" s="404"/>
      <c r="F1" s="404"/>
      <c r="G1" s="404"/>
    </row>
    <row r="2" spans="1:7">
      <c r="F2" s="402" t="s">
        <v>123</v>
      </c>
      <c r="G2" s="402"/>
    </row>
    <row r="3" spans="1:7">
      <c r="F3" s="53"/>
      <c r="G3" s="53"/>
    </row>
    <row r="4" spans="1:7" ht="30" customHeight="1">
      <c r="A4" s="49" t="s">
        <v>3</v>
      </c>
      <c r="B4" s="49" t="s">
        <v>124</v>
      </c>
      <c r="C4" s="49" t="s">
        <v>125</v>
      </c>
      <c r="D4" s="49" t="s">
        <v>126</v>
      </c>
      <c r="E4" s="49" t="s">
        <v>127</v>
      </c>
      <c r="F4" s="49" t="s">
        <v>128</v>
      </c>
      <c r="G4" s="49" t="s">
        <v>129</v>
      </c>
    </row>
    <row r="5" spans="1:7" ht="18">
      <c r="A5" s="50">
        <v>1</v>
      </c>
      <c r="B5" s="50">
        <v>2020</v>
      </c>
      <c r="C5" s="51">
        <v>96132</v>
      </c>
      <c r="D5" s="51">
        <v>40055</v>
      </c>
      <c r="E5" s="51">
        <v>18000</v>
      </c>
      <c r="F5" s="51">
        <v>17944</v>
      </c>
      <c r="G5" s="50">
        <v>56</v>
      </c>
    </row>
    <row r="6" spans="1:7" ht="18">
      <c r="A6" s="52">
        <v>2</v>
      </c>
      <c r="B6" s="52">
        <v>2021</v>
      </c>
      <c r="C6" s="51">
        <v>95922</v>
      </c>
      <c r="D6" s="51">
        <v>39968</v>
      </c>
      <c r="E6" s="51">
        <v>20000</v>
      </c>
      <c r="F6" s="51">
        <v>19893</v>
      </c>
      <c r="G6" s="50">
        <v>107</v>
      </c>
    </row>
    <row r="7" spans="1:7" ht="18">
      <c r="A7" s="52">
        <v>3</v>
      </c>
      <c r="B7" s="50">
        <v>2022</v>
      </c>
      <c r="C7" s="51">
        <v>95048</v>
      </c>
      <c r="D7" s="51">
        <v>39603</v>
      </c>
      <c r="E7" s="51">
        <v>30000</v>
      </c>
      <c r="F7" s="51">
        <v>29538</v>
      </c>
      <c r="G7" s="50">
        <v>462</v>
      </c>
    </row>
    <row r="8" spans="1:7" ht="18">
      <c r="A8" s="52">
        <v>4</v>
      </c>
      <c r="B8" s="52">
        <v>2023</v>
      </c>
      <c r="C8" s="51">
        <v>92313</v>
      </c>
      <c r="D8" s="51">
        <v>38464</v>
      </c>
      <c r="E8" s="51">
        <v>30000</v>
      </c>
      <c r="F8" s="51">
        <v>29741</v>
      </c>
      <c r="G8" s="50">
        <v>259</v>
      </c>
    </row>
    <row r="9" spans="1:7" ht="18">
      <c r="A9" s="52">
        <v>5</v>
      </c>
      <c r="B9" s="50">
        <v>2024</v>
      </c>
      <c r="C9" s="51">
        <v>88135</v>
      </c>
      <c r="D9" s="51">
        <v>36723</v>
      </c>
      <c r="E9" s="392">
        <v>30060</v>
      </c>
      <c r="F9" s="392">
        <v>29749</v>
      </c>
      <c r="G9" s="50">
        <v>311</v>
      </c>
    </row>
    <row r="10" spans="1:7" ht="18">
      <c r="A10" s="52">
        <v>6</v>
      </c>
      <c r="B10" s="50">
        <v>2025</v>
      </c>
      <c r="C10" s="51">
        <v>84729</v>
      </c>
      <c r="D10" s="51">
        <v>35304</v>
      </c>
      <c r="E10" s="392">
        <v>30000</v>
      </c>
      <c r="F10" s="392"/>
      <c r="G10" s="50"/>
    </row>
    <row r="11" spans="1:7" ht="18">
      <c r="A11" s="52">
        <v>7</v>
      </c>
      <c r="B11" s="50">
        <v>2026</v>
      </c>
      <c r="C11" s="52">
        <v>246837</v>
      </c>
      <c r="D11" s="51">
        <v>100000</v>
      </c>
      <c r="E11" s="51">
        <v>100000</v>
      </c>
      <c r="F11" s="52" t="s">
        <v>130</v>
      </c>
      <c r="G11" s="50"/>
    </row>
    <row r="12" spans="1:7">
      <c r="E12" s="391"/>
    </row>
  </sheetData>
  <mergeCells count="2">
    <mergeCell ref="F2:G2"/>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3.8"/>
  <cols>
    <col min="1" max="1" width="5.8984375" customWidth="1"/>
    <col min="2" max="2" width="20" customWidth="1"/>
    <col min="3" max="3" width="18.8984375" customWidth="1"/>
    <col min="4" max="4" width="21.59765625" customWidth="1"/>
    <col min="5" max="5" width="21.296875" customWidth="1"/>
    <col min="6" max="6" width="28" customWidth="1"/>
    <col min="7" max="7" width="20.296875" customWidth="1"/>
    <col min="10" max="10" width="18.69921875" customWidth="1"/>
    <col min="11" max="11" width="16.09765625" customWidth="1"/>
    <col min="12" max="12" width="21" customWidth="1"/>
  </cols>
  <sheetData>
    <row r="1" spans="1:12" ht="37.200000000000003" customHeight="1">
      <c r="B1" s="403" t="s">
        <v>131</v>
      </c>
      <c r="C1" s="403"/>
      <c r="D1" s="403"/>
      <c r="E1" s="403"/>
      <c r="F1" s="403"/>
      <c r="G1" s="403"/>
      <c r="H1" s="58"/>
      <c r="I1" s="58"/>
    </row>
    <row r="3" spans="1:12" ht="66.599999999999994" customHeight="1">
      <c r="A3" s="54" t="s">
        <v>3</v>
      </c>
      <c r="B3" s="54" t="s">
        <v>132</v>
      </c>
      <c r="C3" s="54" t="s">
        <v>133</v>
      </c>
      <c r="D3" s="54" t="s">
        <v>5910</v>
      </c>
      <c r="E3" s="54" t="s">
        <v>5911</v>
      </c>
      <c r="F3" s="54" t="s">
        <v>134</v>
      </c>
      <c r="G3" s="54" t="s">
        <v>135</v>
      </c>
    </row>
    <row r="4" spans="1:12" ht="15.6">
      <c r="A4" s="54"/>
      <c r="B4" s="54"/>
      <c r="C4" s="61">
        <v>416667</v>
      </c>
      <c r="D4" s="61">
        <v>500000</v>
      </c>
      <c r="E4" s="61">
        <v>555556</v>
      </c>
      <c r="F4" s="61"/>
      <c r="G4" s="54"/>
    </row>
    <row r="5" spans="1:12" ht="52.2" customHeight="1">
      <c r="A5" s="59">
        <v>1</v>
      </c>
      <c r="B5" s="55" t="s">
        <v>136</v>
      </c>
      <c r="C5" s="56">
        <v>246837</v>
      </c>
      <c r="D5" s="56">
        <v>246837</v>
      </c>
      <c r="E5" s="56">
        <v>246837</v>
      </c>
      <c r="F5" s="55" t="s">
        <v>137</v>
      </c>
      <c r="G5" s="405" t="s">
        <v>138</v>
      </c>
    </row>
    <row r="6" spans="1:12" ht="62.4">
      <c r="A6" s="59">
        <v>2</v>
      </c>
      <c r="B6" s="55" t="s">
        <v>139</v>
      </c>
      <c r="C6" s="63">
        <f>C5*C4/10^9</f>
        <v>102.84883227900001</v>
      </c>
      <c r="D6" s="63">
        <f>D5*D4/10^9</f>
        <v>123.41849999999999</v>
      </c>
      <c r="E6" s="63">
        <f>E5*E4/10^9</f>
        <v>137.13177637199999</v>
      </c>
      <c r="F6" s="63" t="s">
        <v>140</v>
      </c>
      <c r="G6" s="406"/>
      <c r="J6" s="60"/>
    </row>
    <row r="7" spans="1:12" ht="31.2">
      <c r="A7" s="59">
        <v>3</v>
      </c>
      <c r="B7" s="55" t="s">
        <v>141</v>
      </c>
      <c r="C7" s="55" t="s">
        <v>142</v>
      </c>
      <c r="D7" s="57">
        <f>(D6-C6)/C6</f>
        <v>0.19999904000076787</v>
      </c>
      <c r="E7" s="57">
        <f>(E6-C6)/C6</f>
        <v>0.33333333333333315</v>
      </c>
      <c r="F7" s="57"/>
      <c r="G7" s="406"/>
      <c r="J7" s="62"/>
      <c r="K7" s="62"/>
    </row>
    <row r="8" spans="1:12" ht="62.4">
      <c r="A8" s="59">
        <v>4</v>
      </c>
      <c r="B8" s="55" t="s">
        <v>143</v>
      </c>
      <c r="C8" s="63">
        <f>C6*4</f>
        <v>411.39532911600003</v>
      </c>
      <c r="D8" s="63">
        <f t="shared" ref="D8:E8" si="0">D6*4</f>
        <v>493.67399999999998</v>
      </c>
      <c r="E8" s="63">
        <f t="shared" si="0"/>
        <v>548.52710548799996</v>
      </c>
      <c r="F8" s="63" t="s">
        <v>144</v>
      </c>
      <c r="G8" s="407"/>
      <c r="J8" s="62"/>
      <c r="K8" s="62"/>
      <c r="L8" s="62"/>
    </row>
    <row r="9" spans="1:12">
      <c r="K9" s="64"/>
      <c r="L9" s="64"/>
    </row>
    <row r="11" spans="1:12">
      <c r="D11" s="65"/>
      <c r="E11" s="65"/>
      <c r="J11" s="64"/>
    </row>
    <row r="12" spans="1:12">
      <c r="D12" s="65"/>
      <c r="E12" s="65"/>
    </row>
  </sheetData>
  <mergeCells count="2">
    <mergeCell ref="B1:G1"/>
    <mergeCell ref="G5: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9"/>
  <sheetViews>
    <sheetView topLeftCell="A400" workbookViewId="0">
      <selection sqref="A1:G1"/>
    </sheetView>
  </sheetViews>
  <sheetFormatPr defaultColWidth="10.09765625" defaultRowHeight="15.6"/>
  <cols>
    <col min="1" max="1" width="5.8984375" style="67" customWidth="1"/>
    <col min="2" max="2" width="30.69921875" style="68" customWidth="1"/>
    <col min="3" max="3" width="31.59765625" style="67" customWidth="1"/>
    <col min="4" max="4" width="34" style="67" customWidth="1"/>
    <col min="5" max="5" width="29.69921875" style="67" customWidth="1"/>
    <col min="6" max="6" width="17.296875" style="67" customWidth="1"/>
    <col min="7" max="7" width="24.296875" style="67" customWidth="1"/>
    <col min="8" max="16384" width="10.09765625" style="108"/>
  </cols>
  <sheetData>
    <row r="1" spans="1:7" ht="37.200000000000003" customHeight="1">
      <c r="A1" s="408" t="s">
        <v>5912</v>
      </c>
      <c r="B1" s="409"/>
      <c r="C1" s="409"/>
      <c r="D1" s="409"/>
      <c r="E1" s="409"/>
      <c r="F1" s="409"/>
      <c r="G1" s="409"/>
    </row>
    <row r="3" spans="1:7" ht="37.65" customHeight="1">
      <c r="A3" s="69" t="s">
        <v>3</v>
      </c>
      <c r="B3" s="69" t="s">
        <v>145</v>
      </c>
      <c r="C3" s="69" t="s">
        <v>146</v>
      </c>
      <c r="D3" s="69" t="s">
        <v>147</v>
      </c>
      <c r="E3" s="69" t="s">
        <v>148</v>
      </c>
      <c r="F3" s="69" t="s">
        <v>149</v>
      </c>
      <c r="G3" s="69" t="s">
        <v>150</v>
      </c>
    </row>
    <row r="4" spans="1:7" s="147" customFormat="1" ht="37.65" customHeight="1">
      <c r="A4" s="69" t="s">
        <v>151</v>
      </c>
      <c r="B4" s="123" t="s">
        <v>152</v>
      </c>
      <c r="C4" s="69"/>
      <c r="D4" s="69"/>
      <c r="E4" s="69"/>
      <c r="F4" s="124">
        <f>SUM(F5:F63)</f>
        <v>43400</v>
      </c>
      <c r="G4" s="69"/>
    </row>
    <row r="5" spans="1:7" ht="37.65" customHeight="1">
      <c r="A5" s="70">
        <v>1</v>
      </c>
      <c r="B5" s="71" t="s">
        <v>153</v>
      </c>
      <c r="C5" s="70" t="s">
        <v>154</v>
      </c>
      <c r="D5" s="70" t="s">
        <v>155</v>
      </c>
      <c r="E5" s="70" t="s">
        <v>156</v>
      </c>
      <c r="F5" s="70">
        <v>50</v>
      </c>
      <c r="G5" s="70" t="s">
        <v>157</v>
      </c>
    </row>
    <row r="6" spans="1:7" ht="37.65" customHeight="1">
      <c r="A6" s="70">
        <v>2</v>
      </c>
      <c r="B6" s="71" t="s">
        <v>158</v>
      </c>
      <c r="C6" s="70" t="s">
        <v>159</v>
      </c>
      <c r="D6" s="70" t="s">
        <v>160</v>
      </c>
      <c r="E6" s="70" t="s">
        <v>161</v>
      </c>
      <c r="F6" s="70">
        <v>50</v>
      </c>
      <c r="G6" s="70" t="s">
        <v>157</v>
      </c>
    </row>
    <row r="7" spans="1:7">
      <c r="A7" s="70">
        <v>3</v>
      </c>
      <c r="B7" s="75" t="s">
        <v>162</v>
      </c>
      <c r="C7" s="74" t="s">
        <v>163</v>
      </c>
      <c r="D7" s="74" t="s">
        <v>164</v>
      </c>
      <c r="E7" s="74" t="s">
        <v>165</v>
      </c>
      <c r="F7" s="74">
        <v>500</v>
      </c>
      <c r="G7" s="74" t="s">
        <v>166</v>
      </c>
    </row>
    <row r="8" spans="1:7">
      <c r="A8" s="70">
        <v>4</v>
      </c>
      <c r="B8" s="71" t="s">
        <v>167</v>
      </c>
      <c r="C8" s="84" t="s">
        <v>168</v>
      </c>
      <c r="D8" s="84" t="s">
        <v>169</v>
      </c>
      <c r="E8" s="83" t="s">
        <v>170</v>
      </c>
      <c r="F8" s="70">
        <v>500</v>
      </c>
      <c r="G8" s="70" t="s">
        <v>171</v>
      </c>
    </row>
    <row r="9" spans="1:7">
      <c r="A9" s="70">
        <v>5</v>
      </c>
      <c r="B9" s="71" t="s">
        <v>172</v>
      </c>
      <c r="C9" s="70" t="s">
        <v>173</v>
      </c>
      <c r="D9" s="70" t="s">
        <v>174</v>
      </c>
      <c r="E9" s="83" t="s">
        <v>170</v>
      </c>
      <c r="F9" s="70">
        <v>500</v>
      </c>
      <c r="G9" s="70" t="s">
        <v>171</v>
      </c>
    </row>
    <row r="10" spans="1:7" ht="31.2">
      <c r="A10" s="70">
        <v>6</v>
      </c>
      <c r="B10" s="71" t="s">
        <v>175</v>
      </c>
      <c r="C10" s="84" t="s">
        <v>173</v>
      </c>
      <c r="D10" s="84" t="s">
        <v>176</v>
      </c>
      <c r="E10" s="83" t="s">
        <v>170</v>
      </c>
      <c r="F10" s="70">
        <v>1000</v>
      </c>
      <c r="G10" s="70" t="s">
        <v>171</v>
      </c>
    </row>
    <row r="11" spans="1:7" ht="46.8">
      <c r="A11" s="70">
        <v>7</v>
      </c>
      <c r="B11" s="75" t="s">
        <v>177</v>
      </c>
      <c r="C11" s="74" t="s">
        <v>178</v>
      </c>
      <c r="D11" s="74" t="s">
        <v>179</v>
      </c>
      <c r="E11" s="74" t="s">
        <v>180</v>
      </c>
      <c r="F11" s="76">
        <v>600</v>
      </c>
      <c r="G11" s="74" t="s">
        <v>181</v>
      </c>
    </row>
    <row r="12" spans="1:7" ht="31.2">
      <c r="A12" s="70">
        <v>8</v>
      </c>
      <c r="B12" s="71" t="s">
        <v>182</v>
      </c>
      <c r="C12" s="70" t="s">
        <v>183</v>
      </c>
      <c r="D12" s="70" t="s">
        <v>184</v>
      </c>
      <c r="E12" s="70" t="s">
        <v>185</v>
      </c>
      <c r="F12" s="72">
        <v>2500</v>
      </c>
      <c r="G12" s="70" t="s">
        <v>186</v>
      </c>
    </row>
    <row r="13" spans="1:7" ht="31.2">
      <c r="A13" s="70">
        <v>9</v>
      </c>
      <c r="B13" s="93" t="s">
        <v>187</v>
      </c>
      <c r="C13" s="70" t="s">
        <v>183</v>
      </c>
      <c r="D13" s="70" t="s">
        <v>188</v>
      </c>
      <c r="E13" s="70" t="s">
        <v>185</v>
      </c>
      <c r="F13" s="72">
        <v>500</v>
      </c>
      <c r="G13" s="70" t="s">
        <v>186</v>
      </c>
    </row>
    <row r="14" spans="1:7" ht="37.65" customHeight="1">
      <c r="A14" s="70">
        <v>10</v>
      </c>
      <c r="B14" s="93" t="s">
        <v>189</v>
      </c>
      <c r="C14" s="70" t="s">
        <v>183</v>
      </c>
      <c r="D14" s="70" t="s">
        <v>188</v>
      </c>
      <c r="E14" s="70" t="s">
        <v>185</v>
      </c>
      <c r="F14" s="72">
        <v>500</v>
      </c>
      <c r="G14" s="70" t="s">
        <v>186</v>
      </c>
    </row>
    <row r="15" spans="1:7" ht="60" customHeight="1">
      <c r="A15" s="70">
        <v>11</v>
      </c>
      <c r="B15" s="93" t="s">
        <v>190</v>
      </c>
      <c r="C15" s="70" t="s">
        <v>183</v>
      </c>
      <c r="D15" s="70" t="s">
        <v>188</v>
      </c>
      <c r="E15" s="70" t="s">
        <v>185</v>
      </c>
      <c r="F15" s="72">
        <v>500</v>
      </c>
      <c r="G15" s="70" t="s">
        <v>186</v>
      </c>
    </row>
    <row r="16" spans="1:7" ht="37.65" customHeight="1">
      <c r="A16" s="70">
        <v>12</v>
      </c>
      <c r="B16" s="93" t="s">
        <v>191</v>
      </c>
      <c r="C16" s="70" t="s">
        <v>183</v>
      </c>
      <c r="D16" s="70" t="s">
        <v>188</v>
      </c>
      <c r="E16" s="70" t="s">
        <v>185</v>
      </c>
      <c r="F16" s="72">
        <v>500</v>
      </c>
      <c r="G16" s="70" t="s">
        <v>186</v>
      </c>
    </row>
    <row r="17" spans="1:11" ht="37.65" customHeight="1">
      <c r="A17" s="70">
        <v>13</v>
      </c>
      <c r="B17" s="93" t="s">
        <v>192</v>
      </c>
      <c r="C17" s="70" t="s">
        <v>183</v>
      </c>
      <c r="D17" s="70" t="s">
        <v>188</v>
      </c>
      <c r="E17" s="70" t="s">
        <v>185</v>
      </c>
      <c r="F17" s="72">
        <v>500</v>
      </c>
      <c r="G17" s="70" t="s">
        <v>186</v>
      </c>
    </row>
    <row r="18" spans="1:11" ht="39.15" customHeight="1">
      <c r="A18" s="70">
        <v>14</v>
      </c>
      <c r="B18" s="75" t="s">
        <v>193</v>
      </c>
      <c r="C18" s="74" t="s">
        <v>194</v>
      </c>
      <c r="D18" s="74" t="s">
        <v>195</v>
      </c>
      <c r="E18" s="74" t="s">
        <v>196</v>
      </c>
      <c r="F18" s="91">
        <v>500</v>
      </c>
      <c r="G18" s="74" t="s">
        <v>197</v>
      </c>
    </row>
    <row r="19" spans="1:11" ht="42.6" customHeight="1">
      <c r="A19" s="70">
        <v>15</v>
      </c>
      <c r="B19" s="75" t="s">
        <v>198</v>
      </c>
      <c r="C19" s="74" t="s">
        <v>194</v>
      </c>
      <c r="D19" s="74" t="s">
        <v>195</v>
      </c>
      <c r="E19" s="74" t="s">
        <v>196</v>
      </c>
      <c r="F19" s="91">
        <v>500</v>
      </c>
      <c r="G19" s="74" t="s">
        <v>197</v>
      </c>
    </row>
    <row r="20" spans="1:11" ht="24.6" customHeight="1">
      <c r="A20" s="70">
        <v>16</v>
      </c>
      <c r="B20" s="75" t="s">
        <v>199</v>
      </c>
      <c r="C20" s="74" t="s">
        <v>194</v>
      </c>
      <c r="D20" s="74" t="s">
        <v>195</v>
      </c>
      <c r="E20" s="74" t="s">
        <v>196</v>
      </c>
      <c r="F20" s="91">
        <v>500</v>
      </c>
      <c r="G20" s="74" t="s">
        <v>197</v>
      </c>
    </row>
    <row r="21" spans="1:11">
      <c r="A21" s="70">
        <v>17</v>
      </c>
      <c r="B21" s="75" t="s">
        <v>200</v>
      </c>
      <c r="C21" s="74" t="s">
        <v>194</v>
      </c>
      <c r="D21" s="74" t="s">
        <v>195</v>
      </c>
      <c r="E21" s="74" t="s">
        <v>196</v>
      </c>
      <c r="F21" s="91">
        <v>500</v>
      </c>
      <c r="G21" s="74" t="s">
        <v>197</v>
      </c>
      <c r="H21" s="77"/>
      <c r="I21" s="77"/>
      <c r="J21" s="77"/>
      <c r="K21" s="77"/>
    </row>
    <row r="22" spans="1:11" ht="60" customHeight="1">
      <c r="A22" s="70">
        <v>18</v>
      </c>
      <c r="B22" s="87" t="s">
        <v>201</v>
      </c>
      <c r="C22" s="74" t="s">
        <v>194</v>
      </c>
      <c r="D22" s="74" t="s">
        <v>195</v>
      </c>
      <c r="E22" s="74" t="s">
        <v>196</v>
      </c>
      <c r="F22" s="91">
        <v>500</v>
      </c>
      <c r="G22" s="74" t="s">
        <v>197</v>
      </c>
    </row>
    <row r="23" spans="1:11">
      <c r="A23" s="70">
        <v>19</v>
      </c>
      <c r="B23" s="87" t="s">
        <v>202</v>
      </c>
      <c r="C23" s="74" t="s">
        <v>194</v>
      </c>
      <c r="D23" s="74" t="s">
        <v>195</v>
      </c>
      <c r="E23" s="74" t="s">
        <v>196</v>
      </c>
      <c r="F23" s="91">
        <v>500</v>
      </c>
      <c r="G23" s="74" t="s">
        <v>197</v>
      </c>
    </row>
    <row r="24" spans="1:11">
      <c r="A24" s="70">
        <v>20</v>
      </c>
      <c r="B24" s="87" t="s">
        <v>203</v>
      </c>
      <c r="C24" s="74" t="s">
        <v>194</v>
      </c>
      <c r="D24" s="74" t="s">
        <v>195</v>
      </c>
      <c r="E24" s="74" t="s">
        <v>196</v>
      </c>
      <c r="F24" s="91">
        <v>500</v>
      </c>
      <c r="G24" s="74" t="s">
        <v>197</v>
      </c>
    </row>
    <row r="25" spans="1:11">
      <c r="A25" s="70">
        <v>21</v>
      </c>
      <c r="B25" s="75" t="s">
        <v>204</v>
      </c>
      <c r="C25" s="74" t="s">
        <v>205</v>
      </c>
      <c r="D25" s="74" t="s">
        <v>206</v>
      </c>
      <c r="E25" s="74" t="s">
        <v>207</v>
      </c>
      <c r="F25" s="76">
        <v>400</v>
      </c>
      <c r="G25" s="74" t="s">
        <v>208</v>
      </c>
    </row>
    <row r="26" spans="1:11">
      <c r="A26" s="70">
        <v>22</v>
      </c>
      <c r="B26" s="75" t="s">
        <v>209</v>
      </c>
      <c r="C26" s="74" t="s">
        <v>205</v>
      </c>
      <c r="D26" s="74" t="s">
        <v>210</v>
      </c>
      <c r="E26" s="74" t="s">
        <v>207</v>
      </c>
      <c r="F26" s="74">
        <v>600</v>
      </c>
      <c r="G26" s="74" t="s">
        <v>208</v>
      </c>
    </row>
    <row r="27" spans="1:11">
      <c r="A27" s="70">
        <v>23</v>
      </c>
      <c r="B27" s="75" t="s">
        <v>211</v>
      </c>
      <c r="C27" s="74" t="s">
        <v>205</v>
      </c>
      <c r="D27" s="74" t="s">
        <v>212</v>
      </c>
      <c r="E27" s="74" t="s">
        <v>207</v>
      </c>
      <c r="F27" s="74">
        <v>1000</v>
      </c>
      <c r="G27" s="74" t="s">
        <v>208</v>
      </c>
    </row>
    <row r="28" spans="1:11" ht="31.2">
      <c r="A28" s="70">
        <v>24</v>
      </c>
      <c r="B28" s="71" t="s">
        <v>213</v>
      </c>
      <c r="C28" s="70" t="s">
        <v>214</v>
      </c>
      <c r="D28" s="70" t="s">
        <v>215</v>
      </c>
      <c r="E28" s="70" t="s">
        <v>216</v>
      </c>
      <c r="F28" s="72">
        <v>1200</v>
      </c>
      <c r="G28" s="70" t="s">
        <v>217</v>
      </c>
      <c r="H28" s="77"/>
      <c r="I28" s="77"/>
      <c r="J28" s="77"/>
      <c r="K28" s="77"/>
    </row>
    <row r="29" spans="1:11" ht="31.2">
      <c r="A29" s="70">
        <v>25</v>
      </c>
      <c r="B29" s="71" t="s">
        <v>218</v>
      </c>
      <c r="C29" s="70" t="s">
        <v>214</v>
      </c>
      <c r="D29" s="70" t="s">
        <v>219</v>
      </c>
      <c r="E29" s="70" t="s">
        <v>216</v>
      </c>
      <c r="F29" s="72">
        <v>500</v>
      </c>
      <c r="G29" s="70" t="s">
        <v>217</v>
      </c>
      <c r="H29" s="77"/>
      <c r="I29" s="77"/>
      <c r="J29" s="77"/>
      <c r="K29" s="77"/>
    </row>
    <row r="30" spans="1:11" ht="31.2">
      <c r="A30" s="70">
        <v>26</v>
      </c>
      <c r="B30" s="71" t="s">
        <v>220</v>
      </c>
      <c r="C30" s="70" t="s">
        <v>214</v>
      </c>
      <c r="D30" s="70" t="s">
        <v>215</v>
      </c>
      <c r="E30" s="70" t="s">
        <v>216</v>
      </c>
      <c r="F30" s="72">
        <v>1200</v>
      </c>
      <c r="G30" s="70" t="s">
        <v>217</v>
      </c>
      <c r="H30" s="77"/>
      <c r="I30" s="77"/>
      <c r="J30" s="77"/>
      <c r="K30" s="77"/>
    </row>
    <row r="31" spans="1:11" ht="31.2">
      <c r="A31" s="70">
        <v>27</v>
      </c>
      <c r="B31" s="71" t="s">
        <v>221</v>
      </c>
      <c r="C31" s="70" t="s">
        <v>214</v>
      </c>
      <c r="D31" s="70" t="s">
        <v>222</v>
      </c>
      <c r="E31" s="70" t="s">
        <v>216</v>
      </c>
      <c r="F31" s="72">
        <v>1000</v>
      </c>
      <c r="G31" s="70" t="s">
        <v>217</v>
      </c>
      <c r="H31" s="77"/>
      <c r="I31" s="77"/>
      <c r="J31" s="77"/>
      <c r="K31" s="77"/>
    </row>
    <row r="32" spans="1:11" ht="31.2">
      <c r="A32" s="70">
        <v>28</v>
      </c>
      <c r="B32" s="81" t="s">
        <v>223</v>
      </c>
      <c r="C32" s="74" t="s">
        <v>224</v>
      </c>
      <c r="D32" s="74" t="s">
        <v>225</v>
      </c>
      <c r="E32" s="74" t="s">
        <v>226</v>
      </c>
      <c r="F32" s="76">
        <v>1500</v>
      </c>
      <c r="G32" s="74" t="s">
        <v>227</v>
      </c>
      <c r="H32" s="77"/>
      <c r="I32" s="77"/>
      <c r="J32" s="77"/>
      <c r="K32" s="77"/>
    </row>
    <row r="33" spans="1:11" ht="31.2">
      <c r="A33" s="70">
        <v>29</v>
      </c>
      <c r="B33" s="81" t="s">
        <v>228</v>
      </c>
      <c r="C33" s="74" t="s">
        <v>229</v>
      </c>
      <c r="D33" s="74" t="s">
        <v>230</v>
      </c>
      <c r="E33" s="74" t="s">
        <v>226</v>
      </c>
      <c r="F33" s="74">
        <v>1500</v>
      </c>
      <c r="G33" s="74" t="s">
        <v>227</v>
      </c>
      <c r="H33" s="77"/>
      <c r="I33" s="77"/>
      <c r="J33" s="77"/>
      <c r="K33" s="77"/>
    </row>
    <row r="34" spans="1:11" ht="31.2">
      <c r="A34" s="70">
        <v>30</v>
      </c>
      <c r="B34" s="81" t="s">
        <v>231</v>
      </c>
      <c r="C34" s="74" t="s">
        <v>229</v>
      </c>
      <c r="D34" s="74" t="s">
        <v>230</v>
      </c>
      <c r="E34" s="74" t="s">
        <v>226</v>
      </c>
      <c r="F34" s="74">
        <v>1500</v>
      </c>
      <c r="G34" s="74" t="s">
        <v>227</v>
      </c>
      <c r="H34" s="77"/>
      <c r="I34" s="77"/>
      <c r="J34" s="77"/>
      <c r="K34" s="77"/>
    </row>
    <row r="35" spans="1:11">
      <c r="A35" s="70">
        <v>31</v>
      </c>
      <c r="B35" s="81" t="s">
        <v>232</v>
      </c>
      <c r="C35" s="74" t="s">
        <v>233</v>
      </c>
      <c r="D35" s="74" t="s">
        <v>234</v>
      </c>
      <c r="E35" s="74" t="s">
        <v>235</v>
      </c>
      <c r="F35" s="74">
        <v>2800</v>
      </c>
      <c r="G35" s="74" t="s">
        <v>236</v>
      </c>
    </row>
    <row r="36" spans="1:11" s="147" customFormat="1">
      <c r="A36" s="70">
        <v>32</v>
      </c>
      <c r="B36" s="81" t="s">
        <v>237</v>
      </c>
      <c r="C36" s="74" t="s">
        <v>238</v>
      </c>
      <c r="D36" s="74" t="s">
        <v>239</v>
      </c>
      <c r="E36" s="74" t="s">
        <v>240</v>
      </c>
      <c r="F36" s="74">
        <v>1100</v>
      </c>
      <c r="G36" s="74" t="s">
        <v>236</v>
      </c>
    </row>
    <row r="37" spans="1:11" s="147" customFormat="1">
      <c r="A37" s="70">
        <v>33</v>
      </c>
      <c r="B37" s="75" t="s">
        <v>241</v>
      </c>
      <c r="C37" s="74" t="s">
        <v>242</v>
      </c>
      <c r="D37" s="74" t="s">
        <v>243</v>
      </c>
      <c r="E37" s="74" t="s">
        <v>244</v>
      </c>
      <c r="F37" s="76">
        <v>350</v>
      </c>
      <c r="G37" s="74" t="s">
        <v>245</v>
      </c>
    </row>
    <row r="38" spans="1:11" s="147" customFormat="1">
      <c r="A38" s="70">
        <v>34</v>
      </c>
      <c r="B38" s="75" t="s">
        <v>246</v>
      </c>
      <c r="C38" s="74" t="s">
        <v>247</v>
      </c>
      <c r="D38" s="74" t="s">
        <v>248</v>
      </c>
      <c r="E38" s="74" t="s">
        <v>249</v>
      </c>
      <c r="F38" s="76">
        <v>500</v>
      </c>
      <c r="G38" s="74" t="s">
        <v>245</v>
      </c>
    </row>
    <row r="39" spans="1:11" s="147" customFormat="1">
      <c r="A39" s="70">
        <v>35</v>
      </c>
      <c r="B39" s="81" t="s">
        <v>250</v>
      </c>
      <c r="C39" s="74" t="s">
        <v>251</v>
      </c>
      <c r="D39" s="74" t="s">
        <v>252</v>
      </c>
      <c r="E39" s="74" t="s">
        <v>244</v>
      </c>
      <c r="F39" s="76">
        <v>600</v>
      </c>
      <c r="G39" s="74" t="s">
        <v>245</v>
      </c>
    </row>
    <row r="40" spans="1:11" s="147" customFormat="1">
      <c r="A40" s="70">
        <v>36</v>
      </c>
      <c r="B40" s="115" t="s">
        <v>253</v>
      </c>
      <c r="C40" s="70" t="s">
        <v>254</v>
      </c>
      <c r="D40" s="70" t="s">
        <v>255</v>
      </c>
      <c r="E40" s="70" t="s">
        <v>235</v>
      </c>
      <c r="F40" s="72">
        <v>600</v>
      </c>
      <c r="G40" s="70" t="s">
        <v>256</v>
      </c>
    </row>
    <row r="41" spans="1:11" s="147" customFormat="1">
      <c r="A41" s="70">
        <v>37</v>
      </c>
      <c r="B41" s="116" t="s">
        <v>257</v>
      </c>
      <c r="C41" s="70" t="s">
        <v>254</v>
      </c>
      <c r="D41" s="70" t="s">
        <v>258</v>
      </c>
      <c r="E41" s="70" t="s">
        <v>235</v>
      </c>
      <c r="F41" s="72">
        <v>1000</v>
      </c>
      <c r="G41" s="70" t="s">
        <v>256</v>
      </c>
    </row>
    <row r="42" spans="1:11" s="147" customFormat="1">
      <c r="A42" s="70">
        <v>38</v>
      </c>
      <c r="B42" s="117" t="s">
        <v>259</v>
      </c>
      <c r="C42" s="70" t="s">
        <v>233</v>
      </c>
      <c r="D42" s="70" t="s">
        <v>255</v>
      </c>
      <c r="E42" s="70" t="s">
        <v>235</v>
      </c>
      <c r="F42" s="72">
        <v>600</v>
      </c>
      <c r="G42" s="70" t="s">
        <v>256</v>
      </c>
    </row>
    <row r="43" spans="1:11">
      <c r="A43" s="70">
        <v>39</v>
      </c>
      <c r="B43" s="115" t="s">
        <v>260</v>
      </c>
      <c r="C43" s="70" t="s">
        <v>238</v>
      </c>
      <c r="D43" s="70" t="s">
        <v>261</v>
      </c>
      <c r="E43" s="70" t="s">
        <v>240</v>
      </c>
      <c r="F43" s="72">
        <v>1000</v>
      </c>
      <c r="G43" s="70" t="s">
        <v>256</v>
      </c>
    </row>
    <row r="44" spans="1:11" ht="31.2">
      <c r="A44" s="70">
        <v>40</v>
      </c>
      <c r="B44" s="75" t="s">
        <v>262</v>
      </c>
      <c r="C44" s="74" t="s">
        <v>263</v>
      </c>
      <c r="D44" s="74"/>
      <c r="E44" s="74" t="s">
        <v>249</v>
      </c>
      <c r="F44" s="74">
        <v>600</v>
      </c>
      <c r="G44" s="74" t="s">
        <v>264</v>
      </c>
    </row>
    <row r="45" spans="1:11" ht="31.2">
      <c r="A45" s="70">
        <v>41</v>
      </c>
      <c r="B45" s="75" t="s">
        <v>265</v>
      </c>
      <c r="C45" s="74" t="s">
        <v>263</v>
      </c>
      <c r="D45" s="74"/>
      <c r="E45" s="74" t="s">
        <v>249</v>
      </c>
      <c r="F45" s="74">
        <v>600</v>
      </c>
      <c r="G45" s="74" t="s">
        <v>264</v>
      </c>
    </row>
    <row r="46" spans="1:11" ht="31.2">
      <c r="A46" s="70">
        <v>42</v>
      </c>
      <c r="B46" s="75" t="s">
        <v>266</v>
      </c>
      <c r="C46" s="74" t="s">
        <v>267</v>
      </c>
      <c r="D46" s="74"/>
      <c r="E46" s="74" t="s">
        <v>249</v>
      </c>
      <c r="F46" s="74">
        <v>1000</v>
      </c>
      <c r="G46" s="74" t="s">
        <v>264</v>
      </c>
    </row>
    <row r="47" spans="1:11" ht="31.2">
      <c r="A47" s="70">
        <v>43</v>
      </c>
      <c r="B47" s="87" t="s">
        <v>268</v>
      </c>
      <c r="C47" s="88" t="s">
        <v>269</v>
      </c>
      <c r="D47" s="88"/>
      <c r="E47" s="74" t="s">
        <v>249</v>
      </c>
      <c r="F47" s="74">
        <v>1000</v>
      </c>
      <c r="G47" s="74" t="s">
        <v>264</v>
      </c>
    </row>
    <row r="48" spans="1:11" ht="31.2">
      <c r="A48" s="70">
        <v>44</v>
      </c>
      <c r="B48" s="81" t="s">
        <v>270</v>
      </c>
      <c r="C48" s="74" t="s">
        <v>271</v>
      </c>
      <c r="D48" s="74"/>
      <c r="E48" s="74" t="s">
        <v>249</v>
      </c>
      <c r="F48" s="74">
        <v>650</v>
      </c>
      <c r="G48" s="74" t="s">
        <v>264</v>
      </c>
    </row>
    <row r="49" spans="1:11" ht="31.2">
      <c r="A49" s="70">
        <v>45</v>
      </c>
      <c r="B49" s="87" t="s">
        <v>272</v>
      </c>
      <c r="C49" s="74" t="s">
        <v>273</v>
      </c>
      <c r="D49" s="74"/>
      <c r="E49" s="74" t="s">
        <v>249</v>
      </c>
      <c r="F49" s="74">
        <v>500</v>
      </c>
      <c r="G49" s="74" t="s">
        <v>264</v>
      </c>
    </row>
    <row r="50" spans="1:11" ht="31.2">
      <c r="A50" s="70">
        <v>46</v>
      </c>
      <c r="B50" s="87" t="s">
        <v>274</v>
      </c>
      <c r="C50" s="74" t="s">
        <v>273</v>
      </c>
      <c r="D50" s="74"/>
      <c r="E50" s="74" t="s">
        <v>249</v>
      </c>
      <c r="F50" s="74">
        <v>500</v>
      </c>
      <c r="G50" s="74" t="s">
        <v>264</v>
      </c>
    </row>
    <row r="51" spans="1:11" ht="31.2">
      <c r="A51" s="70">
        <v>47</v>
      </c>
      <c r="B51" s="87" t="s">
        <v>275</v>
      </c>
      <c r="C51" s="74" t="s">
        <v>276</v>
      </c>
      <c r="D51" s="74"/>
      <c r="E51" s="74" t="s">
        <v>249</v>
      </c>
      <c r="F51" s="74">
        <v>500</v>
      </c>
      <c r="G51" s="74" t="s">
        <v>264</v>
      </c>
    </row>
    <row r="52" spans="1:11" ht="31.2">
      <c r="A52" s="70">
        <v>48</v>
      </c>
      <c r="B52" s="75" t="s">
        <v>277</v>
      </c>
      <c r="C52" s="88" t="s">
        <v>278</v>
      </c>
      <c r="D52" s="74"/>
      <c r="E52" s="74" t="s">
        <v>249</v>
      </c>
      <c r="F52" s="102">
        <v>1000</v>
      </c>
      <c r="G52" s="74" t="s">
        <v>264</v>
      </c>
    </row>
    <row r="53" spans="1:11" ht="31.2">
      <c r="A53" s="70">
        <v>49</v>
      </c>
      <c r="B53" s="75" t="s">
        <v>279</v>
      </c>
      <c r="C53" s="88" t="s">
        <v>278</v>
      </c>
      <c r="D53" s="74"/>
      <c r="E53" s="74" t="s">
        <v>249</v>
      </c>
      <c r="F53" s="102">
        <v>1000</v>
      </c>
      <c r="G53" s="74" t="s">
        <v>264</v>
      </c>
    </row>
    <row r="54" spans="1:11" ht="31.2">
      <c r="A54" s="70">
        <v>50</v>
      </c>
      <c r="B54" s="75" t="s">
        <v>280</v>
      </c>
      <c r="C54" s="88" t="s">
        <v>278</v>
      </c>
      <c r="D54" s="74"/>
      <c r="E54" s="74" t="s">
        <v>249</v>
      </c>
      <c r="F54" s="102">
        <v>1000</v>
      </c>
      <c r="G54" s="74" t="s">
        <v>264</v>
      </c>
    </row>
    <row r="55" spans="1:11" ht="31.2">
      <c r="A55" s="70">
        <v>51</v>
      </c>
      <c r="B55" s="75" t="s">
        <v>281</v>
      </c>
      <c r="C55" s="88" t="s">
        <v>278</v>
      </c>
      <c r="D55" s="74"/>
      <c r="E55" s="74" t="s">
        <v>249</v>
      </c>
      <c r="F55" s="102">
        <v>1000</v>
      </c>
      <c r="G55" s="74" t="s">
        <v>264</v>
      </c>
    </row>
    <row r="56" spans="1:11" ht="31.2">
      <c r="A56" s="70">
        <v>52</v>
      </c>
      <c r="B56" s="75" t="s">
        <v>282</v>
      </c>
      <c r="C56" s="88" t="s">
        <v>278</v>
      </c>
      <c r="D56" s="74"/>
      <c r="E56" s="74" t="s">
        <v>249</v>
      </c>
      <c r="F56" s="102">
        <v>1000</v>
      </c>
      <c r="G56" s="74" t="s">
        <v>264</v>
      </c>
    </row>
    <row r="57" spans="1:11" ht="31.2">
      <c r="A57" s="70">
        <v>53</v>
      </c>
      <c r="B57" s="75" t="s">
        <v>283</v>
      </c>
      <c r="C57" s="88" t="s">
        <v>278</v>
      </c>
      <c r="D57" s="74"/>
      <c r="E57" s="74" t="s">
        <v>249</v>
      </c>
      <c r="F57" s="102">
        <v>1000</v>
      </c>
      <c r="G57" s="74" t="s">
        <v>264</v>
      </c>
    </row>
    <row r="58" spans="1:11" ht="31.2">
      <c r="A58" s="70">
        <v>54</v>
      </c>
      <c r="B58" s="75" t="s">
        <v>284</v>
      </c>
      <c r="C58" s="74" t="s">
        <v>273</v>
      </c>
      <c r="D58" s="74"/>
      <c r="E58" s="74" t="s">
        <v>249</v>
      </c>
      <c r="F58" s="102">
        <v>500</v>
      </c>
      <c r="G58" s="74" t="s">
        <v>264</v>
      </c>
    </row>
    <row r="59" spans="1:11" ht="46.8">
      <c r="A59" s="70">
        <v>55</v>
      </c>
      <c r="B59" s="353" t="s">
        <v>285</v>
      </c>
      <c r="C59" s="352" t="s">
        <v>286</v>
      </c>
      <c r="D59" s="352" t="s">
        <v>287</v>
      </c>
      <c r="E59" s="352" t="s">
        <v>288</v>
      </c>
      <c r="F59" s="352">
        <v>500</v>
      </c>
      <c r="G59" s="70" t="s">
        <v>289</v>
      </c>
    </row>
    <row r="60" spans="1:11" ht="31.2">
      <c r="A60" s="70">
        <v>56</v>
      </c>
      <c r="B60" s="358" t="s">
        <v>290</v>
      </c>
      <c r="C60" s="350" t="s">
        <v>291</v>
      </c>
      <c r="D60" s="350" t="s">
        <v>292</v>
      </c>
      <c r="E60" s="350" t="s">
        <v>293</v>
      </c>
      <c r="F60" s="350">
        <v>200</v>
      </c>
      <c r="G60" s="70" t="s">
        <v>294</v>
      </c>
    </row>
    <row r="61" spans="1:11" ht="31.2">
      <c r="A61" s="70">
        <v>57</v>
      </c>
      <c r="B61" s="358" t="s">
        <v>295</v>
      </c>
      <c r="C61" s="350" t="s">
        <v>296</v>
      </c>
      <c r="D61" s="350" t="s">
        <v>297</v>
      </c>
      <c r="E61" s="350" t="s">
        <v>293</v>
      </c>
      <c r="F61" s="350">
        <v>100</v>
      </c>
      <c r="G61" s="70" t="s">
        <v>294</v>
      </c>
    </row>
    <row r="62" spans="1:11" ht="31.2">
      <c r="A62" s="70">
        <v>58</v>
      </c>
      <c r="B62" s="359" t="s">
        <v>298</v>
      </c>
      <c r="C62" s="350" t="s">
        <v>299</v>
      </c>
      <c r="D62" s="350" t="s">
        <v>300</v>
      </c>
      <c r="E62" s="350" t="s">
        <v>301</v>
      </c>
      <c r="F62" s="350">
        <v>50</v>
      </c>
      <c r="G62" s="70" t="s">
        <v>294</v>
      </c>
    </row>
    <row r="63" spans="1:11" ht="31.2">
      <c r="A63" s="70">
        <v>59</v>
      </c>
      <c r="B63" s="359" t="s">
        <v>302</v>
      </c>
      <c r="C63" s="350" t="s">
        <v>299</v>
      </c>
      <c r="D63" s="350" t="s">
        <v>303</v>
      </c>
      <c r="E63" s="350" t="s">
        <v>301</v>
      </c>
      <c r="F63" s="350">
        <v>50</v>
      </c>
      <c r="G63" s="70" t="s">
        <v>294</v>
      </c>
      <c r="H63" s="77"/>
      <c r="I63" s="77"/>
      <c r="J63" s="77"/>
      <c r="K63" s="77"/>
    </row>
    <row r="64" spans="1:11" ht="31.2">
      <c r="A64" s="69" t="s">
        <v>304</v>
      </c>
      <c r="B64" s="69" t="s">
        <v>305</v>
      </c>
      <c r="C64" s="69"/>
      <c r="D64" s="69"/>
      <c r="E64" s="69"/>
      <c r="F64" s="124">
        <f>SUM(F65:F133)</f>
        <v>67980</v>
      </c>
      <c r="G64" s="69"/>
      <c r="H64" s="77"/>
      <c r="I64" s="77"/>
      <c r="J64" s="77"/>
      <c r="K64" s="77"/>
    </row>
    <row r="65" spans="1:11" ht="31.2">
      <c r="A65" s="74">
        <v>1</v>
      </c>
      <c r="B65" s="75" t="s">
        <v>306</v>
      </c>
      <c r="C65" s="74" t="s">
        <v>307</v>
      </c>
      <c r="D65" s="74" t="s">
        <v>308</v>
      </c>
      <c r="E65" s="74" t="s">
        <v>309</v>
      </c>
      <c r="F65" s="76">
        <v>1500</v>
      </c>
      <c r="G65" s="74" t="s">
        <v>310</v>
      </c>
      <c r="H65" s="77"/>
      <c r="I65" s="77"/>
      <c r="J65" s="77"/>
      <c r="K65" s="77"/>
    </row>
    <row r="66" spans="1:11">
      <c r="A66" s="74">
        <v>2</v>
      </c>
      <c r="B66" s="81" t="s">
        <v>311</v>
      </c>
      <c r="C66" s="74"/>
      <c r="D66" s="74"/>
      <c r="E66" s="74" t="s">
        <v>312</v>
      </c>
      <c r="F66" s="74">
        <v>1000</v>
      </c>
      <c r="G66" s="74" t="s">
        <v>313</v>
      </c>
    </row>
    <row r="67" spans="1:11">
      <c r="A67" s="74">
        <v>3</v>
      </c>
      <c r="B67" s="81" t="s">
        <v>314</v>
      </c>
      <c r="C67" s="74"/>
      <c r="D67" s="74"/>
      <c r="E67" s="74" t="s">
        <v>312</v>
      </c>
      <c r="F67" s="74">
        <v>1000</v>
      </c>
      <c r="G67" s="74" t="s">
        <v>313</v>
      </c>
    </row>
    <row r="68" spans="1:11">
      <c r="A68" s="74">
        <v>4</v>
      </c>
      <c r="B68" s="81" t="s">
        <v>314</v>
      </c>
      <c r="C68" s="74"/>
      <c r="D68" s="74"/>
      <c r="E68" s="74" t="s">
        <v>312</v>
      </c>
      <c r="F68" s="74">
        <v>1000</v>
      </c>
      <c r="G68" s="74" t="s">
        <v>313</v>
      </c>
    </row>
    <row r="69" spans="1:11">
      <c r="A69" s="74">
        <v>5</v>
      </c>
      <c r="B69" s="81" t="s">
        <v>315</v>
      </c>
      <c r="C69" s="74"/>
      <c r="D69" s="74"/>
      <c r="E69" s="74" t="s">
        <v>312</v>
      </c>
      <c r="F69" s="74">
        <v>1000</v>
      </c>
      <c r="G69" s="74" t="s">
        <v>313</v>
      </c>
    </row>
    <row r="70" spans="1:11">
      <c r="A70" s="74">
        <v>6</v>
      </c>
      <c r="B70" s="81" t="s">
        <v>316</v>
      </c>
      <c r="C70" s="74"/>
      <c r="D70" s="74"/>
      <c r="E70" s="74" t="s">
        <v>312</v>
      </c>
      <c r="F70" s="74">
        <v>1000</v>
      </c>
      <c r="G70" s="74" t="s">
        <v>313</v>
      </c>
    </row>
    <row r="71" spans="1:11">
      <c r="A71" s="74">
        <v>7</v>
      </c>
      <c r="B71" s="81" t="s">
        <v>317</v>
      </c>
      <c r="C71" s="74"/>
      <c r="D71" s="74"/>
      <c r="E71" s="74" t="s">
        <v>312</v>
      </c>
      <c r="F71" s="74">
        <v>1000</v>
      </c>
      <c r="G71" s="74" t="s">
        <v>313</v>
      </c>
    </row>
    <row r="72" spans="1:11">
      <c r="A72" s="74">
        <v>8</v>
      </c>
      <c r="B72" s="81" t="s">
        <v>318</v>
      </c>
      <c r="C72" s="74" t="s">
        <v>319</v>
      </c>
      <c r="D72" s="74" t="s">
        <v>319</v>
      </c>
      <c r="E72" s="74" t="s">
        <v>312</v>
      </c>
      <c r="F72" s="74">
        <v>1000</v>
      </c>
      <c r="G72" s="74" t="s">
        <v>313</v>
      </c>
    </row>
    <row r="73" spans="1:11" ht="42.6" customHeight="1">
      <c r="A73" s="74">
        <v>9</v>
      </c>
      <c r="B73" s="71" t="s">
        <v>320</v>
      </c>
      <c r="C73" s="70" t="s">
        <v>321</v>
      </c>
      <c r="D73" s="70" t="s">
        <v>322</v>
      </c>
      <c r="E73" s="70" t="s">
        <v>323</v>
      </c>
      <c r="F73" s="70">
        <v>1000</v>
      </c>
      <c r="G73" s="70" t="s">
        <v>324</v>
      </c>
    </row>
    <row r="74" spans="1:11" ht="42.6" customHeight="1">
      <c r="A74" s="74">
        <v>10</v>
      </c>
      <c r="B74" s="75" t="s">
        <v>325</v>
      </c>
      <c r="C74" s="74" t="s">
        <v>326</v>
      </c>
      <c r="D74" s="74" t="s">
        <v>327</v>
      </c>
      <c r="E74" s="74" t="s">
        <v>328</v>
      </c>
      <c r="F74" s="76">
        <v>1000</v>
      </c>
      <c r="G74" s="74" t="s">
        <v>181</v>
      </c>
    </row>
    <row r="75" spans="1:11" ht="55.8" customHeight="1">
      <c r="A75" s="74">
        <v>11</v>
      </c>
      <c r="B75" s="71" t="s">
        <v>329</v>
      </c>
      <c r="C75" s="70" t="s">
        <v>330</v>
      </c>
      <c r="D75" s="70">
        <v>1000</v>
      </c>
      <c r="E75" s="70" t="s">
        <v>331</v>
      </c>
      <c r="F75" s="72">
        <v>1000</v>
      </c>
      <c r="G75" s="70" t="s">
        <v>186</v>
      </c>
    </row>
    <row r="76" spans="1:11" ht="42.6" customHeight="1">
      <c r="A76" s="74">
        <v>12</v>
      </c>
      <c r="B76" s="71" t="s">
        <v>332</v>
      </c>
      <c r="C76" s="70" t="s">
        <v>330</v>
      </c>
      <c r="D76" s="70">
        <v>1000</v>
      </c>
      <c r="E76" s="70" t="s">
        <v>331</v>
      </c>
      <c r="F76" s="70">
        <v>1000</v>
      </c>
      <c r="G76" s="70" t="s">
        <v>186</v>
      </c>
    </row>
    <row r="77" spans="1:11" ht="42.6" customHeight="1">
      <c r="A77" s="74">
        <v>13</v>
      </c>
      <c r="B77" s="71" t="s">
        <v>333</v>
      </c>
      <c r="C77" s="70" t="s">
        <v>334</v>
      </c>
      <c r="D77" s="70" t="s">
        <v>335</v>
      </c>
      <c r="E77" s="70" t="s">
        <v>336</v>
      </c>
      <c r="F77" s="70">
        <v>300</v>
      </c>
      <c r="G77" s="70" t="s">
        <v>186</v>
      </c>
    </row>
    <row r="78" spans="1:11" ht="42.6" customHeight="1">
      <c r="A78" s="74">
        <v>14</v>
      </c>
      <c r="B78" s="71" t="s">
        <v>337</v>
      </c>
      <c r="C78" s="70" t="s">
        <v>338</v>
      </c>
      <c r="D78" s="70">
        <v>1000</v>
      </c>
      <c r="E78" s="70" t="s">
        <v>339</v>
      </c>
      <c r="F78" s="72">
        <v>1000</v>
      </c>
      <c r="G78" s="70" t="s">
        <v>186</v>
      </c>
    </row>
    <row r="79" spans="1:11" ht="42.6" customHeight="1">
      <c r="A79" s="74">
        <v>15</v>
      </c>
      <c r="B79" s="71" t="s">
        <v>340</v>
      </c>
      <c r="C79" s="70" t="s">
        <v>338</v>
      </c>
      <c r="D79" s="70">
        <v>1000</v>
      </c>
      <c r="E79" s="70" t="s">
        <v>339</v>
      </c>
      <c r="F79" s="70">
        <v>1000</v>
      </c>
      <c r="G79" s="70" t="s">
        <v>186</v>
      </c>
    </row>
    <row r="80" spans="1:11" ht="42.6" customHeight="1">
      <c r="A80" s="74">
        <v>16</v>
      </c>
      <c r="B80" s="71" t="s">
        <v>341</v>
      </c>
      <c r="C80" s="70" t="s">
        <v>338</v>
      </c>
      <c r="D80" s="70">
        <v>500</v>
      </c>
      <c r="E80" s="70" t="s">
        <v>339</v>
      </c>
      <c r="F80" s="70">
        <v>600</v>
      </c>
      <c r="G80" s="70" t="s">
        <v>186</v>
      </c>
    </row>
    <row r="81" spans="1:7" ht="42.6" customHeight="1">
      <c r="A81" s="74">
        <v>17</v>
      </c>
      <c r="B81" s="71" t="s">
        <v>342</v>
      </c>
      <c r="C81" s="70" t="s">
        <v>343</v>
      </c>
      <c r="D81" s="70">
        <v>1000</v>
      </c>
      <c r="E81" s="70" t="s">
        <v>339</v>
      </c>
      <c r="F81" s="72">
        <v>1000</v>
      </c>
      <c r="G81" s="70" t="s">
        <v>186</v>
      </c>
    </row>
    <row r="82" spans="1:7" ht="42.6" customHeight="1">
      <c r="A82" s="74">
        <v>18</v>
      </c>
      <c r="B82" s="71" t="s">
        <v>344</v>
      </c>
      <c r="C82" s="70" t="s">
        <v>343</v>
      </c>
      <c r="D82" s="70">
        <v>500</v>
      </c>
      <c r="E82" s="70" t="s">
        <v>339</v>
      </c>
      <c r="F82" s="70">
        <v>600</v>
      </c>
      <c r="G82" s="70" t="s">
        <v>186</v>
      </c>
    </row>
    <row r="83" spans="1:7" ht="70.8" customHeight="1">
      <c r="A83" s="74">
        <v>19</v>
      </c>
      <c r="B83" s="71" t="s">
        <v>345</v>
      </c>
      <c r="C83" s="70" t="s">
        <v>343</v>
      </c>
      <c r="D83" s="70">
        <v>1000</v>
      </c>
      <c r="E83" s="70" t="s">
        <v>339</v>
      </c>
      <c r="F83" s="70">
        <v>1000</v>
      </c>
      <c r="G83" s="70" t="s">
        <v>186</v>
      </c>
    </row>
    <row r="84" spans="1:7" ht="42.6" customHeight="1">
      <c r="A84" s="74">
        <v>20</v>
      </c>
      <c r="B84" s="75" t="s">
        <v>346</v>
      </c>
      <c r="C84" s="74" t="s">
        <v>347</v>
      </c>
      <c r="D84" s="74" t="s">
        <v>348</v>
      </c>
      <c r="E84" s="74" t="s">
        <v>349</v>
      </c>
      <c r="F84" s="74">
        <v>2500</v>
      </c>
      <c r="G84" s="74" t="s">
        <v>208</v>
      </c>
    </row>
    <row r="85" spans="1:7" ht="42.6" customHeight="1">
      <c r="A85" s="74">
        <v>21</v>
      </c>
      <c r="B85" s="75" t="s">
        <v>350</v>
      </c>
      <c r="C85" s="74" t="s">
        <v>351</v>
      </c>
      <c r="D85" s="74" t="s">
        <v>352</v>
      </c>
      <c r="E85" s="74" t="s">
        <v>353</v>
      </c>
      <c r="F85" s="74">
        <v>200</v>
      </c>
      <c r="G85" s="74" t="s">
        <v>354</v>
      </c>
    </row>
    <row r="86" spans="1:7" ht="42.6" customHeight="1">
      <c r="A86" s="74">
        <v>22</v>
      </c>
      <c r="B86" s="75" t="s">
        <v>355</v>
      </c>
      <c r="C86" s="74" t="s">
        <v>356</v>
      </c>
      <c r="D86" s="74" t="s">
        <v>357</v>
      </c>
      <c r="E86" s="74" t="s">
        <v>358</v>
      </c>
      <c r="F86" s="74">
        <v>2500</v>
      </c>
      <c r="G86" s="74" t="s">
        <v>359</v>
      </c>
    </row>
    <row r="87" spans="1:7" ht="42.6" customHeight="1">
      <c r="A87" s="74">
        <v>23</v>
      </c>
      <c r="B87" s="148" t="s">
        <v>360</v>
      </c>
      <c r="C87" s="70" t="s">
        <v>361</v>
      </c>
      <c r="D87" s="70" t="s">
        <v>362</v>
      </c>
      <c r="E87" s="70" t="s">
        <v>363</v>
      </c>
      <c r="F87" s="101">
        <v>1000</v>
      </c>
      <c r="G87" s="70" t="s">
        <v>364</v>
      </c>
    </row>
    <row r="88" spans="1:7" ht="42.6" customHeight="1">
      <c r="A88" s="74">
        <v>24</v>
      </c>
      <c r="B88" s="148" t="s">
        <v>365</v>
      </c>
      <c r="C88" s="70" t="s">
        <v>366</v>
      </c>
      <c r="D88" s="70" t="s">
        <v>362</v>
      </c>
      <c r="E88" s="70" t="s">
        <v>363</v>
      </c>
      <c r="F88" s="101">
        <v>500</v>
      </c>
      <c r="G88" s="70" t="s">
        <v>364</v>
      </c>
    </row>
    <row r="89" spans="1:7" ht="31.2">
      <c r="A89" s="74">
        <v>25</v>
      </c>
      <c r="B89" s="148" t="s">
        <v>367</v>
      </c>
      <c r="C89" s="70" t="s">
        <v>366</v>
      </c>
      <c r="D89" s="70" t="s">
        <v>362</v>
      </c>
      <c r="E89" s="70" t="s">
        <v>363</v>
      </c>
      <c r="F89" s="101">
        <v>500</v>
      </c>
      <c r="G89" s="70" t="s">
        <v>364</v>
      </c>
    </row>
    <row r="90" spans="1:7" ht="92.4" customHeight="1">
      <c r="A90" s="74">
        <v>26</v>
      </c>
      <c r="B90" s="148" t="s">
        <v>368</v>
      </c>
      <c r="C90" s="70" t="s">
        <v>366</v>
      </c>
      <c r="D90" s="70" t="s">
        <v>362</v>
      </c>
      <c r="E90" s="70" t="s">
        <v>363</v>
      </c>
      <c r="F90" s="101">
        <v>500</v>
      </c>
      <c r="G90" s="70" t="s">
        <v>364</v>
      </c>
    </row>
    <row r="91" spans="1:7" ht="31.2">
      <c r="A91" s="74">
        <v>27</v>
      </c>
      <c r="B91" s="148" t="s">
        <v>369</v>
      </c>
      <c r="C91" s="70" t="s">
        <v>366</v>
      </c>
      <c r="D91" s="70" t="s">
        <v>370</v>
      </c>
      <c r="E91" s="70" t="s">
        <v>363</v>
      </c>
      <c r="F91" s="101">
        <v>1800</v>
      </c>
      <c r="G91" s="70" t="s">
        <v>364</v>
      </c>
    </row>
    <row r="92" spans="1:7" ht="31.2">
      <c r="A92" s="74">
        <v>28</v>
      </c>
      <c r="B92" s="148" t="s">
        <v>371</v>
      </c>
      <c r="C92" s="70" t="s">
        <v>366</v>
      </c>
      <c r="D92" s="70" t="s">
        <v>372</v>
      </c>
      <c r="E92" s="70" t="s">
        <v>363</v>
      </c>
      <c r="F92" s="101">
        <v>1000</v>
      </c>
      <c r="G92" s="70" t="s">
        <v>364</v>
      </c>
    </row>
    <row r="93" spans="1:7" ht="62.4">
      <c r="A93" s="74">
        <v>29</v>
      </c>
      <c r="B93" s="87" t="s">
        <v>373</v>
      </c>
      <c r="C93" s="74" t="s">
        <v>374</v>
      </c>
      <c r="D93" s="74" t="s">
        <v>375</v>
      </c>
      <c r="E93" s="74" t="s">
        <v>376</v>
      </c>
      <c r="F93" s="74">
        <v>600</v>
      </c>
      <c r="G93" s="74" t="s">
        <v>377</v>
      </c>
    </row>
    <row r="94" spans="1:7" ht="31.2">
      <c r="A94" s="74">
        <v>30</v>
      </c>
      <c r="B94" s="87" t="s">
        <v>378</v>
      </c>
      <c r="C94" s="74" t="s">
        <v>379</v>
      </c>
      <c r="D94" s="74" t="s">
        <v>380</v>
      </c>
      <c r="E94" s="74" t="s">
        <v>381</v>
      </c>
      <c r="F94" s="76">
        <v>250</v>
      </c>
      <c r="G94" s="74" t="s">
        <v>377</v>
      </c>
    </row>
    <row r="95" spans="1:7" ht="31.2">
      <c r="A95" s="74">
        <v>31</v>
      </c>
      <c r="B95" s="87" t="s">
        <v>382</v>
      </c>
      <c r="C95" s="74" t="s">
        <v>379</v>
      </c>
      <c r="D95" s="74" t="s">
        <v>380</v>
      </c>
      <c r="E95" s="74" t="s">
        <v>381</v>
      </c>
      <c r="F95" s="76">
        <v>250</v>
      </c>
      <c r="G95" s="74" t="s">
        <v>377</v>
      </c>
    </row>
    <row r="96" spans="1:7" ht="31.2">
      <c r="A96" s="74">
        <v>32</v>
      </c>
      <c r="B96" s="87" t="s">
        <v>383</v>
      </c>
      <c r="C96" s="74" t="s">
        <v>379</v>
      </c>
      <c r="D96" s="74" t="s">
        <v>384</v>
      </c>
      <c r="E96" s="74" t="s">
        <v>381</v>
      </c>
      <c r="F96" s="76">
        <v>200</v>
      </c>
      <c r="G96" s="74" t="s">
        <v>377</v>
      </c>
    </row>
    <row r="97" spans="1:7" ht="31.2">
      <c r="A97" s="74">
        <v>33</v>
      </c>
      <c r="B97" s="87" t="s">
        <v>385</v>
      </c>
      <c r="C97" s="74" t="s">
        <v>379</v>
      </c>
      <c r="D97" s="74" t="s">
        <v>384</v>
      </c>
      <c r="E97" s="74" t="s">
        <v>381</v>
      </c>
      <c r="F97" s="76">
        <v>200</v>
      </c>
      <c r="G97" s="74" t="s">
        <v>377</v>
      </c>
    </row>
    <row r="98" spans="1:7" ht="31.2">
      <c r="A98" s="74">
        <v>34</v>
      </c>
      <c r="B98" s="87" t="s">
        <v>386</v>
      </c>
      <c r="C98" s="74" t="s">
        <v>379</v>
      </c>
      <c r="D98" s="74" t="s">
        <v>380</v>
      </c>
      <c r="E98" s="74" t="s">
        <v>381</v>
      </c>
      <c r="F98" s="76">
        <v>250</v>
      </c>
      <c r="G98" s="74" t="s">
        <v>377</v>
      </c>
    </row>
    <row r="99" spans="1:7" ht="67.2" customHeight="1">
      <c r="A99" s="74">
        <v>35</v>
      </c>
      <c r="B99" s="87" t="s">
        <v>387</v>
      </c>
      <c r="C99" s="74" t="s">
        <v>379</v>
      </c>
      <c r="D99" s="74" t="s">
        <v>380</v>
      </c>
      <c r="E99" s="74" t="s">
        <v>381</v>
      </c>
      <c r="F99" s="76">
        <v>250</v>
      </c>
      <c r="G99" s="74" t="s">
        <v>377</v>
      </c>
    </row>
    <row r="100" spans="1:7" ht="31.2">
      <c r="A100" s="74">
        <v>36</v>
      </c>
      <c r="B100" s="87" t="s">
        <v>388</v>
      </c>
      <c r="C100" s="74" t="s">
        <v>379</v>
      </c>
      <c r="D100" s="74" t="s">
        <v>384</v>
      </c>
      <c r="E100" s="74" t="s">
        <v>381</v>
      </c>
      <c r="F100" s="76">
        <v>200</v>
      </c>
      <c r="G100" s="74" t="s">
        <v>377</v>
      </c>
    </row>
    <row r="101" spans="1:7" ht="31.2">
      <c r="A101" s="74">
        <v>37</v>
      </c>
      <c r="B101" s="87" t="s">
        <v>389</v>
      </c>
      <c r="C101" s="74" t="s">
        <v>379</v>
      </c>
      <c r="D101" s="74" t="s">
        <v>384</v>
      </c>
      <c r="E101" s="74" t="s">
        <v>381</v>
      </c>
      <c r="F101" s="76">
        <v>200</v>
      </c>
      <c r="G101" s="74" t="s">
        <v>377</v>
      </c>
    </row>
    <row r="102" spans="1:7" ht="64.8" customHeight="1">
      <c r="A102" s="74">
        <v>38</v>
      </c>
      <c r="B102" s="87" t="s">
        <v>390</v>
      </c>
      <c r="C102" s="74" t="s">
        <v>379</v>
      </c>
      <c r="D102" s="74" t="s">
        <v>384</v>
      </c>
      <c r="E102" s="74" t="s">
        <v>381</v>
      </c>
      <c r="F102" s="76">
        <v>200</v>
      </c>
      <c r="G102" s="74" t="s">
        <v>377</v>
      </c>
    </row>
    <row r="103" spans="1:7" ht="42.6" customHeight="1">
      <c r="A103" s="74">
        <v>39</v>
      </c>
      <c r="B103" s="87" t="s">
        <v>391</v>
      </c>
      <c r="C103" s="74" t="s">
        <v>379</v>
      </c>
      <c r="D103" s="74" t="s">
        <v>384</v>
      </c>
      <c r="E103" s="74" t="s">
        <v>381</v>
      </c>
      <c r="F103" s="76">
        <v>200</v>
      </c>
      <c r="G103" s="74" t="s">
        <v>377</v>
      </c>
    </row>
    <row r="104" spans="1:7" ht="42.6" customHeight="1">
      <c r="A104" s="74">
        <v>40</v>
      </c>
      <c r="B104" s="87" t="s">
        <v>392</v>
      </c>
      <c r="C104" s="74" t="s">
        <v>379</v>
      </c>
      <c r="D104" s="74" t="s">
        <v>380</v>
      </c>
      <c r="E104" s="74" t="s">
        <v>381</v>
      </c>
      <c r="F104" s="76">
        <v>250</v>
      </c>
      <c r="G104" s="74" t="s">
        <v>377</v>
      </c>
    </row>
    <row r="105" spans="1:7" ht="42.6" customHeight="1">
      <c r="A105" s="74">
        <v>41</v>
      </c>
      <c r="B105" s="81" t="s">
        <v>393</v>
      </c>
      <c r="C105" s="74" t="s">
        <v>394</v>
      </c>
      <c r="D105" s="74" t="s">
        <v>395</v>
      </c>
      <c r="E105" s="74" t="s">
        <v>396</v>
      </c>
      <c r="F105" s="74">
        <v>1200</v>
      </c>
      <c r="G105" s="74" t="s">
        <v>397</v>
      </c>
    </row>
    <row r="106" spans="1:7" ht="31.2">
      <c r="A106" s="74">
        <v>42</v>
      </c>
      <c r="B106" s="75" t="s">
        <v>398</v>
      </c>
      <c r="C106" s="74" t="s">
        <v>399</v>
      </c>
      <c r="D106" s="79" t="s">
        <v>395</v>
      </c>
      <c r="E106" s="74" t="s">
        <v>396</v>
      </c>
      <c r="F106" s="74">
        <v>1200</v>
      </c>
      <c r="G106" s="74" t="s">
        <v>397</v>
      </c>
    </row>
    <row r="107" spans="1:7" ht="68.400000000000006" customHeight="1">
      <c r="A107" s="74">
        <v>43</v>
      </c>
      <c r="B107" s="81" t="s">
        <v>400</v>
      </c>
      <c r="C107" s="74" t="s">
        <v>394</v>
      </c>
      <c r="D107" s="74" t="s">
        <v>401</v>
      </c>
      <c r="E107" s="74" t="s">
        <v>396</v>
      </c>
      <c r="F107" s="74">
        <v>2500</v>
      </c>
      <c r="G107" s="74" t="s">
        <v>397</v>
      </c>
    </row>
    <row r="108" spans="1:7" ht="62.4" customHeight="1">
      <c r="A108" s="74">
        <v>44</v>
      </c>
      <c r="B108" s="81" t="s">
        <v>402</v>
      </c>
      <c r="C108" s="74" t="s">
        <v>394</v>
      </c>
      <c r="D108" s="74" t="s">
        <v>395</v>
      </c>
      <c r="E108" s="74" t="s">
        <v>396</v>
      </c>
      <c r="F108" s="74">
        <v>1200</v>
      </c>
      <c r="G108" s="74" t="s">
        <v>397</v>
      </c>
    </row>
    <row r="109" spans="1:7" ht="58.8" customHeight="1">
      <c r="A109" s="74">
        <v>45</v>
      </c>
      <c r="B109" s="81" t="s">
        <v>403</v>
      </c>
      <c r="C109" s="74" t="s">
        <v>394</v>
      </c>
      <c r="D109" s="74" t="s">
        <v>404</v>
      </c>
      <c r="E109" s="74" t="s">
        <v>396</v>
      </c>
      <c r="F109" s="74">
        <v>800</v>
      </c>
      <c r="G109" s="74" t="s">
        <v>397</v>
      </c>
    </row>
    <row r="110" spans="1:7">
      <c r="A110" s="74">
        <v>46</v>
      </c>
      <c r="B110" s="75" t="s">
        <v>405</v>
      </c>
      <c r="C110" s="74" t="s">
        <v>406</v>
      </c>
      <c r="D110" s="74" t="s">
        <v>407</v>
      </c>
      <c r="E110" s="74" t="s">
        <v>408</v>
      </c>
      <c r="F110" s="76">
        <v>120</v>
      </c>
      <c r="G110" s="74" t="s">
        <v>245</v>
      </c>
    </row>
    <row r="111" spans="1:7">
      <c r="A111" s="74">
        <v>47</v>
      </c>
      <c r="B111" s="75" t="s">
        <v>409</v>
      </c>
      <c r="C111" s="74" t="s">
        <v>406</v>
      </c>
      <c r="D111" s="74" t="s">
        <v>407</v>
      </c>
      <c r="E111" s="74" t="s">
        <v>408</v>
      </c>
      <c r="F111" s="76">
        <v>120</v>
      </c>
      <c r="G111" s="74" t="s">
        <v>245</v>
      </c>
    </row>
    <row r="112" spans="1:7">
      <c r="A112" s="74">
        <v>48</v>
      </c>
      <c r="B112" s="75" t="s">
        <v>410</v>
      </c>
      <c r="C112" s="74" t="s">
        <v>406</v>
      </c>
      <c r="D112" s="74" t="s">
        <v>407</v>
      </c>
      <c r="E112" s="74" t="s">
        <v>408</v>
      </c>
      <c r="F112" s="76">
        <v>120</v>
      </c>
      <c r="G112" s="74" t="s">
        <v>245</v>
      </c>
    </row>
    <row r="113" spans="1:7">
      <c r="A113" s="74">
        <v>49</v>
      </c>
      <c r="B113" s="75" t="s">
        <v>411</v>
      </c>
      <c r="C113" s="74" t="s">
        <v>412</v>
      </c>
      <c r="D113" s="74" t="s">
        <v>413</v>
      </c>
      <c r="E113" s="74" t="s">
        <v>349</v>
      </c>
      <c r="F113" s="76">
        <v>350</v>
      </c>
      <c r="G113" s="74" t="s">
        <v>245</v>
      </c>
    </row>
    <row r="114" spans="1:7">
      <c r="A114" s="74">
        <v>50</v>
      </c>
      <c r="B114" s="81" t="s">
        <v>414</v>
      </c>
      <c r="C114" s="74" t="s">
        <v>406</v>
      </c>
      <c r="D114" s="74" t="s">
        <v>407</v>
      </c>
      <c r="E114" s="74" t="s">
        <v>408</v>
      </c>
      <c r="F114" s="76">
        <v>120</v>
      </c>
      <c r="G114" s="74" t="s">
        <v>245</v>
      </c>
    </row>
    <row r="115" spans="1:7">
      <c r="A115" s="74">
        <v>51</v>
      </c>
      <c r="B115" s="81" t="s">
        <v>415</v>
      </c>
      <c r="C115" s="74" t="s">
        <v>406</v>
      </c>
      <c r="D115" s="74" t="s">
        <v>407</v>
      </c>
      <c r="E115" s="74" t="s">
        <v>408</v>
      </c>
      <c r="F115" s="76">
        <v>100</v>
      </c>
      <c r="G115" s="74" t="s">
        <v>245</v>
      </c>
    </row>
    <row r="116" spans="1:7">
      <c r="A116" s="74">
        <v>52</v>
      </c>
      <c r="B116" s="75" t="s">
        <v>416</v>
      </c>
      <c r="C116" s="74" t="s">
        <v>417</v>
      </c>
      <c r="D116" s="74" t="s">
        <v>407</v>
      </c>
      <c r="E116" s="74" t="s">
        <v>408</v>
      </c>
      <c r="F116" s="76">
        <v>100</v>
      </c>
      <c r="G116" s="74" t="s">
        <v>245</v>
      </c>
    </row>
    <row r="117" spans="1:7">
      <c r="A117" s="74">
        <v>53</v>
      </c>
      <c r="B117" s="71" t="s">
        <v>418</v>
      </c>
      <c r="C117" s="70" t="s">
        <v>419</v>
      </c>
      <c r="D117" s="70" t="s">
        <v>420</v>
      </c>
      <c r="E117" s="70" t="s">
        <v>421</v>
      </c>
      <c r="F117" s="72">
        <v>3000</v>
      </c>
      <c r="G117" s="70" t="s">
        <v>422</v>
      </c>
    </row>
    <row r="118" spans="1:7" s="147" customFormat="1" ht="52.8" customHeight="1">
      <c r="A118" s="74">
        <v>54</v>
      </c>
      <c r="B118" s="71" t="s">
        <v>423</v>
      </c>
      <c r="C118" s="70" t="s">
        <v>419</v>
      </c>
      <c r="D118" s="70" t="s">
        <v>424</v>
      </c>
      <c r="E118" s="70" t="s">
        <v>421</v>
      </c>
      <c r="F118" s="70">
        <v>3000</v>
      </c>
      <c r="G118" s="70" t="s">
        <v>422</v>
      </c>
    </row>
    <row r="119" spans="1:7" s="147" customFormat="1" ht="52.8" customHeight="1">
      <c r="A119" s="74">
        <v>55</v>
      </c>
      <c r="B119" s="75" t="s">
        <v>425</v>
      </c>
      <c r="C119" s="74" t="s">
        <v>426</v>
      </c>
      <c r="D119" s="74" t="s">
        <v>426</v>
      </c>
      <c r="E119" s="74" t="s">
        <v>427</v>
      </c>
      <c r="F119" s="76">
        <v>500</v>
      </c>
      <c r="G119" s="74" t="s">
        <v>428</v>
      </c>
    </row>
    <row r="120" spans="1:7" s="147" customFormat="1" ht="52.8" customHeight="1">
      <c r="A120" s="74">
        <v>56</v>
      </c>
      <c r="B120" s="71" t="s">
        <v>429</v>
      </c>
      <c r="C120" s="70" t="s">
        <v>430</v>
      </c>
      <c r="D120" s="70" t="s">
        <v>357</v>
      </c>
      <c r="E120" s="70" t="s">
        <v>431</v>
      </c>
      <c r="F120" s="72">
        <v>2600</v>
      </c>
      <c r="G120" s="70" t="s">
        <v>432</v>
      </c>
    </row>
    <row r="121" spans="1:7" s="147" customFormat="1" ht="52.8" customHeight="1">
      <c r="A121" s="74">
        <v>57</v>
      </c>
      <c r="B121" s="71" t="s">
        <v>433</v>
      </c>
      <c r="C121" s="70" t="s">
        <v>430</v>
      </c>
      <c r="D121" s="70" t="s">
        <v>234</v>
      </c>
      <c r="E121" s="70" t="s">
        <v>235</v>
      </c>
      <c r="F121" s="70">
        <v>2100</v>
      </c>
      <c r="G121" s="70" t="s">
        <v>432</v>
      </c>
    </row>
    <row r="122" spans="1:7" s="147" customFormat="1" ht="52.8" customHeight="1">
      <c r="A122" s="74">
        <v>58</v>
      </c>
      <c r="B122" s="71" t="s">
        <v>434</v>
      </c>
      <c r="C122" s="70" t="s">
        <v>435</v>
      </c>
      <c r="D122" s="70" t="s">
        <v>436</v>
      </c>
      <c r="E122" s="70" t="s">
        <v>437</v>
      </c>
      <c r="F122" s="70">
        <v>1000</v>
      </c>
      <c r="G122" s="70" t="s">
        <v>432</v>
      </c>
    </row>
    <row r="123" spans="1:7" s="147" customFormat="1" ht="52.8" customHeight="1">
      <c r="A123" s="74">
        <v>59</v>
      </c>
      <c r="B123" s="71" t="s">
        <v>438</v>
      </c>
      <c r="C123" s="70" t="s">
        <v>439</v>
      </c>
      <c r="D123" s="70" t="s">
        <v>440</v>
      </c>
      <c r="E123" s="70" t="s">
        <v>441</v>
      </c>
      <c r="F123" s="70">
        <v>3000</v>
      </c>
      <c r="G123" s="70" t="s">
        <v>432</v>
      </c>
    </row>
    <row r="124" spans="1:7" s="147" customFormat="1" ht="52.8" customHeight="1">
      <c r="A124" s="74">
        <v>60</v>
      </c>
      <c r="B124" s="71" t="s">
        <v>442</v>
      </c>
      <c r="C124" s="70" t="s">
        <v>443</v>
      </c>
      <c r="D124" s="70"/>
      <c r="E124" s="70" t="s">
        <v>444</v>
      </c>
      <c r="F124" s="72">
        <v>1000</v>
      </c>
      <c r="G124" s="70" t="s">
        <v>445</v>
      </c>
    </row>
    <row r="125" spans="1:7" s="147" customFormat="1" ht="52.8" customHeight="1">
      <c r="A125" s="74">
        <v>61</v>
      </c>
      <c r="B125" s="71" t="s">
        <v>446</v>
      </c>
      <c r="C125" s="70" t="s">
        <v>443</v>
      </c>
      <c r="D125" s="70"/>
      <c r="E125" s="70" t="s">
        <v>444</v>
      </c>
      <c r="F125" s="70">
        <v>1000</v>
      </c>
      <c r="G125" s="70" t="s">
        <v>445</v>
      </c>
    </row>
    <row r="126" spans="1:7" s="147" customFormat="1" ht="52.8" customHeight="1">
      <c r="A126" s="74">
        <v>62</v>
      </c>
      <c r="B126" s="70" t="s">
        <v>447</v>
      </c>
      <c r="C126" s="70" t="s">
        <v>448</v>
      </c>
      <c r="D126" s="70" t="s">
        <v>449</v>
      </c>
      <c r="E126" s="70" t="s">
        <v>450</v>
      </c>
      <c r="F126" s="72">
        <v>3000</v>
      </c>
      <c r="G126" s="86" t="s">
        <v>451</v>
      </c>
    </row>
    <row r="127" spans="1:7" s="147" customFormat="1" ht="52.8" customHeight="1">
      <c r="A127" s="74">
        <v>63</v>
      </c>
      <c r="B127" s="70" t="s">
        <v>452</v>
      </c>
      <c r="C127" s="70" t="s">
        <v>453</v>
      </c>
      <c r="D127" s="70" t="s">
        <v>454</v>
      </c>
      <c r="E127" s="70" t="s">
        <v>349</v>
      </c>
      <c r="F127" s="72">
        <v>500</v>
      </c>
      <c r="G127" s="86" t="s">
        <v>451</v>
      </c>
    </row>
    <row r="128" spans="1:7" s="147" customFormat="1" ht="52.8" customHeight="1">
      <c r="A128" s="74">
        <v>64</v>
      </c>
      <c r="B128" s="70" t="s">
        <v>455</v>
      </c>
      <c r="C128" s="70" t="s">
        <v>453</v>
      </c>
      <c r="D128" s="70" t="s">
        <v>454</v>
      </c>
      <c r="E128" s="70" t="s">
        <v>349</v>
      </c>
      <c r="F128" s="72">
        <v>500</v>
      </c>
      <c r="G128" s="86" t="s">
        <v>451</v>
      </c>
    </row>
    <row r="129" spans="1:7">
      <c r="A129" s="74">
        <v>65</v>
      </c>
      <c r="B129" s="70" t="s">
        <v>456</v>
      </c>
      <c r="C129" s="70" t="s">
        <v>419</v>
      </c>
      <c r="D129" s="70" t="s">
        <v>420</v>
      </c>
      <c r="E129" s="70" t="s">
        <v>421</v>
      </c>
      <c r="F129" s="72">
        <v>2500</v>
      </c>
      <c r="G129" s="70" t="s">
        <v>422</v>
      </c>
    </row>
    <row r="130" spans="1:7">
      <c r="A130" s="74">
        <v>66</v>
      </c>
      <c r="B130" s="70" t="s">
        <v>457</v>
      </c>
      <c r="C130" s="70" t="s">
        <v>419</v>
      </c>
      <c r="D130" s="70" t="s">
        <v>424</v>
      </c>
      <c r="E130" s="70" t="s">
        <v>421</v>
      </c>
      <c r="F130" s="70">
        <v>2500</v>
      </c>
      <c r="G130" s="70" t="s">
        <v>422</v>
      </c>
    </row>
    <row r="131" spans="1:7" ht="62.4">
      <c r="A131" s="74">
        <v>67</v>
      </c>
      <c r="B131" s="71" t="s">
        <v>458</v>
      </c>
      <c r="C131" s="86" t="s">
        <v>459</v>
      </c>
      <c r="D131" s="72" t="s">
        <v>460</v>
      </c>
      <c r="E131" s="72" t="s">
        <v>461</v>
      </c>
      <c r="F131" s="70">
        <v>1000</v>
      </c>
      <c r="G131" s="86" t="s">
        <v>462</v>
      </c>
    </row>
    <row r="132" spans="1:7">
      <c r="A132" s="74">
        <v>68</v>
      </c>
      <c r="B132" s="71" t="s">
        <v>463</v>
      </c>
      <c r="C132" s="70" t="s">
        <v>464</v>
      </c>
      <c r="D132" s="70" t="s">
        <v>465</v>
      </c>
      <c r="E132" s="70" t="s">
        <v>466</v>
      </c>
      <c r="F132" s="70">
        <v>300</v>
      </c>
      <c r="G132" s="70" t="s">
        <v>157</v>
      </c>
    </row>
    <row r="133" spans="1:7">
      <c r="A133" s="74">
        <v>69</v>
      </c>
      <c r="B133" s="360" t="s">
        <v>467</v>
      </c>
      <c r="C133" s="350" t="s">
        <v>399</v>
      </c>
      <c r="D133" s="350" t="s">
        <v>468</v>
      </c>
      <c r="E133" s="350" t="s">
        <v>469</v>
      </c>
      <c r="F133" s="357">
        <v>1000</v>
      </c>
      <c r="G133" s="70" t="s">
        <v>294</v>
      </c>
    </row>
    <row r="134" spans="1:7" ht="31.2">
      <c r="A134" s="69" t="s">
        <v>470</v>
      </c>
      <c r="B134" s="69" t="s">
        <v>471</v>
      </c>
      <c r="C134" s="69"/>
      <c r="D134" s="69"/>
      <c r="E134" s="69"/>
      <c r="F134" s="124">
        <f>SUM(F135:F518)</f>
        <v>437800</v>
      </c>
      <c r="G134" s="69"/>
    </row>
    <row r="135" spans="1:7" ht="31.2">
      <c r="A135" s="70">
        <v>1</v>
      </c>
      <c r="B135" s="71" t="s">
        <v>472</v>
      </c>
      <c r="C135" s="70" t="s">
        <v>473</v>
      </c>
      <c r="D135" s="70" t="s">
        <v>474</v>
      </c>
      <c r="E135" s="70" t="s">
        <v>475</v>
      </c>
      <c r="F135" s="72">
        <v>600</v>
      </c>
      <c r="G135" s="70" t="s">
        <v>476</v>
      </c>
    </row>
    <row r="136" spans="1:7" ht="31.2">
      <c r="A136" s="70">
        <v>2</v>
      </c>
      <c r="B136" s="71" t="s">
        <v>477</v>
      </c>
      <c r="C136" s="70" t="s">
        <v>478</v>
      </c>
      <c r="D136" s="70" t="s">
        <v>479</v>
      </c>
      <c r="E136" s="70" t="s">
        <v>480</v>
      </c>
      <c r="F136" s="72">
        <v>600</v>
      </c>
      <c r="G136" s="70" t="s">
        <v>157</v>
      </c>
    </row>
    <row r="137" spans="1:7" ht="31.2">
      <c r="A137" s="70">
        <v>3</v>
      </c>
      <c r="B137" s="75" t="s">
        <v>481</v>
      </c>
      <c r="C137" s="74" t="s">
        <v>473</v>
      </c>
      <c r="D137" s="74" t="s">
        <v>482</v>
      </c>
      <c r="E137" s="74" t="s">
        <v>475</v>
      </c>
      <c r="F137" s="76">
        <v>1000</v>
      </c>
      <c r="G137" s="74" t="s">
        <v>483</v>
      </c>
    </row>
    <row r="138" spans="1:7" ht="31.2">
      <c r="A138" s="70">
        <v>4</v>
      </c>
      <c r="B138" s="75" t="s">
        <v>484</v>
      </c>
      <c r="C138" s="74" t="s">
        <v>485</v>
      </c>
      <c r="D138" s="74" t="s">
        <v>486</v>
      </c>
      <c r="E138" s="74" t="s">
        <v>487</v>
      </c>
      <c r="F138" s="74">
        <v>500</v>
      </c>
      <c r="G138" s="74" t="s">
        <v>483</v>
      </c>
    </row>
    <row r="139" spans="1:7" s="147" customFormat="1" ht="31.2">
      <c r="A139" s="70">
        <v>5</v>
      </c>
      <c r="B139" s="75" t="s">
        <v>488</v>
      </c>
      <c r="C139" s="74" t="s">
        <v>485</v>
      </c>
      <c r="D139" s="74" t="s">
        <v>486</v>
      </c>
      <c r="E139" s="74" t="s">
        <v>487</v>
      </c>
      <c r="F139" s="74">
        <v>500</v>
      </c>
      <c r="G139" s="74" t="s">
        <v>483</v>
      </c>
    </row>
    <row r="140" spans="1:7" ht="31.2">
      <c r="A140" s="70">
        <v>6</v>
      </c>
      <c r="B140" s="75" t="s">
        <v>204</v>
      </c>
      <c r="C140" s="74" t="s">
        <v>489</v>
      </c>
      <c r="D140" s="74" t="s">
        <v>357</v>
      </c>
      <c r="E140" s="74" t="s">
        <v>475</v>
      </c>
      <c r="F140" s="76">
        <v>1200</v>
      </c>
      <c r="G140" s="74" t="s">
        <v>483</v>
      </c>
    </row>
    <row r="141" spans="1:7" ht="31.2">
      <c r="A141" s="70">
        <v>7</v>
      </c>
      <c r="B141" s="75" t="s">
        <v>490</v>
      </c>
      <c r="C141" s="74" t="s">
        <v>491</v>
      </c>
      <c r="D141" s="74" t="s">
        <v>492</v>
      </c>
      <c r="E141" s="74" t="s">
        <v>312</v>
      </c>
      <c r="F141" s="76">
        <v>850</v>
      </c>
      <c r="G141" s="74" t="s">
        <v>493</v>
      </c>
    </row>
    <row r="142" spans="1:7" ht="31.2">
      <c r="A142" s="70">
        <v>8</v>
      </c>
      <c r="B142" s="75" t="s">
        <v>494</v>
      </c>
      <c r="C142" s="74" t="s">
        <v>491</v>
      </c>
      <c r="D142" s="74" t="s">
        <v>495</v>
      </c>
      <c r="E142" s="74" t="s">
        <v>312</v>
      </c>
      <c r="F142" s="76">
        <v>1000</v>
      </c>
      <c r="G142" s="74" t="s">
        <v>493</v>
      </c>
    </row>
    <row r="143" spans="1:7" ht="31.2">
      <c r="A143" s="70">
        <v>9</v>
      </c>
      <c r="B143" s="75" t="s">
        <v>496</v>
      </c>
      <c r="C143" s="74" t="s">
        <v>491</v>
      </c>
      <c r="D143" s="74" t="s">
        <v>492</v>
      </c>
      <c r="E143" s="74" t="s">
        <v>312</v>
      </c>
      <c r="F143" s="76">
        <v>850</v>
      </c>
      <c r="G143" s="74" t="s">
        <v>493</v>
      </c>
    </row>
    <row r="144" spans="1:7" ht="46.8">
      <c r="A144" s="70">
        <v>10</v>
      </c>
      <c r="B144" s="71" t="s">
        <v>497</v>
      </c>
      <c r="C144" s="70" t="s">
        <v>473</v>
      </c>
      <c r="D144" s="70" t="s">
        <v>498</v>
      </c>
      <c r="E144" s="70" t="s">
        <v>499</v>
      </c>
      <c r="F144" s="70">
        <v>350</v>
      </c>
      <c r="G144" s="70" t="s">
        <v>500</v>
      </c>
    </row>
    <row r="145" spans="1:7" ht="31.2">
      <c r="A145" s="70">
        <v>11</v>
      </c>
      <c r="B145" s="71" t="s">
        <v>501</v>
      </c>
      <c r="C145" s="70" t="s">
        <v>502</v>
      </c>
      <c r="D145" s="70" t="s">
        <v>498</v>
      </c>
      <c r="E145" s="70" t="s">
        <v>503</v>
      </c>
      <c r="F145" s="70">
        <v>350</v>
      </c>
      <c r="G145" s="70" t="s">
        <v>500</v>
      </c>
    </row>
    <row r="146" spans="1:7" ht="46.8">
      <c r="A146" s="70">
        <v>12</v>
      </c>
      <c r="B146" s="71" t="s">
        <v>504</v>
      </c>
      <c r="C146" s="70" t="s">
        <v>473</v>
      </c>
      <c r="D146" s="70" t="s">
        <v>498</v>
      </c>
      <c r="E146" s="70" t="s">
        <v>499</v>
      </c>
      <c r="F146" s="70">
        <v>350</v>
      </c>
      <c r="G146" s="70" t="s">
        <v>500</v>
      </c>
    </row>
    <row r="147" spans="1:7" ht="31.2">
      <c r="A147" s="70">
        <v>13</v>
      </c>
      <c r="B147" s="71" t="s">
        <v>505</v>
      </c>
      <c r="C147" s="70" t="s">
        <v>502</v>
      </c>
      <c r="D147" s="70" t="s">
        <v>498</v>
      </c>
      <c r="E147" s="70" t="s">
        <v>503</v>
      </c>
      <c r="F147" s="70">
        <v>350</v>
      </c>
      <c r="G147" s="70" t="s">
        <v>500</v>
      </c>
    </row>
    <row r="148" spans="1:7" ht="31.2">
      <c r="A148" s="70">
        <v>14</v>
      </c>
      <c r="B148" s="71" t="s">
        <v>506</v>
      </c>
      <c r="C148" s="70" t="s">
        <v>502</v>
      </c>
      <c r="D148" s="70" t="s">
        <v>498</v>
      </c>
      <c r="E148" s="70" t="s">
        <v>503</v>
      </c>
      <c r="F148" s="70">
        <v>350</v>
      </c>
      <c r="G148" s="70" t="s">
        <v>500</v>
      </c>
    </row>
    <row r="149" spans="1:7" ht="31.2">
      <c r="A149" s="70">
        <v>15</v>
      </c>
      <c r="B149" s="75" t="s">
        <v>507</v>
      </c>
      <c r="C149" s="74" t="s">
        <v>508</v>
      </c>
      <c r="D149" s="74" t="s">
        <v>357</v>
      </c>
      <c r="E149" s="74" t="s">
        <v>509</v>
      </c>
      <c r="F149" s="76">
        <v>2500</v>
      </c>
      <c r="G149" s="74" t="s">
        <v>510</v>
      </c>
    </row>
    <row r="150" spans="1:7" ht="31.2">
      <c r="A150" s="70">
        <v>16</v>
      </c>
      <c r="B150" s="75" t="s">
        <v>511</v>
      </c>
      <c r="C150" s="74" t="s">
        <v>508</v>
      </c>
      <c r="D150" s="74" t="s">
        <v>357</v>
      </c>
      <c r="E150" s="74" t="s">
        <v>509</v>
      </c>
      <c r="F150" s="76">
        <v>2500</v>
      </c>
      <c r="G150" s="74" t="s">
        <v>510</v>
      </c>
    </row>
    <row r="151" spans="1:7" ht="31.2">
      <c r="A151" s="70">
        <v>17</v>
      </c>
      <c r="B151" s="75" t="s">
        <v>512</v>
      </c>
      <c r="C151" s="74" t="s">
        <v>508</v>
      </c>
      <c r="D151" s="74" t="s">
        <v>357</v>
      </c>
      <c r="E151" s="74" t="s">
        <v>509</v>
      </c>
      <c r="F151" s="76">
        <v>2500</v>
      </c>
      <c r="G151" s="74" t="s">
        <v>513</v>
      </c>
    </row>
    <row r="152" spans="1:7" ht="31.2">
      <c r="A152" s="70">
        <v>18</v>
      </c>
      <c r="B152" s="75" t="s">
        <v>514</v>
      </c>
      <c r="C152" s="74" t="s">
        <v>508</v>
      </c>
      <c r="D152" s="74" t="s">
        <v>357</v>
      </c>
      <c r="E152" s="74" t="s">
        <v>509</v>
      </c>
      <c r="F152" s="76">
        <v>2500</v>
      </c>
      <c r="G152" s="74" t="s">
        <v>513</v>
      </c>
    </row>
    <row r="153" spans="1:7" ht="31.2">
      <c r="A153" s="70">
        <v>19</v>
      </c>
      <c r="B153" s="75" t="s">
        <v>515</v>
      </c>
      <c r="C153" s="74" t="s">
        <v>508</v>
      </c>
      <c r="D153" s="74" t="s">
        <v>357</v>
      </c>
      <c r="E153" s="74" t="s">
        <v>509</v>
      </c>
      <c r="F153" s="76">
        <v>2500</v>
      </c>
      <c r="G153" s="74" t="s">
        <v>516</v>
      </c>
    </row>
    <row r="154" spans="1:7" ht="46.8">
      <c r="A154" s="70">
        <v>20</v>
      </c>
      <c r="B154" s="75" t="s">
        <v>517</v>
      </c>
      <c r="C154" s="74" t="s">
        <v>518</v>
      </c>
      <c r="D154" s="74" t="s">
        <v>519</v>
      </c>
      <c r="E154" s="74" t="s">
        <v>520</v>
      </c>
      <c r="F154" s="76">
        <v>2500</v>
      </c>
      <c r="G154" s="74" t="s">
        <v>521</v>
      </c>
    </row>
    <row r="155" spans="1:7" ht="46.8">
      <c r="A155" s="70">
        <v>21</v>
      </c>
      <c r="B155" s="75" t="s">
        <v>522</v>
      </c>
      <c r="C155" s="74" t="s">
        <v>518</v>
      </c>
      <c r="D155" s="74" t="s">
        <v>523</v>
      </c>
      <c r="E155" s="74" t="s">
        <v>520</v>
      </c>
      <c r="F155" s="76">
        <v>2500</v>
      </c>
      <c r="G155" s="74" t="s">
        <v>521</v>
      </c>
    </row>
    <row r="156" spans="1:7" ht="46.8">
      <c r="A156" s="70">
        <v>22</v>
      </c>
      <c r="B156" s="75" t="s">
        <v>524</v>
      </c>
      <c r="C156" s="74" t="s">
        <v>518</v>
      </c>
      <c r="D156" s="74" t="s">
        <v>519</v>
      </c>
      <c r="E156" s="74" t="s">
        <v>520</v>
      </c>
      <c r="F156" s="76">
        <v>2500</v>
      </c>
      <c r="G156" s="74" t="s">
        <v>525</v>
      </c>
    </row>
    <row r="157" spans="1:7" ht="46.8">
      <c r="A157" s="70">
        <v>23</v>
      </c>
      <c r="B157" s="82" t="s">
        <v>526</v>
      </c>
      <c r="C157" s="83" t="s">
        <v>527</v>
      </c>
      <c r="D157" s="83" t="s">
        <v>528</v>
      </c>
      <c r="E157" s="83" t="s">
        <v>170</v>
      </c>
      <c r="F157" s="76">
        <v>1500</v>
      </c>
      <c r="G157" s="70" t="s">
        <v>171</v>
      </c>
    </row>
    <row r="158" spans="1:7" ht="31.2">
      <c r="A158" s="70">
        <v>24</v>
      </c>
      <c r="B158" s="71" t="s">
        <v>529</v>
      </c>
      <c r="C158" s="84" t="s">
        <v>530</v>
      </c>
      <c r="D158" s="84" t="s">
        <v>531</v>
      </c>
      <c r="E158" s="83" t="s">
        <v>170</v>
      </c>
      <c r="F158" s="70">
        <v>1000</v>
      </c>
      <c r="G158" s="70" t="s">
        <v>171</v>
      </c>
    </row>
    <row r="159" spans="1:7" ht="46.8">
      <c r="A159" s="70">
        <v>25</v>
      </c>
      <c r="B159" s="71" t="s">
        <v>532</v>
      </c>
      <c r="C159" s="84" t="s">
        <v>533</v>
      </c>
      <c r="D159" s="84" t="s">
        <v>531</v>
      </c>
      <c r="E159" s="83" t="s">
        <v>170</v>
      </c>
      <c r="F159" s="70">
        <v>1000</v>
      </c>
      <c r="G159" s="70" t="s">
        <v>171</v>
      </c>
    </row>
    <row r="160" spans="1:7" ht="31.2">
      <c r="A160" s="70">
        <v>26</v>
      </c>
      <c r="B160" s="71" t="s">
        <v>534</v>
      </c>
      <c r="C160" s="84" t="s">
        <v>530</v>
      </c>
      <c r="D160" s="84" t="s">
        <v>535</v>
      </c>
      <c r="E160" s="83" t="s">
        <v>170</v>
      </c>
      <c r="F160" s="70">
        <v>1000</v>
      </c>
      <c r="G160" s="70" t="s">
        <v>171</v>
      </c>
    </row>
    <row r="161" spans="1:7" ht="31.2">
      <c r="A161" s="70">
        <v>27</v>
      </c>
      <c r="B161" s="71" t="s">
        <v>536</v>
      </c>
      <c r="C161" s="84" t="s">
        <v>530</v>
      </c>
      <c r="D161" s="84" t="s">
        <v>176</v>
      </c>
      <c r="E161" s="83" t="s">
        <v>170</v>
      </c>
      <c r="F161" s="70">
        <v>1000</v>
      </c>
      <c r="G161" s="70" t="s">
        <v>171</v>
      </c>
    </row>
    <row r="162" spans="1:7" ht="46.8">
      <c r="A162" s="70">
        <v>28</v>
      </c>
      <c r="B162" s="71" t="s">
        <v>537</v>
      </c>
      <c r="C162" s="84" t="s">
        <v>538</v>
      </c>
      <c r="D162" s="84" t="s">
        <v>539</v>
      </c>
      <c r="E162" s="83" t="s">
        <v>170</v>
      </c>
      <c r="F162" s="70">
        <v>1800</v>
      </c>
      <c r="G162" s="70" t="s">
        <v>171</v>
      </c>
    </row>
    <row r="163" spans="1:7" ht="46.8">
      <c r="A163" s="70">
        <v>29</v>
      </c>
      <c r="B163" s="71" t="s">
        <v>540</v>
      </c>
      <c r="C163" s="84" t="s">
        <v>538</v>
      </c>
      <c r="D163" s="84" t="s">
        <v>176</v>
      </c>
      <c r="E163" s="83" t="s">
        <v>170</v>
      </c>
      <c r="F163" s="70">
        <v>1000</v>
      </c>
      <c r="G163" s="70" t="s">
        <v>171</v>
      </c>
    </row>
    <row r="164" spans="1:7" ht="31.2">
      <c r="A164" s="70">
        <v>30</v>
      </c>
      <c r="B164" s="75" t="s">
        <v>541</v>
      </c>
      <c r="C164" s="74" t="s">
        <v>542</v>
      </c>
      <c r="D164" s="74" t="s">
        <v>543</v>
      </c>
      <c r="E164" s="74" t="s">
        <v>544</v>
      </c>
      <c r="F164" s="74">
        <v>500</v>
      </c>
      <c r="G164" s="74" t="s">
        <v>545</v>
      </c>
    </row>
    <row r="165" spans="1:7" ht="31.2">
      <c r="A165" s="70">
        <v>31</v>
      </c>
      <c r="B165" s="75" t="s">
        <v>546</v>
      </c>
      <c r="C165" s="74" t="s">
        <v>464</v>
      </c>
      <c r="D165" s="74" t="s">
        <v>543</v>
      </c>
      <c r="E165" s="74" t="s">
        <v>547</v>
      </c>
      <c r="F165" s="74">
        <v>500</v>
      </c>
      <c r="G165" s="74" t="s">
        <v>545</v>
      </c>
    </row>
    <row r="166" spans="1:7" ht="31.2">
      <c r="A166" s="70">
        <v>32</v>
      </c>
      <c r="B166" s="75" t="s">
        <v>548</v>
      </c>
      <c r="C166" s="74" t="s">
        <v>549</v>
      </c>
      <c r="D166" s="74" t="s">
        <v>543</v>
      </c>
      <c r="E166" s="74" t="s">
        <v>550</v>
      </c>
      <c r="F166" s="74">
        <v>500</v>
      </c>
      <c r="G166" s="74" t="s">
        <v>545</v>
      </c>
    </row>
    <row r="167" spans="1:7" ht="31.2">
      <c r="A167" s="70">
        <v>33</v>
      </c>
      <c r="B167" s="75" t="s">
        <v>551</v>
      </c>
      <c r="C167" s="74" t="s">
        <v>552</v>
      </c>
      <c r="D167" s="74" t="s">
        <v>543</v>
      </c>
      <c r="E167" s="74" t="s">
        <v>349</v>
      </c>
      <c r="F167" s="74">
        <v>500</v>
      </c>
      <c r="G167" s="74" t="s">
        <v>545</v>
      </c>
    </row>
    <row r="168" spans="1:7" ht="31.2">
      <c r="A168" s="70">
        <v>34</v>
      </c>
      <c r="B168" s="75" t="s">
        <v>553</v>
      </c>
      <c r="C168" s="74" t="s">
        <v>552</v>
      </c>
      <c r="D168" s="74" t="s">
        <v>543</v>
      </c>
      <c r="E168" s="74" t="s">
        <v>349</v>
      </c>
      <c r="F168" s="74">
        <v>500</v>
      </c>
      <c r="G168" s="74" t="s">
        <v>545</v>
      </c>
    </row>
    <row r="169" spans="1:7" ht="31.2">
      <c r="A169" s="70">
        <v>35</v>
      </c>
      <c r="B169" s="75" t="s">
        <v>554</v>
      </c>
      <c r="C169" s="74" t="s">
        <v>552</v>
      </c>
      <c r="D169" s="74" t="s">
        <v>543</v>
      </c>
      <c r="E169" s="74" t="s">
        <v>349</v>
      </c>
      <c r="F169" s="74">
        <v>500</v>
      </c>
      <c r="G169" s="74" t="s">
        <v>545</v>
      </c>
    </row>
    <row r="170" spans="1:7" ht="31.2">
      <c r="A170" s="70">
        <v>36</v>
      </c>
      <c r="B170" s="75" t="s">
        <v>555</v>
      </c>
      <c r="C170" s="74" t="s">
        <v>552</v>
      </c>
      <c r="D170" s="74" t="s">
        <v>556</v>
      </c>
      <c r="E170" s="74" t="s">
        <v>349</v>
      </c>
      <c r="F170" s="74">
        <v>500</v>
      </c>
      <c r="G170" s="74" t="s">
        <v>545</v>
      </c>
    </row>
    <row r="171" spans="1:7" ht="31.2">
      <c r="A171" s="70">
        <v>37</v>
      </c>
      <c r="B171" s="75" t="s">
        <v>557</v>
      </c>
      <c r="C171" s="74" t="s">
        <v>552</v>
      </c>
      <c r="D171" s="74" t="s">
        <v>556</v>
      </c>
      <c r="E171" s="74" t="s">
        <v>349</v>
      </c>
      <c r="F171" s="74">
        <v>500</v>
      </c>
      <c r="G171" s="74" t="s">
        <v>545</v>
      </c>
    </row>
    <row r="172" spans="1:7" ht="31.2">
      <c r="A172" s="70">
        <v>38</v>
      </c>
      <c r="B172" s="75" t="s">
        <v>302</v>
      </c>
      <c r="C172" s="74" t="s">
        <v>558</v>
      </c>
      <c r="D172" s="74" t="s">
        <v>559</v>
      </c>
      <c r="E172" s="74" t="s">
        <v>560</v>
      </c>
      <c r="F172" s="74">
        <v>1000</v>
      </c>
      <c r="G172" s="74" t="s">
        <v>561</v>
      </c>
    </row>
    <row r="173" spans="1:7" ht="31.2">
      <c r="A173" s="70">
        <v>39</v>
      </c>
      <c r="B173" s="75" t="s">
        <v>562</v>
      </c>
      <c r="C173" s="74" t="s">
        <v>558</v>
      </c>
      <c r="D173" s="74" t="s">
        <v>559</v>
      </c>
      <c r="E173" s="74" t="s">
        <v>560</v>
      </c>
      <c r="F173" s="74">
        <v>1000</v>
      </c>
      <c r="G173" s="74" t="s">
        <v>561</v>
      </c>
    </row>
    <row r="174" spans="1:7" s="147" customFormat="1" ht="31.2">
      <c r="A174" s="70">
        <v>40</v>
      </c>
      <c r="B174" s="75" t="s">
        <v>563</v>
      </c>
      <c r="C174" s="74" t="s">
        <v>558</v>
      </c>
      <c r="D174" s="74" t="s">
        <v>559</v>
      </c>
      <c r="E174" s="74" t="s">
        <v>560</v>
      </c>
      <c r="F174" s="74">
        <v>1000</v>
      </c>
      <c r="G174" s="74" t="s">
        <v>561</v>
      </c>
    </row>
    <row r="175" spans="1:7" ht="31.2">
      <c r="A175" s="70">
        <v>41</v>
      </c>
      <c r="B175" s="75" t="s">
        <v>564</v>
      </c>
      <c r="C175" s="74" t="s">
        <v>558</v>
      </c>
      <c r="D175" s="74" t="s">
        <v>559</v>
      </c>
      <c r="E175" s="74" t="s">
        <v>560</v>
      </c>
      <c r="F175" s="74">
        <v>1000</v>
      </c>
      <c r="G175" s="74" t="s">
        <v>561</v>
      </c>
    </row>
    <row r="176" spans="1:7" ht="31.2">
      <c r="A176" s="70">
        <v>42</v>
      </c>
      <c r="B176" s="75" t="s">
        <v>565</v>
      </c>
      <c r="C176" s="74" t="s">
        <v>558</v>
      </c>
      <c r="D176" s="74" t="s">
        <v>559</v>
      </c>
      <c r="E176" s="74" t="s">
        <v>560</v>
      </c>
      <c r="F176" s="74">
        <v>1000</v>
      </c>
      <c r="G176" s="74" t="s">
        <v>561</v>
      </c>
    </row>
    <row r="177" spans="1:7" ht="31.2">
      <c r="A177" s="70">
        <v>43</v>
      </c>
      <c r="B177" s="75" t="s">
        <v>566</v>
      </c>
      <c r="C177" s="74" t="s">
        <v>558</v>
      </c>
      <c r="D177" s="74" t="s">
        <v>559</v>
      </c>
      <c r="E177" s="74" t="s">
        <v>560</v>
      </c>
      <c r="F177" s="74">
        <v>1000</v>
      </c>
      <c r="G177" s="74" t="s">
        <v>561</v>
      </c>
    </row>
    <row r="178" spans="1:7" s="147" customFormat="1" ht="31.2">
      <c r="A178" s="70">
        <v>44</v>
      </c>
      <c r="B178" s="75" t="s">
        <v>567</v>
      </c>
      <c r="C178" s="74" t="s">
        <v>558</v>
      </c>
      <c r="D178" s="74" t="s">
        <v>559</v>
      </c>
      <c r="E178" s="74" t="s">
        <v>560</v>
      </c>
      <c r="F178" s="74">
        <v>1000</v>
      </c>
      <c r="G178" s="74" t="s">
        <v>561</v>
      </c>
    </row>
    <row r="179" spans="1:7" ht="31.2">
      <c r="A179" s="70">
        <v>45</v>
      </c>
      <c r="B179" s="75" t="s">
        <v>565</v>
      </c>
      <c r="C179" s="74" t="s">
        <v>558</v>
      </c>
      <c r="D179" s="74" t="s">
        <v>559</v>
      </c>
      <c r="E179" s="74" t="s">
        <v>560</v>
      </c>
      <c r="F179" s="74">
        <v>1000</v>
      </c>
      <c r="G179" s="74" t="s">
        <v>561</v>
      </c>
    </row>
    <row r="180" spans="1:7" ht="31.2">
      <c r="A180" s="70">
        <v>46</v>
      </c>
      <c r="B180" s="75" t="s">
        <v>568</v>
      </c>
      <c r="C180" s="74" t="s">
        <v>569</v>
      </c>
      <c r="D180" s="74" t="s">
        <v>570</v>
      </c>
      <c r="E180" s="74" t="s">
        <v>571</v>
      </c>
      <c r="F180" s="74">
        <v>1800</v>
      </c>
      <c r="G180" s="74" t="s">
        <v>572</v>
      </c>
    </row>
    <row r="181" spans="1:7" ht="31.2">
      <c r="A181" s="70">
        <v>47</v>
      </c>
      <c r="B181" s="75" t="s">
        <v>573</v>
      </c>
      <c r="C181" s="74" t="s">
        <v>569</v>
      </c>
      <c r="D181" s="74" t="s">
        <v>559</v>
      </c>
      <c r="E181" s="74" t="s">
        <v>574</v>
      </c>
      <c r="F181" s="74">
        <v>1000</v>
      </c>
      <c r="G181" s="74" t="s">
        <v>572</v>
      </c>
    </row>
    <row r="182" spans="1:7" ht="31.2">
      <c r="A182" s="70">
        <v>48</v>
      </c>
      <c r="B182" s="75" t="s">
        <v>575</v>
      </c>
      <c r="C182" s="74" t="s">
        <v>569</v>
      </c>
      <c r="D182" s="74" t="s">
        <v>559</v>
      </c>
      <c r="E182" s="74" t="s">
        <v>574</v>
      </c>
      <c r="F182" s="74">
        <v>1000</v>
      </c>
      <c r="G182" s="74" t="s">
        <v>572</v>
      </c>
    </row>
    <row r="183" spans="1:7" ht="31.2">
      <c r="A183" s="70">
        <v>49</v>
      </c>
      <c r="B183" s="75" t="s">
        <v>576</v>
      </c>
      <c r="C183" s="74" t="s">
        <v>569</v>
      </c>
      <c r="D183" s="74" t="s">
        <v>559</v>
      </c>
      <c r="E183" s="74" t="s">
        <v>574</v>
      </c>
      <c r="F183" s="74">
        <v>1000</v>
      </c>
      <c r="G183" s="74" t="s">
        <v>572</v>
      </c>
    </row>
    <row r="184" spans="1:7" ht="31.2">
      <c r="A184" s="70">
        <v>50</v>
      </c>
      <c r="B184" s="75" t="s">
        <v>577</v>
      </c>
      <c r="C184" s="74" t="s">
        <v>578</v>
      </c>
      <c r="D184" s="74" t="s">
        <v>559</v>
      </c>
      <c r="E184" s="74" t="s">
        <v>571</v>
      </c>
      <c r="F184" s="74">
        <v>1000</v>
      </c>
      <c r="G184" s="74" t="s">
        <v>572</v>
      </c>
    </row>
    <row r="185" spans="1:7" ht="62.4">
      <c r="A185" s="70">
        <v>51</v>
      </c>
      <c r="B185" s="75" t="s">
        <v>579</v>
      </c>
      <c r="C185" s="74" t="s">
        <v>580</v>
      </c>
      <c r="D185" s="74" t="s">
        <v>581</v>
      </c>
      <c r="E185" s="74" t="s">
        <v>582</v>
      </c>
      <c r="F185" s="74">
        <v>1000</v>
      </c>
      <c r="G185" s="74" t="s">
        <v>572</v>
      </c>
    </row>
    <row r="186" spans="1:7" ht="46.8">
      <c r="A186" s="70">
        <v>52</v>
      </c>
      <c r="B186" s="75" t="s">
        <v>583</v>
      </c>
      <c r="C186" s="74" t="s">
        <v>584</v>
      </c>
      <c r="D186" s="74" t="s">
        <v>585</v>
      </c>
      <c r="E186" s="74" t="s">
        <v>586</v>
      </c>
      <c r="F186" s="74">
        <v>500</v>
      </c>
      <c r="G186" s="74" t="s">
        <v>572</v>
      </c>
    </row>
    <row r="187" spans="1:7" ht="31.2">
      <c r="A187" s="70">
        <v>53</v>
      </c>
      <c r="B187" s="75" t="s">
        <v>587</v>
      </c>
      <c r="C187" s="74" t="s">
        <v>580</v>
      </c>
      <c r="D187" s="74" t="s">
        <v>581</v>
      </c>
      <c r="E187" s="74" t="s">
        <v>571</v>
      </c>
      <c r="F187" s="76">
        <v>1000</v>
      </c>
      <c r="G187" s="74" t="s">
        <v>572</v>
      </c>
    </row>
    <row r="188" spans="1:7" ht="54.6" customHeight="1">
      <c r="A188" s="70">
        <v>54</v>
      </c>
      <c r="B188" s="75" t="s">
        <v>204</v>
      </c>
      <c r="C188" s="74" t="s">
        <v>489</v>
      </c>
      <c r="D188" s="74" t="s">
        <v>357</v>
      </c>
      <c r="E188" s="74" t="s">
        <v>475</v>
      </c>
      <c r="F188" s="76">
        <v>2500</v>
      </c>
      <c r="G188" s="74" t="s">
        <v>588</v>
      </c>
    </row>
    <row r="189" spans="1:7" ht="54.6" customHeight="1">
      <c r="A189" s="70">
        <v>55</v>
      </c>
      <c r="B189" s="75" t="s">
        <v>589</v>
      </c>
      <c r="C189" s="74" t="s">
        <v>590</v>
      </c>
      <c r="D189" s="74" t="s">
        <v>591</v>
      </c>
      <c r="E189" s="74" t="s">
        <v>235</v>
      </c>
      <c r="F189" s="74">
        <v>3500</v>
      </c>
      <c r="G189" s="74" t="s">
        <v>588</v>
      </c>
    </row>
    <row r="190" spans="1:7" ht="51" customHeight="1">
      <c r="A190" s="70">
        <v>56</v>
      </c>
      <c r="B190" s="86" t="s">
        <v>592</v>
      </c>
      <c r="C190" s="70" t="s">
        <v>593</v>
      </c>
      <c r="D190" s="70" t="s">
        <v>594</v>
      </c>
      <c r="E190" s="70" t="s">
        <v>595</v>
      </c>
      <c r="F190" s="70">
        <v>1500</v>
      </c>
      <c r="G190" s="70" t="s">
        <v>324</v>
      </c>
    </row>
    <row r="191" spans="1:7" ht="58.8" customHeight="1">
      <c r="A191" s="70">
        <v>57</v>
      </c>
      <c r="B191" s="86" t="s">
        <v>596</v>
      </c>
      <c r="C191" s="70" t="s">
        <v>593</v>
      </c>
      <c r="D191" s="70" t="s">
        <v>597</v>
      </c>
      <c r="E191" s="70" t="s">
        <v>595</v>
      </c>
      <c r="F191" s="70">
        <v>1500</v>
      </c>
      <c r="G191" s="70" t="s">
        <v>324</v>
      </c>
    </row>
    <row r="192" spans="1:7" ht="49.8" customHeight="1">
      <c r="A192" s="70">
        <v>58</v>
      </c>
      <c r="B192" s="86" t="s">
        <v>598</v>
      </c>
      <c r="C192" s="70" t="s">
        <v>593</v>
      </c>
      <c r="D192" s="70" t="s">
        <v>599</v>
      </c>
      <c r="E192" s="70" t="s">
        <v>600</v>
      </c>
      <c r="F192" s="70">
        <v>5000</v>
      </c>
      <c r="G192" s="70" t="s">
        <v>324</v>
      </c>
    </row>
    <row r="193" spans="1:7" ht="31.2">
      <c r="A193" s="70">
        <v>59</v>
      </c>
      <c r="B193" s="87" t="s">
        <v>601</v>
      </c>
      <c r="C193" s="74" t="s">
        <v>602</v>
      </c>
      <c r="D193" s="88" t="s">
        <v>603</v>
      </c>
      <c r="E193" s="74" t="s">
        <v>604</v>
      </c>
      <c r="F193" s="89">
        <v>2000</v>
      </c>
      <c r="G193" s="74" t="s">
        <v>605</v>
      </c>
    </row>
    <row r="194" spans="1:7" ht="54.6" customHeight="1">
      <c r="A194" s="70">
        <v>60</v>
      </c>
      <c r="B194" s="87" t="s">
        <v>606</v>
      </c>
      <c r="C194" s="74" t="s">
        <v>607</v>
      </c>
      <c r="D194" s="88" t="s">
        <v>608</v>
      </c>
      <c r="E194" s="74" t="s">
        <v>604</v>
      </c>
      <c r="F194" s="89">
        <v>750</v>
      </c>
      <c r="G194" s="74" t="s">
        <v>605</v>
      </c>
    </row>
    <row r="195" spans="1:7" ht="54.6" customHeight="1">
      <c r="A195" s="70">
        <v>61</v>
      </c>
      <c r="B195" s="87" t="s">
        <v>609</v>
      </c>
      <c r="C195" s="74" t="s">
        <v>607</v>
      </c>
      <c r="D195" s="88" t="s">
        <v>610</v>
      </c>
      <c r="E195" s="74" t="s">
        <v>604</v>
      </c>
      <c r="F195" s="89">
        <v>750</v>
      </c>
      <c r="G195" s="74" t="s">
        <v>605</v>
      </c>
    </row>
    <row r="196" spans="1:7" ht="51.6" customHeight="1">
      <c r="A196" s="70">
        <v>62</v>
      </c>
      <c r="B196" s="87" t="s">
        <v>611</v>
      </c>
      <c r="C196" s="74" t="s">
        <v>607</v>
      </c>
      <c r="D196" s="88" t="s">
        <v>610</v>
      </c>
      <c r="E196" s="74" t="s">
        <v>604</v>
      </c>
      <c r="F196" s="89">
        <v>750</v>
      </c>
      <c r="G196" s="74" t="s">
        <v>605</v>
      </c>
    </row>
    <row r="197" spans="1:7" ht="51" customHeight="1">
      <c r="A197" s="70">
        <v>63</v>
      </c>
      <c r="B197" s="87" t="s">
        <v>612</v>
      </c>
      <c r="C197" s="74" t="s">
        <v>607</v>
      </c>
      <c r="D197" s="88" t="s">
        <v>610</v>
      </c>
      <c r="E197" s="74" t="s">
        <v>604</v>
      </c>
      <c r="F197" s="89">
        <v>750</v>
      </c>
      <c r="G197" s="74" t="s">
        <v>605</v>
      </c>
    </row>
    <row r="198" spans="1:7" ht="51" customHeight="1">
      <c r="A198" s="70">
        <v>64</v>
      </c>
      <c r="B198" s="87" t="s">
        <v>613</v>
      </c>
      <c r="C198" s="74" t="s">
        <v>607</v>
      </c>
      <c r="D198" s="88" t="s">
        <v>608</v>
      </c>
      <c r="E198" s="74" t="s">
        <v>604</v>
      </c>
      <c r="F198" s="89">
        <v>750</v>
      </c>
      <c r="G198" s="74" t="s">
        <v>605</v>
      </c>
    </row>
    <row r="199" spans="1:7" s="147" customFormat="1" ht="31.2">
      <c r="A199" s="70">
        <v>65</v>
      </c>
      <c r="B199" s="87" t="s">
        <v>388</v>
      </c>
      <c r="C199" s="74" t="s">
        <v>607</v>
      </c>
      <c r="D199" s="88" t="s">
        <v>614</v>
      </c>
      <c r="E199" s="74" t="s">
        <v>604</v>
      </c>
      <c r="F199" s="89">
        <v>1100</v>
      </c>
      <c r="G199" s="74" t="s">
        <v>605</v>
      </c>
    </row>
    <row r="200" spans="1:7" s="147" customFormat="1" ht="31.2">
      <c r="A200" s="70">
        <v>66</v>
      </c>
      <c r="B200" s="87" t="s">
        <v>615</v>
      </c>
      <c r="C200" s="74" t="s">
        <v>607</v>
      </c>
      <c r="D200" s="88" t="s">
        <v>614</v>
      </c>
      <c r="E200" s="74" t="s">
        <v>604</v>
      </c>
      <c r="F200" s="89">
        <v>1100</v>
      </c>
      <c r="G200" s="74" t="s">
        <v>605</v>
      </c>
    </row>
    <row r="201" spans="1:7" s="147" customFormat="1" ht="31.2">
      <c r="A201" s="70">
        <v>67</v>
      </c>
      <c r="B201" s="87" t="s">
        <v>616</v>
      </c>
      <c r="C201" s="74" t="s">
        <v>607</v>
      </c>
      <c r="D201" s="88" t="s">
        <v>614</v>
      </c>
      <c r="E201" s="74" t="s">
        <v>604</v>
      </c>
      <c r="F201" s="89">
        <v>1100</v>
      </c>
      <c r="G201" s="74" t="s">
        <v>605</v>
      </c>
    </row>
    <row r="202" spans="1:7" s="147" customFormat="1" ht="31.2">
      <c r="A202" s="70">
        <v>68</v>
      </c>
      <c r="B202" s="87" t="s">
        <v>617</v>
      </c>
      <c r="C202" s="74" t="s">
        <v>607</v>
      </c>
      <c r="D202" s="88" t="s">
        <v>618</v>
      </c>
      <c r="E202" s="74" t="s">
        <v>604</v>
      </c>
      <c r="F202" s="89">
        <v>750</v>
      </c>
      <c r="G202" s="74" t="s">
        <v>605</v>
      </c>
    </row>
    <row r="203" spans="1:7" s="147" customFormat="1" ht="31.2">
      <c r="A203" s="70">
        <v>69</v>
      </c>
      <c r="B203" s="87" t="s">
        <v>619</v>
      </c>
      <c r="C203" s="74" t="s">
        <v>607</v>
      </c>
      <c r="D203" s="88" t="s">
        <v>618</v>
      </c>
      <c r="E203" s="74" t="s">
        <v>604</v>
      </c>
      <c r="F203" s="89">
        <v>750</v>
      </c>
      <c r="G203" s="74" t="s">
        <v>605</v>
      </c>
    </row>
    <row r="204" spans="1:7" s="147" customFormat="1" ht="31.2">
      <c r="A204" s="70">
        <v>70</v>
      </c>
      <c r="B204" s="87" t="s">
        <v>620</v>
      </c>
      <c r="C204" s="74" t="s">
        <v>607</v>
      </c>
      <c r="D204" s="88" t="s">
        <v>621</v>
      </c>
      <c r="E204" s="74" t="s">
        <v>604</v>
      </c>
      <c r="F204" s="89">
        <v>2500</v>
      </c>
      <c r="G204" s="74" t="s">
        <v>605</v>
      </c>
    </row>
    <row r="205" spans="1:7" s="147" customFormat="1" ht="31.2">
      <c r="A205" s="70">
        <v>71</v>
      </c>
      <c r="B205" s="87" t="s">
        <v>622</v>
      </c>
      <c r="C205" s="74" t="s">
        <v>473</v>
      </c>
      <c r="D205" s="88" t="s">
        <v>623</v>
      </c>
      <c r="E205" s="74" t="s">
        <v>604</v>
      </c>
      <c r="F205" s="89">
        <v>1500</v>
      </c>
      <c r="G205" s="74" t="s">
        <v>605</v>
      </c>
    </row>
    <row r="206" spans="1:7" s="147" customFormat="1">
      <c r="A206" s="70">
        <v>72</v>
      </c>
      <c r="B206" s="75" t="s">
        <v>624</v>
      </c>
      <c r="C206" s="74" t="s">
        <v>625</v>
      </c>
      <c r="D206" s="74" t="s">
        <v>626</v>
      </c>
      <c r="E206" s="74" t="s">
        <v>627</v>
      </c>
      <c r="F206" s="76">
        <v>300</v>
      </c>
      <c r="G206" s="74" t="s">
        <v>181</v>
      </c>
    </row>
    <row r="207" spans="1:7" s="147" customFormat="1">
      <c r="A207" s="70">
        <v>73</v>
      </c>
      <c r="B207" s="75" t="s">
        <v>628</v>
      </c>
      <c r="C207" s="74" t="s">
        <v>627</v>
      </c>
      <c r="D207" s="74" t="s">
        <v>626</v>
      </c>
      <c r="E207" s="74" t="s">
        <v>627</v>
      </c>
      <c r="F207" s="74">
        <v>300</v>
      </c>
      <c r="G207" s="74" t="s">
        <v>181</v>
      </c>
    </row>
    <row r="208" spans="1:7" s="147" customFormat="1" ht="46.8">
      <c r="A208" s="70">
        <v>74</v>
      </c>
      <c r="B208" s="75" t="s">
        <v>629</v>
      </c>
      <c r="C208" s="74" t="s">
        <v>489</v>
      </c>
      <c r="D208" s="74" t="s">
        <v>357</v>
      </c>
      <c r="E208" s="74" t="s">
        <v>630</v>
      </c>
      <c r="F208" s="76">
        <v>2500</v>
      </c>
      <c r="G208" s="74" t="s">
        <v>181</v>
      </c>
    </row>
    <row r="209" spans="1:7" s="147" customFormat="1" ht="31.2">
      <c r="A209" s="70">
        <v>75</v>
      </c>
      <c r="B209" s="75" t="s">
        <v>631</v>
      </c>
      <c r="C209" s="74" t="s">
        <v>485</v>
      </c>
      <c r="D209" s="74" t="s">
        <v>632</v>
      </c>
      <c r="E209" s="74" t="s">
        <v>235</v>
      </c>
      <c r="F209" s="74">
        <v>1200</v>
      </c>
      <c r="G209" s="74" t="s">
        <v>181</v>
      </c>
    </row>
    <row r="210" spans="1:7" s="147" customFormat="1" ht="31.2">
      <c r="A210" s="70">
        <v>76</v>
      </c>
      <c r="B210" s="75" t="s">
        <v>633</v>
      </c>
      <c r="C210" s="74" t="s">
        <v>485</v>
      </c>
      <c r="D210" s="74" t="s">
        <v>632</v>
      </c>
      <c r="E210" s="74" t="s">
        <v>235</v>
      </c>
      <c r="F210" s="74">
        <v>1200</v>
      </c>
      <c r="G210" s="74" t="s">
        <v>181</v>
      </c>
    </row>
    <row r="211" spans="1:7" s="147" customFormat="1" ht="31.2">
      <c r="A211" s="70">
        <v>77</v>
      </c>
      <c r="B211" s="75" t="s">
        <v>634</v>
      </c>
      <c r="C211" s="74" t="s">
        <v>485</v>
      </c>
      <c r="D211" s="74" t="s">
        <v>632</v>
      </c>
      <c r="E211" s="74" t="s">
        <v>235</v>
      </c>
      <c r="F211" s="74">
        <v>1200</v>
      </c>
      <c r="G211" s="74" t="s">
        <v>181</v>
      </c>
    </row>
    <row r="212" spans="1:7" ht="31.2">
      <c r="A212" s="70">
        <v>78</v>
      </c>
      <c r="B212" s="75" t="s">
        <v>635</v>
      </c>
      <c r="C212" s="74" t="s">
        <v>485</v>
      </c>
      <c r="D212" s="74" t="s">
        <v>632</v>
      </c>
      <c r="E212" s="74" t="s">
        <v>235</v>
      </c>
      <c r="F212" s="74">
        <v>1200</v>
      </c>
      <c r="G212" s="74" t="s">
        <v>181</v>
      </c>
    </row>
    <row r="213" spans="1:7" ht="31.2">
      <c r="A213" s="70">
        <v>79</v>
      </c>
      <c r="B213" s="75" t="s">
        <v>636</v>
      </c>
      <c r="C213" s="74" t="s">
        <v>485</v>
      </c>
      <c r="D213" s="74" t="s">
        <v>632</v>
      </c>
      <c r="E213" s="74" t="s">
        <v>235</v>
      </c>
      <c r="F213" s="74">
        <v>1200</v>
      </c>
      <c r="G213" s="74" t="s">
        <v>181</v>
      </c>
    </row>
    <row r="214" spans="1:7" ht="46.8">
      <c r="A214" s="70">
        <v>80</v>
      </c>
      <c r="B214" s="71" t="s">
        <v>637</v>
      </c>
      <c r="C214" s="70" t="s">
        <v>638</v>
      </c>
      <c r="D214" s="70" t="s">
        <v>519</v>
      </c>
      <c r="E214" s="70" t="s">
        <v>520</v>
      </c>
      <c r="F214" s="72">
        <v>2500</v>
      </c>
      <c r="G214" s="70" t="s">
        <v>639</v>
      </c>
    </row>
    <row r="215" spans="1:7" ht="48.6" customHeight="1">
      <c r="A215" s="70">
        <v>81</v>
      </c>
      <c r="B215" s="71" t="s">
        <v>640</v>
      </c>
      <c r="C215" s="70" t="s">
        <v>473</v>
      </c>
      <c r="D215" s="70" t="s">
        <v>641</v>
      </c>
      <c r="E215" s="70" t="s">
        <v>520</v>
      </c>
      <c r="F215" s="72">
        <v>1000</v>
      </c>
      <c r="G215" s="70" t="s">
        <v>639</v>
      </c>
    </row>
    <row r="216" spans="1:7" ht="60" customHeight="1">
      <c r="A216" s="70">
        <v>82</v>
      </c>
      <c r="B216" s="71" t="s">
        <v>642</v>
      </c>
      <c r="C216" s="70" t="s">
        <v>638</v>
      </c>
      <c r="D216" s="70" t="s">
        <v>643</v>
      </c>
      <c r="E216" s="70" t="s">
        <v>520</v>
      </c>
      <c r="F216" s="72">
        <v>1000</v>
      </c>
      <c r="G216" s="70" t="s">
        <v>639</v>
      </c>
    </row>
    <row r="217" spans="1:7" ht="48" customHeight="1">
      <c r="A217" s="70">
        <v>83</v>
      </c>
      <c r="B217" s="71" t="s">
        <v>644</v>
      </c>
      <c r="C217" s="70" t="s">
        <v>638</v>
      </c>
      <c r="D217" s="70" t="s">
        <v>645</v>
      </c>
      <c r="E217" s="70" t="s">
        <v>520</v>
      </c>
      <c r="F217" s="72">
        <v>1000</v>
      </c>
      <c r="G217" s="70" t="s">
        <v>639</v>
      </c>
    </row>
    <row r="218" spans="1:7" ht="51.6" customHeight="1">
      <c r="A218" s="70">
        <v>84</v>
      </c>
      <c r="B218" s="75" t="s">
        <v>646</v>
      </c>
      <c r="C218" s="74" t="s">
        <v>473</v>
      </c>
      <c r="D218" s="69"/>
      <c r="E218" s="74" t="s">
        <v>647</v>
      </c>
      <c r="F218" s="74">
        <v>1500</v>
      </c>
      <c r="G218" s="74" t="s">
        <v>648</v>
      </c>
    </row>
    <row r="219" spans="1:7" ht="51.6" customHeight="1">
      <c r="A219" s="70">
        <v>85</v>
      </c>
      <c r="B219" s="75" t="s">
        <v>649</v>
      </c>
      <c r="C219" s="74" t="s">
        <v>473</v>
      </c>
      <c r="D219" s="69"/>
      <c r="E219" s="74" t="s">
        <v>647</v>
      </c>
      <c r="F219" s="74">
        <v>1500</v>
      </c>
      <c r="G219" s="74" t="s">
        <v>648</v>
      </c>
    </row>
    <row r="220" spans="1:7" ht="46.8" customHeight="1">
      <c r="A220" s="70">
        <v>86</v>
      </c>
      <c r="B220" s="75" t="s">
        <v>650</v>
      </c>
      <c r="C220" s="74" t="s">
        <v>473</v>
      </c>
      <c r="D220" s="69"/>
      <c r="E220" s="74" t="s">
        <v>647</v>
      </c>
      <c r="F220" s="74">
        <v>1500</v>
      </c>
      <c r="G220" s="74" t="s">
        <v>648</v>
      </c>
    </row>
    <row r="221" spans="1:7" ht="55.8" customHeight="1">
      <c r="A221" s="70">
        <v>87</v>
      </c>
      <c r="B221" s="75" t="s">
        <v>651</v>
      </c>
      <c r="C221" s="74" t="s">
        <v>473</v>
      </c>
      <c r="D221" s="69"/>
      <c r="E221" s="74" t="s">
        <v>647</v>
      </c>
      <c r="F221" s="74">
        <v>1500</v>
      </c>
      <c r="G221" s="74" t="s">
        <v>648</v>
      </c>
    </row>
    <row r="222" spans="1:7" ht="31.2">
      <c r="A222" s="70">
        <v>88</v>
      </c>
      <c r="B222" s="75" t="s">
        <v>652</v>
      </c>
      <c r="C222" s="74" t="s">
        <v>473</v>
      </c>
      <c r="D222" s="74"/>
      <c r="E222" s="74" t="s">
        <v>647</v>
      </c>
      <c r="F222" s="74">
        <v>1500</v>
      </c>
      <c r="G222" s="74" t="s">
        <v>648</v>
      </c>
    </row>
    <row r="223" spans="1:7" ht="31.2">
      <c r="A223" s="70">
        <v>89</v>
      </c>
      <c r="B223" s="75" t="s">
        <v>653</v>
      </c>
      <c r="C223" s="74" t="s">
        <v>473</v>
      </c>
      <c r="D223" s="74"/>
      <c r="E223" s="74" t="s">
        <v>647</v>
      </c>
      <c r="F223" s="74">
        <v>1500</v>
      </c>
      <c r="G223" s="74" t="s">
        <v>648</v>
      </c>
    </row>
    <row r="224" spans="1:7" ht="31.2">
      <c r="A224" s="70">
        <v>90</v>
      </c>
      <c r="B224" s="75" t="s">
        <v>654</v>
      </c>
      <c r="C224" s="74" t="s">
        <v>590</v>
      </c>
      <c r="D224" s="74" t="s">
        <v>292</v>
      </c>
      <c r="E224" s="74" t="s">
        <v>655</v>
      </c>
      <c r="F224" s="76">
        <v>1500</v>
      </c>
      <c r="G224" s="74" t="s">
        <v>656</v>
      </c>
    </row>
    <row r="225" spans="1:7" ht="31.2">
      <c r="A225" s="70">
        <v>91</v>
      </c>
      <c r="B225" s="75" t="s">
        <v>657</v>
      </c>
      <c r="C225" s="74" t="s">
        <v>590</v>
      </c>
      <c r="D225" s="74" t="s">
        <v>292</v>
      </c>
      <c r="E225" s="74" t="s">
        <v>235</v>
      </c>
      <c r="F225" s="76">
        <v>1500</v>
      </c>
      <c r="G225" s="74" t="s">
        <v>656</v>
      </c>
    </row>
    <row r="226" spans="1:7" ht="46.8">
      <c r="A226" s="70">
        <v>92</v>
      </c>
      <c r="B226" s="75" t="s">
        <v>658</v>
      </c>
      <c r="C226" s="74" t="s">
        <v>590</v>
      </c>
      <c r="D226" s="74" t="s">
        <v>292</v>
      </c>
      <c r="E226" s="74" t="s">
        <v>659</v>
      </c>
      <c r="F226" s="76">
        <v>1500</v>
      </c>
      <c r="G226" s="74" t="s">
        <v>656</v>
      </c>
    </row>
    <row r="227" spans="1:7" ht="67.2" customHeight="1">
      <c r="A227" s="70">
        <v>93</v>
      </c>
      <c r="B227" s="75" t="s">
        <v>660</v>
      </c>
      <c r="C227" s="74" t="s">
        <v>590</v>
      </c>
      <c r="D227" s="74" t="s">
        <v>661</v>
      </c>
      <c r="E227" s="74" t="s">
        <v>659</v>
      </c>
      <c r="F227" s="76">
        <v>3000</v>
      </c>
      <c r="G227" s="74" t="s">
        <v>656</v>
      </c>
    </row>
    <row r="228" spans="1:7" ht="83.4" customHeight="1">
      <c r="A228" s="70">
        <v>94</v>
      </c>
      <c r="B228" s="75" t="s">
        <v>662</v>
      </c>
      <c r="C228" s="74" t="s">
        <v>590</v>
      </c>
      <c r="D228" s="74" t="s">
        <v>292</v>
      </c>
      <c r="E228" s="74" t="s">
        <v>659</v>
      </c>
      <c r="F228" s="76">
        <v>1500</v>
      </c>
      <c r="G228" s="74" t="s">
        <v>656</v>
      </c>
    </row>
    <row r="229" spans="1:7" ht="67.2" customHeight="1">
      <c r="A229" s="70">
        <v>95</v>
      </c>
      <c r="B229" s="75" t="s">
        <v>663</v>
      </c>
      <c r="C229" s="74" t="s">
        <v>590</v>
      </c>
      <c r="D229" s="74" t="s">
        <v>292</v>
      </c>
      <c r="E229" s="74" t="s">
        <v>659</v>
      </c>
      <c r="F229" s="76">
        <v>1500</v>
      </c>
      <c r="G229" s="74" t="s">
        <v>656</v>
      </c>
    </row>
    <row r="230" spans="1:7" ht="76.8" customHeight="1">
      <c r="A230" s="70">
        <v>96</v>
      </c>
      <c r="B230" s="75" t="s">
        <v>664</v>
      </c>
      <c r="C230" s="74" t="s">
        <v>590</v>
      </c>
      <c r="D230" s="74" t="s">
        <v>292</v>
      </c>
      <c r="E230" s="74" t="s">
        <v>659</v>
      </c>
      <c r="F230" s="76">
        <v>1500</v>
      </c>
      <c r="G230" s="74" t="s">
        <v>656</v>
      </c>
    </row>
    <row r="231" spans="1:7" ht="78" customHeight="1">
      <c r="A231" s="70">
        <v>97</v>
      </c>
      <c r="B231" s="75" t="s">
        <v>665</v>
      </c>
      <c r="C231" s="74" t="s">
        <v>590</v>
      </c>
      <c r="D231" s="74" t="s">
        <v>292</v>
      </c>
      <c r="E231" s="74" t="s">
        <v>659</v>
      </c>
      <c r="F231" s="76">
        <v>1500</v>
      </c>
      <c r="G231" s="74" t="s">
        <v>656</v>
      </c>
    </row>
    <row r="232" spans="1:7" ht="24" customHeight="1">
      <c r="A232" s="70">
        <v>98</v>
      </c>
      <c r="B232" s="75" t="s">
        <v>666</v>
      </c>
      <c r="C232" s="74" t="s">
        <v>590</v>
      </c>
      <c r="D232" s="74" t="s">
        <v>292</v>
      </c>
      <c r="E232" s="74" t="s">
        <v>659</v>
      </c>
      <c r="F232" s="76">
        <v>1500</v>
      </c>
      <c r="G232" s="74" t="s">
        <v>656</v>
      </c>
    </row>
    <row r="233" spans="1:7" ht="24" customHeight="1">
      <c r="A233" s="70">
        <v>99</v>
      </c>
      <c r="B233" s="75" t="s">
        <v>667</v>
      </c>
      <c r="C233" s="74" t="s">
        <v>590</v>
      </c>
      <c r="D233" s="74" t="s">
        <v>292</v>
      </c>
      <c r="E233" s="74" t="s">
        <v>659</v>
      </c>
      <c r="F233" s="76">
        <v>1500</v>
      </c>
      <c r="G233" s="74" t="s">
        <v>656</v>
      </c>
    </row>
    <row r="234" spans="1:7" ht="31.2">
      <c r="A234" s="70">
        <v>100</v>
      </c>
      <c r="B234" s="81" t="s">
        <v>668</v>
      </c>
      <c r="C234" s="74" t="s">
        <v>669</v>
      </c>
      <c r="D234" s="74" t="s">
        <v>670</v>
      </c>
      <c r="E234" s="74" t="s">
        <v>560</v>
      </c>
      <c r="F234" s="76">
        <v>2500</v>
      </c>
      <c r="G234" s="74" t="s">
        <v>671</v>
      </c>
    </row>
    <row r="235" spans="1:7" ht="31.2">
      <c r="A235" s="70">
        <v>101</v>
      </c>
      <c r="B235" s="81" t="s">
        <v>672</v>
      </c>
      <c r="C235" s="74" t="s">
        <v>669</v>
      </c>
      <c r="D235" s="74" t="s">
        <v>670</v>
      </c>
      <c r="E235" s="74" t="s">
        <v>560</v>
      </c>
      <c r="F235" s="76">
        <v>2500</v>
      </c>
      <c r="G235" s="74" t="s">
        <v>671</v>
      </c>
    </row>
    <row r="236" spans="1:7" ht="31.2">
      <c r="A236" s="70">
        <v>102</v>
      </c>
      <c r="B236" s="81" t="s">
        <v>673</v>
      </c>
      <c r="C236" s="74" t="s">
        <v>669</v>
      </c>
      <c r="D236" s="74" t="s">
        <v>670</v>
      </c>
      <c r="E236" s="74" t="s">
        <v>560</v>
      </c>
      <c r="F236" s="76">
        <v>2500</v>
      </c>
      <c r="G236" s="74" t="s">
        <v>671</v>
      </c>
    </row>
    <row r="237" spans="1:7" ht="31.2">
      <c r="A237" s="70">
        <v>103</v>
      </c>
      <c r="B237" s="81" t="s">
        <v>674</v>
      </c>
      <c r="C237" s="74" t="s">
        <v>669</v>
      </c>
      <c r="D237" s="74" t="s">
        <v>670</v>
      </c>
      <c r="E237" s="74" t="s">
        <v>560</v>
      </c>
      <c r="F237" s="76">
        <v>2500</v>
      </c>
      <c r="G237" s="74" t="s">
        <v>671</v>
      </c>
    </row>
    <row r="238" spans="1:7" ht="31.2">
      <c r="A238" s="70">
        <v>104</v>
      </c>
      <c r="B238" s="81" t="s">
        <v>675</v>
      </c>
      <c r="C238" s="74" t="s">
        <v>669</v>
      </c>
      <c r="D238" s="74" t="s">
        <v>670</v>
      </c>
      <c r="E238" s="74" t="s">
        <v>560</v>
      </c>
      <c r="F238" s="76">
        <v>2500</v>
      </c>
      <c r="G238" s="74" t="s">
        <v>671</v>
      </c>
    </row>
    <row r="239" spans="1:7" ht="31.2">
      <c r="A239" s="70">
        <v>105</v>
      </c>
      <c r="B239" s="81" t="s">
        <v>676</v>
      </c>
      <c r="C239" s="74" t="s">
        <v>669</v>
      </c>
      <c r="D239" s="74" t="s">
        <v>670</v>
      </c>
      <c r="E239" s="74" t="s">
        <v>560</v>
      </c>
      <c r="F239" s="76">
        <v>2500</v>
      </c>
      <c r="G239" s="74" t="s">
        <v>671</v>
      </c>
    </row>
    <row r="240" spans="1:7" ht="31.2">
      <c r="A240" s="70">
        <v>106</v>
      </c>
      <c r="B240" s="81" t="s">
        <v>677</v>
      </c>
      <c r="C240" s="74" t="s">
        <v>669</v>
      </c>
      <c r="D240" s="74" t="s">
        <v>357</v>
      </c>
      <c r="E240" s="74" t="s">
        <v>560</v>
      </c>
      <c r="F240" s="76">
        <v>2500</v>
      </c>
      <c r="G240" s="74" t="s">
        <v>671</v>
      </c>
    </row>
    <row r="241" spans="1:7" ht="31.2">
      <c r="A241" s="70">
        <v>107</v>
      </c>
      <c r="B241" s="81" t="s">
        <v>678</v>
      </c>
      <c r="C241" s="74" t="s">
        <v>669</v>
      </c>
      <c r="D241" s="74" t="s">
        <v>670</v>
      </c>
      <c r="E241" s="74" t="s">
        <v>560</v>
      </c>
      <c r="F241" s="76">
        <v>2500</v>
      </c>
      <c r="G241" s="74" t="s">
        <v>671</v>
      </c>
    </row>
    <row r="242" spans="1:7" s="147" customFormat="1" ht="18" customHeight="1">
      <c r="A242" s="70">
        <v>108</v>
      </c>
      <c r="B242" s="81" t="s">
        <v>679</v>
      </c>
      <c r="C242" s="74" t="s">
        <v>669</v>
      </c>
      <c r="D242" s="74" t="s">
        <v>670</v>
      </c>
      <c r="E242" s="74" t="s">
        <v>560</v>
      </c>
      <c r="F242" s="76">
        <v>2500</v>
      </c>
      <c r="G242" s="74" t="s">
        <v>671</v>
      </c>
    </row>
    <row r="243" spans="1:7" ht="24" customHeight="1">
      <c r="A243" s="70">
        <v>109</v>
      </c>
      <c r="B243" s="75" t="s">
        <v>680</v>
      </c>
      <c r="C243" s="74" t="s">
        <v>681</v>
      </c>
      <c r="D243" s="74" t="s">
        <v>682</v>
      </c>
      <c r="E243" s="74" t="s">
        <v>683</v>
      </c>
      <c r="F243" s="74">
        <v>1000</v>
      </c>
      <c r="G243" s="74" t="s">
        <v>684</v>
      </c>
    </row>
    <row r="244" spans="1:7" ht="31.2">
      <c r="A244" s="70">
        <v>110</v>
      </c>
      <c r="B244" s="75" t="s">
        <v>685</v>
      </c>
      <c r="C244" s="74" t="s">
        <v>681</v>
      </c>
      <c r="D244" s="74" t="s">
        <v>682</v>
      </c>
      <c r="E244" s="74" t="s">
        <v>683</v>
      </c>
      <c r="F244" s="74">
        <v>1000</v>
      </c>
      <c r="G244" s="74" t="s">
        <v>684</v>
      </c>
    </row>
    <row r="245" spans="1:7" ht="31.2">
      <c r="A245" s="70">
        <v>111</v>
      </c>
      <c r="B245" s="75" t="s">
        <v>686</v>
      </c>
      <c r="C245" s="74" t="s">
        <v>681</v>
      </c>
      <c r="D245" s="74" t="s">
        <v>682</v>
      </c>
      <c r="E245" s="74" t="s">
        <v>683</v>
      </c>
      <c r="F245" s="74">
        <v>1000</v>
      </c>
      <c r="G245" s="74" t="s">
        <v>684</v>
      </c>
    </row>
    <row r="246" spans="1:7" ht="46.8">
      <c r="A246" s="70">
        <v>112</v>
      </c>
      <c r="B246" s="75" t="s">
        <v>687</v>
      </c>
      <c r="C246" s="74" t="s">
        <v>688</v>
      </c>
      <c r="D246" s="90" t="s">
        <v>689</v>
      </c>
      <c r="E246" s="74" t="s">
        <v>690</v>
      </c>
      <c r="F246" s="74">
        <v>1000</v>
      </c>
      <c r="G246" s="74" t="s">
        <v>691</v>
      </c>
    </row>
    <row r="247" spans="1:7" ht="46.8">
      <c r="A247" s="70">
        <v>113</v>
      </c>
      <c r="B247" s="75" t="s">
        <v>692</v>
      </c>
      <c r="C247" s="74" t="s">
        <v>688</v>
      </c>
      <c r="D247" s="90" t="s">
        <v>693</v>
      </c>
      <c r="E247" s="74" t="s">
        <v>690</v>
      </c>
      <c r="F247" s="74">
        <v>500</v>
      </c>
      <c r="G247" s="74" t="s">
        <v>691</v>
      </c>
    </row>
    <row r="248" spans="1:7" ht="46.8">
      <c r="A248" s="70">
        <v>114</v>
      </c>
      <c r="B248" s="75" t="s">
        <v>694</v>
      </c>
      <c r="C248" s="74" t="s">
        <v>695</v>
      </c>
      <c r="D248" s="90" t="s">
        <v>696</v>
      </c>
      <c r="E248" s="74" t="s">
        <v>697</v>
      </c>
      <c r="F248" s="74">
        <v>1000</v>
      </c>
      <c r="G248" s="74" t="s">
        <v>691</v>
      </c>
    </row>
    <row r="249" spans="1:7" ht="39" customHeight="1">
      <c r="A249" s="70">
        <v>115</v>
      </c>
      <c r="B249" s="75" t="s">
        <v>698</v>
      </c>
      <c r="C249" s="74" t="s">
        <v>695</v>
      </c>
      <c r="D249" s="90" t="s">
        <v>696</v>
      </c>
      <c r="E249" s="74" t="s">
        <v>697</v>
      </c>
      <c r="F249" s="74">
        <v>1000</v>
      </c>
      <c r="G249" s="74" t="s">
        <v>691</v>
      </c>
    </row>
    <row r="250" spans="1:7" ht="43.2" customHeight="1">
      <c r="A250" s="70">
        <v>116</v>
      </c>
      <c r="B250" s="75" t="s">
        <v>699</v>
      </c>
      <c r="C250" s="74" t="s">
        <v>695</v>
      </c>
      <c r="D250" s="90" t="s">
        <v>693</v>
      </c>
      <c r="E250" s="74" t="s">
        <v>697</v>
      </c>
      <c r="F250" s="74">
        <v>500</v>
      </c>
      <c r="G250" s="74" t="s">
        <v>691</v>
      </c>
    </row>
    <row r="251" spans="1:7" ht="36" customHeight="1">
      <c r="A251" s="70">
        <v>117</v>
      </c>
      <c r="B251" s="75" t="s">
        <v>700</v>
      </c>
      <c r="C251" s="74" t="s">
        <v>695</v>
      </c>
      <c r="D251" s="90" t="s">
        <v>696</v>
      </c>
      <c r="E251" s="74" t="s">
        <v>697</v>
      </c>
      <c r="F251" s="74">
        <v>1000</v>
      </c>
      <c r="G251" s="74" t="s">
        <v>691</v>
      </c>
    </row>
    <row r="252" spans="1:7" ht="36" customHeight="1">
      <c r="A252" s="70">
        <v>118</v>
      </c>
      <c r="B252" s="75" t="s">
        <v>701</v>
      </c>
      <c r="C252" s="74" t="s">
        <v>702</v>
      </c>
      <c r="D252" s="90" t="s">
        <v>696</v>
      </c>
      <c r="E252" s="74" t="s">
        <v>697</v>
      </c>
      <c r="F252" s="76">
        <v>1000</v>
      </c>
      <c r="G252" s="74" t="s">
        <v>691</v>
      </c>
    </row>
    <row r="253" spans="1:7" ht="46.8">
      <c r="A253" s="70">
        <v>119</v>
      </c>
      <c r="B253" s="75" t="s">
        <v>703</v>
      </c>
      <c r="C253" s="74" t="s">
        <v>704</v>
      </c>
      <c r="D253" s="90" t="s">
        <v>705</v>
      </c>
      <c r="E253" s="74" t="s">
        <v>697</v>
      </c>
      <c r="F253" s="76">
        <v>500</v>
      </c>
      <c r="G253" s="74" t="s">
        <v>691</v>
      </c>
    </row>
    <row r="254" spans="1:7" ht="46.8">
      <c r="A254" s="70">
        <v>120</v>
      </c>
      <c r="B254" s="75" t="s">
        <v>706</v>
      </c>
      <c r="C254" s="74" t="s">
        <v>704</v>
      </c>
      <c r="D254" s="90" t="s">
        <v>705</v>
      </c>
      <c r="E254" s="74" t="s">
        <v>697</v>
      </c>
      <c r="F254" s="76">
        <v>500</v>
      </c>
      <c r="G254" s="74" t="s">
        <v>691</v>
      </c>
    </row>
    <row r="255" spans="1:7" ht="46.8">
      <c r="A255" s="70">
        <v>121</v>
      </c>
      <c r="B255" s="75" t="s">
        <v>707</v>
      </c>
      <c r="C255" s="74" t="s">
        <v>704</v>
      </c>
      <c r="D255" s="90" t="s">
        <v>705</v>
      </c>
      <c r="E255" s="74" t="s">
        <v>697</v>
      </c>
      <c r="F255" s="76">
        <v>500</v>
      </c>
      <c r="G255" s="74" t="s">
        <v>691</v>
      </c>
    </row>
    <row r="256" spans="1:7" ht="31.2">
      <c r="A256" s="70">
        <v>122</v>
      </c>
      <c r="B256" s="75" t="s">
        <v>708</v>
      </c>
      <c r="C256" s="74" t="s">
        <v>473</v>
      </c>
      <c r="D256" s="74" t="s">
        <v>215</v>
      </c>
      <c r="E256" s="74" t="s">
        <v>475</v>
      </c>
      <c r="F256" s="91">
        <v>1200</v>
      </c>
      <c r="G256" s="74" t="s">
        <v>709</v>
      </c>
    </row>
    <row r="257" spans="1:7" ht="31.2">
      <c r="A257" s="70">
        <v>123</v>
      </c>
      <c r="B257" s="75" t="s">
        <v>710</v>
      </c>
      <c r="C257" s="74" t="s">
        <v>473</v>
      </c>
      <c r="D257" s="74" t="s">
        <v>215</v>
      </c>
      <c r="E257" s="74" t="s">
        <v>475</v>
      </c>
      <c r="F257" s="91">
        <v>1200</v>
      </c>
      <c r="G257" s="74" t="s">
        <v>709</v>
      </c>
    </row>
    <row r="258" spans="1:7" ht="31.2">
      <c r="A258" s="70">
        <v>124</v>
      </c>
      <c r="B258" s="75" t="s">
        <v>711</v>
      </c>
      <c r="C258" s="74" t="s">
        <v>473</v>
      </c>
      <c r="D258" s="74" t="s">
        <v>215</v>
      </c>
      <c r="E258" s="74" t="s">
        <v>475</v>
      </c>
      <c r="F258" s="91">
        <v>1200</v>
      </c>
      <c r="G258" s="74" t="s">
        <v>709</v>
      </c>
    </row>
    <row r="259" spans="1:7" ht="31.2">
      <c r="A259" s="70">
        <v>125</v>
      </c>
      <c r="B259" s="75" t="s">
        <v>712</v>
      </c>
      <c r="C259" s="74" t="s">
        <v>489</v>
      </c>
      <c r="D259" s="74" t="s">
        <v>357</v>
      </c>
      <c r="E259" s="74" t="s">
        <v>475</v>
      </c>
      <c r="F259" s="91">
        <v>2500</v>
      </c>
      <c r="G259" s="74" t="s">
        <v>709</v>
      </c>
    </row>
    <row r="260" spans="1:7" ht="31.2">
      <c r="A260" s="70">
        <v>126</v>
      </c>
      <c r="B260" s="75" t="s">
        <v>713</v>
      </c>
      <c r="C260" s="74" t="s">
        <v>489</v>
      </c>
      <c r="D260" s="74" t="s">
        <v>357</v>
      </c>
      <c r="E260" s="74" t="s">
        <v>475</v>
      </c>
      <c r="F260" s="91">
        <v>2500</v>
      </c>
      <c r="G260" s="74" t="s">
        <v>709</v>
      </c>
    </row>
    <row r="261" spans="1:7" ht="31.2">
      <c r="A261" s="70">
        <v>127</v>
      </c>
      <c r="B261" s="75" t="s">
        <v>714</v>
      </c>
      <c r="C261" s="74" t="s">
        <v>473</v>
      </c>
      <c r="D261" s="74" t="s">
        <v>715</v>
      </c>
      <c r="E261" s="74" t="s">
        <v>475</v>
      </c>
      <c r="F261" s="91">
        <v>1200</v>
      </c>
      <c r="G261" s="74" t="s">
        <v>709</v>
      </c>
    </row>
    <row r="262" spans="1:7" ht="31.2">
      <c r="A262" s="70">
        <v>128</v>
      </c>
      <c r="B262" s="75" t="s">
        <v>716</v>
      </c>
      <c r="C262" s="74" t="s">
        <v>489</v>
      </c>
      <c r="D262" s="74" t="s">
        <v>215</v>
      </c>
      <c r="E262" s="74" t="s">
        <v>475</v>
      </c>
      <c r="F262" s="91">
        <v>1200</v>
      </c>
      <c r="G262" s="74" t="s">
        <v>709</v>
      </c>
    </row>
    <row r="263" spans="1:7" ht="31.2">
      <c r="A263" s="70">
        <v>129</v>
      </c>
      <c r="B263" s="75" t="s">
        <v>717</v>
      </c>
      <c r="C263" s="74" t="s">
        <v>473</v>
      </c>
      <c r="D263" s="74" t="s">
        <v>718</v>
      </c>
      <c r="E263" s="74" t="s">
        <v>475</v>
      </c>
      <c r="F263" s="91">
        <v>1200</v>
      </c>
      <c r="G263" s="74" t="s">
        <v>709</v>
      </c>
    </row>
    <row r="264" spans="1:7" ht="31.2">
      <c r="A264" s="70">
        <v>130</v>
      </c>
      <c r="B264" s="75" t="s">
        <v>719</v>
      </c>
      <c r="C264" s="74" t="s">
        <v>473</v>
      </c>
      <c r="D264" s="74" t="s">
        <v>215</v>
      </c>
      <c r="E264" s="74" t="s">
        <v>475</v>
      </c>
      <c r="F264" s="91">
        <v>1200</v>
      </c>
      <c r="G264" s="74" t="s">
        <v>709</v>
      </c>
    </row>
    <row r="265" spans="1:7" ht="31.2">
      <c r="A265" s="70">
        <v>131</v>
      </c>
      <c r="B265" s="75" t="s">
        <v>720</v>
      </c>
      <c r="C265" s="74" t="s">
        <v>473</v>
      </c>
      <c r="D265" s="74" t="s">
        <v>215</v>
      </c>
      <c r="E265" s="74" t="s">
        <v>475</v>
      </c>
      <c r="F265" s="91">
        <v>1200</v>
      </c>
      <c r="G265" s="74" t="s">
        <v>709</v>
      </c>
    </row>
    <row r="266" spans="1:7" ht="31.2">
      <c r="A266" s="70">
        <v>132</v>
      </c>
      <c r="B266" s="75" t="s">
        <v>721</v>
      </c>
      <c r="C266" s="74" t="s">
        <v>473</v>
      </c>
      <c r="D266" s="74" t="s">
        <v>215</v>
      </c>
      <c r="E266" s="74" t="s">
        <v>475</v>
      </c>
      <c r="F266" s="91">
        <v>1200</v>
      </c>
      <c r="G266" s="74" t="s">
        <v>709</v>
      </c>
    </row>
    <row r="267" spans="1:7" ht="67.2" customHeight="1">
      <c r="A267" s="70">
        <v>133</v>
      </c>
      <c r="B267" s="75" t="s">
        <v>722</v>
      </c>
      <c r="C267" s="74" t="s">
        <v>473</v>
      </c>
      <c r="D267" s="74" t="s">
        <v>215</v>
      </c>
      <c r="E267" s="74" t="s">
        <v>475</v>
      </c>
      <c r="F267" s="91">
        <v>1200</v>
      </c>
      <c r="G267" s="74" t="s">
        <v>709</v>
      </c>
    </row>
    <row r="268" spans="1:7" ht="12" customHeight="1">
      <c r="A268" s="70">
        <v>134</v>
      </c>
      <c r="B268" s="75" t="s">
        <v>723</v>
      </c>
      <c r="C268" s="74" t="s">
        <v>464</v>
      </c>
      <c r="D268" s="74" t="s">
        <v>724</v>
      </c>
      <c r="E268" s="74" t="s">
        <v>725</v>
      </c>
      <c r="F268" s="76">
        <v>260</v>
      </c>
      <c r="G268" s="74" t="s">
        <v>726</v>
      </c>
    </row>
    <row r="269" spans="1:7" ht="31.2">
      <c r="A269" s="70">
        <v>135</v>
      </c>
      <c r="B269" s="75" t="s">
        <v>727</v>
      </c>
      <c r="C269" s="74" t="s">
        <v>464</v>
      </c>
      <c r="D269" s="74" t="s">
        <v>728</v>
      </c>
      <c r="E269" s="74" t="s">
        <v>725</v>
      </c>
      <c r="F269" s="76">
        <v>200</v>
      </c>
      <c r="G269" s="74" t="s">
        <v>726</v>
      </c>
    </row>
    <row r="270" spans="1:7" ht="46.8">
      <c r="A270" s="70">
        <v>136</v>
      </c>
      <c r="B270" s="75" t="s">
        <v>729</v>
      </c>
      <c r="C270" s="74" t="s">
        <v>464</v>
      </c>
      <c r="D270" s="74" t="s">
        <v>730</v>
      </c>
      <c r="E270" s="74" t="s">
        <v>731</v>
      </c>
      <c r="F270" s="76">
        <v>180</v>
      </c>
      <c r="G270" s="74" t="s">
        <v>726</v>
      </c>
    </row>
    <row r="271" spans="1:7" s="147" customFormat="1" ht="31.2">
      <c r="A271" s="70">
        <v>137</v>
      </c>
      <c r="B271" s="75" t="s">
        <v>732</v>
      </c>
      <c r="C271" s="74" t="s">
        <v>733</v>
      </c>
      <c r="D271" s="74" t="s">
        <v>734</v>
      </c>
      <c r="E271" s="74" t="s">
        <v>725</v>
      </c>
      <c r="F271" s="76">
        <v>120</v>
      </c>
      <c r="G271" s="74" t="s">
        <v>726</v>
      </c>
    </row>
    <row r="272" spans="1:7" ht="31.2">
      <c r="A272" s="70">
        <v>138</v>
      </c>
      <c r="B272" s="75" t="s">
        <v>735</v>
      </c>
      <c r="C272" s="74" t="s">
        <v>464</v>
      </c>
      <c r="D272" s="74" t="s">
        <v>736</v>
      </c>
      <c r="E272" s="74" t="s">
        <v>725</v>
      </c>
      <c r="F272" s="76">
        <v>160</v>
      </c>
      <c r="G272" s="74" t="s">
        <v>726</v>
      </c>
    </row>
    <row r="273" spans="1:7" ht="31.2">
      <c r="A273" s="70">
        <v>139</v>
      </c>
      <c r="B273" s="87" t="s">
        <v>737</v>
      </c>
      <c r="C273" s="88" t="s">
        <v>473</v>
      </c>
      <c r="D273" s="88" t="s">
        <v>738</v>
      </c>
      <c r="E273" s="88" t="s">
        <v>475</v>
      </c>
      <c r="F273" s="89">
        <v>1500</v>
      </c>
      <c r="G273" s="88" t="s">
        <v>739</v>
      </c>
    </row>
    <row r="274" spans="1:7" ht="31.2">
      <c r="A274" s="70">
        <v>140</v>
      </c>
      <c r="B274" s="87" t="s">
        <v>740</v>
      </c>
      <c r="C274" s="88" t="s">
        <v>741</v>
      </c>
      <c r="D274" s="88" t="s">
        <v>742</v>
      </c>
      <c r="E274" s="88" t="s">
        <v>743</v>
      </c>
      <c r="F274" s="88">
        <v>1500</v>
      </c>
      <c r="G274" s="88" t="s">
        <v>739</v>
      </c>
    </row>
    <row r="275" spans="1:7" ht="31.2">
      <c r="A275" s="70">
        <v>141</v>
      </c>
      <c r="B275" s="87" t="s">
        <v>744</v>
      </c>
      <c r="C275" s="88" t="s">
        <v>745</v>
      </c>
      <c r="D275" s="88" t="s">
        <v>746</v>
      </c>
      <c r="E275" s="88" t="s">
        <v>475</v>
      </c>
      <c r="F275" s="89">
        <v>850</v>
      </c>
      <c r="G275" s="88" t="s">
        <v>739</v>
      </c>
    </row>
    <row r="276" spans="1:7" ht="31.2">
      <c r="A276" s="70">
        <v>142</v>
      </c>
      <c r="B276" s="87" t="s">
        <v>747</v>
      </c>
      <c r="C276" s="88" t="s">
        <v>748</v>
      </c>
      <c r="D276" s="88" t="s">
        <v>215</v>
      </c>
      <c r="E276" s="88" t="s">
        <v>749</v>
      </c>
      <c r="F276" s="89">
        <v>1200</v>
      </c>
      <c r="G276" s="88" t="s">
        <v>739</v>
      </c>
    </row>
    <row r="277" spans="1:7" ht="46.8">
      <c r="A277" s="70">
        <v>143</v>
      </c>
      <c r="B277" s="87" t="s">
        <v>750</v>
      </c>
      <c r="C277" s="88" t="s">
        <v>748</v>
      </c>
      <c r="D277" s="88" t="s">
        <v>222</v>
      </c>
      <c r="E277" s="88" t="s">
        <v>751</v>
      </c>
      <c r="F277" s="89">
        <v>1000</v>
      </c>
      <c r="G277" s="88" t="s">
        <v>739</v>
      </c>
    </row>
    <row r="278" spans="1:7" ht="46.8">
      <c r="A278" s="70">
        <v>144</v>
      </c>
      <c r="B278" s="71" t="s">
        <v>752</v>
      </c>
      <c r="C278" s="70" t="s">
        <v>753</v>
      </c>
      <c r="D278" s="70" t="s">
        <v>754</v>
      </c>
      <c r="E278" s="70" t="s">
        <v>755</v>
      </c>
      <c r="F278" s="70">
        <v>1400</v>
      </c>
      <c r="G278" s="70" t="s">
        <v>186</v>
      </c>
    </row>
    <row r="279" spans="1:7" ht="31.2">
      <c r="A279" s="70">
        <v>145</v>
      </c>
      <c r="B279" s="71" t="s">
        <v>756</v>
      </c>
      <c r="C279" s="70" t="s">
        <v>489</v>
      </c>
      <c r="D279" s="70" t="s">
        <v>357</v>
      </c>
      <c r="E279" s="70" t="s">
        <v>475</v>
      </c>
      <c r="F279" s="72">
        <v>1200</v>
      </c>
      <c r="G279" s="70" t="s">
        <v>757</v>
      </c>
    </row>
    <row r="280" spans="1:7" ht="31.2">
      <c r="A280" s="70">
        <v>146</v>
      </c>
      <c r="B280" s="71" t="s">
        <v>758</v>
      </c>
      <c r="C280" s="70" t="s">
        <v>489</v>
      </c>
      <c r="D280" s="70" t="s">
        <v>759</v>
      </c>
      <c r="E280" s="70" t="s">
        <v>475</v>
      </c>
      <c r="F280" s="72">
        <v>2000</v>
      </c>
      <c r="G280" s="70" t="s">
        <v>757</v>
      </c>
    </row>
    <row r="281" spans="1:7" ht="31.2">
      <c r="A281" s="70">
        <v>147</v>
      </c>
      <c r="B281" s="71" t="s">
        <v>760</v>
      </c>
      <c r="C281" s="70" t="s">
        <v>473</v>
      </c>
      <c r="D281" s="70" t="s">
        <v>761</v>
      </c>
      <c r="E281" s="70" t="s">
        <v>475</v>
      </c>
      <c r="F281" s="72">
        <v>1200</v>
      </c>
      <c r="G281" s="70" t="s">
        <v>757</v>
      </c>
    </row>
    <row r="282" spans="1:7" ht="31.2">
      <c r="A282" s="70">
        <v>148</v>
      </c>
      <c r="B282" s="71" t="s">
        <v>762</v>
      </c>
      <c r="C282" s="70" t="s">
        <v>473</v>
      </c>
      <c r="D282" s="70" t="s">
        <v>761</v>
      </c>
      <c r="E282" s="70" t="s">
        <v>475</v>
      </c>
      <c r="F282" s="72">
        <v>1200</v>
      </c>
      <c r="G282" s="70" t="s">
        <v>757</v>
      </c>
    </row>
    <row r="283" spans="1:7" ht="31.2">
      <c r="A283" s="70">
        <v>149</v>
      </c>
      <c r="B283" s="71" t="s">
        <v>763</v>
      </c>
      <c r="C283" s="70" t="s">
        <v>489</v>
      </c>
      <c r="D283" s="70" t="s">
        <v>759</v>
      </c>
      <c r="E283" s="70" t="s">
        <v>560</v>
      </c>
      <c r="F283" s="72">
        <v>2000</v>
      </c>
      <c r="G283" s="70" t="s">
        <v>757</v>
      </c>
    </row>
    <row r="284" spans="1:7" ht="31.2">
      <c r="A284" s="70">
        <v>150</v>
      </c>
      <c r="B284" s="71" t="s">
        <v>764</v>
      </c>
      <c r="C284" s="70" t="s">
        <v>765</v>
      </c>
      <c r="D284" s="70" t="s">
        <v>766</v>
      </c>
      <c r="E284" s="70" t="s">
        <v>450</v>
      </c>
      <c r="F284" s="72">
        <v>2000</v>
      </c>
      <c r="G284" s="70" t="s">
        <v>757</v>
      </c>
    </row>
    <row r="285" spans="1:7" ht="31.2">
      <c r="A285" s="70">
        <v>151</v>
      </c>
      <c r="B285" s="71" t="s">
        <v>767</v>
      </c>
      <c r="C285" s="70" t="s">
        <v>473</v>
      </c>
      <c r="D285" s="70" t="s">
        <v>559</v>
      </c>
      <c r="E285" s="70" t="s">
        <v>768</v>
      </c>
      <c r="F285" s="72">
        <v>1000</v>
      </c>
      <c r="G285" s="70" t="s">
        <v>757</v>
      </c>
    </row>
    <row r="286" spans="1:7" ht="31.2">
      <c r="A286" s="70">
        <v>152</v>
      </c>
      <c r="B286" s="94" t="s">
        <v>769</v>
      </c>
      <c r="C286" s="70" t="s">
        <v>473</v>
      </c>
      <c r="D286" s="70" t="s">
        <v>559</v>
      </c>
      <c r="E286" s="70" t="s">
        <v>768</v>
      </c>
      <c r="F286" s="72">
        <v>1000</v>
      </c>
      <c r="G286" s="70" t="s">
        <v>757</v>
      </c>
    </row>
    <row r="287" spans="1:7" ht="31.2">
      <c r="A287" s="70">
        <v>153</v>
      </c>
      <c r="B287" s="94" t="s">
        <v>770</v>
      </c>
      <c r="C287" s="70" t="s">
        <v>473</v>
      </c>
      <c r="D287" s="70" t="s">
        <v>559</v>
      </c>
      <c r="E287" s="70" t="s">
        <v>475</v>
      </c>
      <c r="F287" s="72">
        <v>1000</v>
      </c>
      <c r="G287" s="70" t="s">
        <v>757</v>
      </c>
    </row>
    <row r="288" spans="1:7" ht="62.4">
      <c r="A288" s="70">
        <v>154</v>
      </c>
      <c r="B288" s="75" t="s">
        <v>771</v>
      </c>
      <c r="C288" s="74" t="s">
        <v>772</v>
      </c>
      <c r="D288" s="74" t="s">
        <v>773</v>
      </c>
      <c r="E288" s="74" t="s">
        <v>560</v>
      </c>
      <c r="F288" s="74">
        <v>1000</v>
      </c>
      <c r="G288" s="74" t="s">
        <v>208</v>
      </c>
    </row>
    <row r="289" spans="1:7" ht="62.4">
      <c r="A289" s="70">
        <v>155</v>
      </c>
      <c r="B289" s="75" t="s">
        <v>774</v>
      </c>
      <c r="C289" s="74" t="s">
        <v>772</v>
      </c>
      <c r="D289" s="74" t="s">
        <v>773</v>
      </c>
      <c r="E289" s="74" t="s">
        <v>560</v>
      </c>
      <c r="F289" s="74">
        <v>1000</v>
      </c>
      <c r="G289" s="74" t="s">
        <v>208</v>
      </c>
    </row>
    <row r="290" spans="1:7" ht="62.4">
      <c r="A290" s="70">
        <v>156</v>
      </c>
      <c r="B290" s="75" t="s">
        <v>775</v>
      </c>
      <c r="C290" s="74" t="s">
        <v>776</v>
      </c>
      <c r="D290" s="74" t="s">
        <v>777</v>
      </c>
      <c r="E290" s="74" t="s">
        <v>560</v>
      </c>
      <c r="F290" s="74">
        <v>1500</v>
      </c>
      <c r="G290" s="74" t="s">
        <v>208</v>
      </c>
    </row>
    <row r="291" spans="1:7" ht="62.4">
      <c r="A291" s="70">
        <v>157</v>
      </c>
      <c r="B291" s="75" t="s">
        <v>778</v>
      </c>
      <c r="C291" s="74" t="s">
        <v>489</v>
      </c>
      <c r="D291" s="74" t="s">
        <v>779</v>
      </c>
      <c r="E291" s="74" t="s">
        <v>560</v>
      </c>
      <c r="F291" s="74">
        <v>1500</v>
      </c>
      <c r="G291" s="74" t="s">
        <v>208</v>
      </c>
    </row>
    <row r="292" spans="1:7" ht="46.8">
      <c r="A292" s="70">
        <v>158</v>
      </c>
      <c r="B292" s="75" t="s">
        <v>780</v>
      </c>
      <c r="C292" s="74" t="s">
        <v>214</v>
      </c>
      <c r="D292" s="74" t="s">
        <v>781</v>
      </c>
      <c r="E292" s="74" t="s">
        <v>560</v>
      </c>
      <c r="F292" s="74">
        <v>1500</v>
      </c>
      <c r="G292" s="74" t="s">
        <v>208</v>
      </c>
    </row>
    <row r="293" spans="1:7" ht="31.2">
      <c r="A293" s="70">
        <v>159</v>
      </c>
      <c r="B293" s="75" t="s">
        <v>782</v>
      </c>
      <c r="C293" s="74" t="s">
        <v>489</v>
      </c>
      <c r="D293" s="74" t="s">
        <v>783</v>
      </c>
      <c r="E293" s="74" t="s">
        <v>560</v>
      </c>
      <c r="F293" s="74">
        <v>1500</v>
      </c>
      <c r="G293" s="74" t="s">
        <v>208</v>
      </c>
    </row>
    <row r="294" spans="1:7" ht="31.2">
      <c r="A294" s="70">
        <v>160</v>
      </c>
      <c r="B294" s="75" t="s">
        <v>784</v>
      </c>
      <c r="C294" s="74" t="s">
        <v>485</v>
      </c>
      <c r="D294" s="74" t="s">
        <v>785</v>
      </c>
      <c r="E294" s="74" t="s">
        <v>560</v>
      </c>
      <c r="F294" s="74">
        <v>1500</v>
      </c>
      <c r="G294" s="74" t="s">
        <v>208</v>
      </c>
    </row>
    <row r="295" spans="1:7" ht="31.2">
      <c r="A295" s="70">
        <v>161</v>
      </c>
      <c r="B295" s="75" t="s">
        <v>786</v>
      </c>
      <c r="C295" s="74" t="s">
        <v>473</v>
      </c>
      <c r="D295" s="74" t="s">
        <v>785</v>
      </c>
      <c r="E295" s="74" t="s">
        <v>560</v>
      </c>
      <c r="F295" s="74">
        <v>1500</v>
      </c>
      <c r="G295" s="74" t="s">
        <v>208</v>
      </c>
    </row>
    <row r="296" spans="1:7" ht="31.2">
      <c r="A296" s="70">
        <v>162</v>
      </c>
      <c r="B296" s="71" t="s">
        <v>787</v>
      </c>
      <c r="C296" s="70" t="s">
        <v>788</v>
      </c>
      <c r="D296" s="70" t="s">
        <v>789</v>
      </c>
      <c r="E296" s="70" t="s">
        <v>790</v>
      </c>
      <c r="F296" s="70">
        <v>300</v>
      </c>
      <c r="G296" s="70" t="s">
        <v>217</v>
      </c>
    </row>
    <row r="297" spans="1:7" ht="31.2">
      <c r="A297" s="70">
        <v>163</v>
      </c>
      <c r="B297" s="71" t="s">
        <v>791</v>
      </c>
      <c r="C297" s="70" t="s">
        <v>788</v>
      </c>
      <c r="D297" s="70" t="s">
        <v>792</v>
      </c>
      <c r="E297" s="70" t="s">
        <v>790</v>
      </c>
      <c r="F297" s="70">
        <v>250</v>
      </c>
      <c r="G297" s="70" t="s">
        <v>217</v>
      </c>
    </row>
    <row r="298" spans="1:7" ht="31.2">
      <c r="A298" s="70">
        <v>164</v>
      </c>
      <c r="B298" s="71" t="s">
        <v>793</v>
      </c>
      <c r="C298" s="70" t="s">
        <v>788</v>
      </c>
      <c r="D298" s="70" t="s">
        <v>789</v>
      </c>
      <c r="E298" s="70" t="s">
        <v>790</v>
      </c>
      <c r="F298" s="70">
        <v>300</v>
      </c>
      <c r="G298" s="70" t="s">
        <v>217</v>
      </c>
    </row>
    <row r="299" spans="1:7" ht="25.8" customHeight="1">
      <c r="A299" s="70">
        <v>165</v>
      </c>
      <c r="B299" s="71" t="s">
        <v>794</v>
      </c>
      <c r="C299" s="70" t="s">
        <v>795</v>
      </c>
      <c r="D299" s="70" t="s">
        <v>796</v>
      </c>
      <c r="E299" s="70" t="s">
        <v>797</v>
      </c>
      <c r="F299" s="72">
        <v>900</v>
      </c>
      <c r="G299" s="70" t="s">
        <v>217</v>
      </c>
    </row>
    <row r="300" spans="1:7" ht="25.8" customHeight="1">
      <c r="A300" s="70">
        <v>166</v>
      </c>
      <c r="B300" s="71" t="s">
        <v>798</v>
      </c>
      <c r="C300" s="70" t="s">
        <v>799</v>
      </c>
      <c r="D300" s="70" t="s">
        <v>796</v>
      </c>
      <c r="E300" s="70" t="s">
        <v>797</v>
      </c>
      <c r="F300" s="72">
        <v>900</v>
      </c>
      <c r="G300" s="70" t="s">
        <v>217</v>
      </c>
    </row>
    <row r="301" spans="1:7" ht="25.8" customHeight="1">
      <c r="A301" s="70">
        <v>167</v>
      </c>
      <c r="B301" s="71" t="s">
        <v>800</v>
      </c>
      <c r="C301" s="70" t="s">
        <v>799</v>
      </c>
      <c r="D301" s="70" t="s">
        <v>796</v>
      </c>
      <c r="E301" s="70" t="s">
        <v>797</v>
      </c>
      <c r="F301" s="72">
        <v>900</v>
      </c>
      <c r="G301" s="70" t="s">
        <v>217</v>
      </c>
    </row>
    <row r="302" spans="1:7" s="147" customFormat="1" ht="31.2">
      <c r="A302" s="70">
        <v>168</v>
      </c>
      <c r="B302" s="71" t="s">
        <v>801</v>
      </c>
      <c r="C302" s="70" t="s">
        <v>802</v>
      </c>
      <c r="D302" s="70" t="s">
        <v>803</v>
      </c>
      <c r="E302" s="70" t="s">
        <v>797</v>
      </c>
      <c r="F302" s="72">
        <v>1000</v>
      </c>
      <c r="G302" s="70" t="s">
        <v>217</v>
      </c>
    </row>
    <row r="303" spans="1:7">
      <c r="A303" s="70">
        <v>169</v>
      </c>
      <c r="B303" s="71" t="s">
        <v>804</v>
      </c>
      <c r="C303" s="70" t="s">
        <v>799</v>
      </c>
      <c r="D303" s="70" t="s">
        <v>805</v>
      </c>
      <c r="E303" s="70" t="s">
        <v>797</v>
      </c>
      <c r="F303" s="72">
        <v>500</v>
      </c>
      <c r="G303" s="70" t="s">
        <v>217</v>
      </c>
    </row>
    <row r="304" spans="1:7" ht="31.2">
      <c r="A304" s="70">
        <v>170</v>
      </c>
      <c r="B304" s="71" t="s">
        <v>806</v>
      </c>
      <c r="C304" s="70" t="s">
        <v>473</v>
      </c>
      <c r="D304" s="70" t="s">
        <v>215</v>
      </c>
      <c r="E304" s="70" t="s">
        <v>807</v>
      </c>
      <c r="F304" s="72">
        <v>1200</v>
      </c>
      <c r="G304" s="70" t="s">
        <v>217</v>
      </c>
    </row>
    <row r="305" spans="1:7" ht="31.2">
      <c r="A305" s="70">
        <v>171</v>
      </c>
      <c r="B305" s="71" t="s">
        <v>808</v>
      </c>
      <c r="C305" s="70" t="s">
        <v>473</v>
      </c>
      <c r="D305" s="70" t="s">
        <v>215</v>
      </c>
      <c r="E305" s="70" t="s">
        <v>807</v>
      </c>
      <c r="F305" s="72">
        <v>1200</v>
      </c>
      <c r="G305" s="70" t="s">
        <v>217</v>
      </c>
    </row>
    <row r="306" spans="1:7" ht="31.2">
      <c r="A306" s="70">
        <v>172</v>
      </c>
      <c r="B306" s="71" t="s">
        <v>809</v>
      </c>
      <c r="C306" s="70" t="s">
        <v>489</v>
      </c>
      <c r="D306" s="70" t="s">
        <v>357</v>
      </c>
      <c r="E306" s="70" t="s">
        <v>475</v>
      </c>
      <c r="F306" s="72">
        <v>2500</v>
      </c>
      <c r="G306" s="70" t="s">
        <v>810</v>
      </c>
    </row>
    <row r="307" spans="1:7" ht="31.2">
      <c r="A307" s="70">
        <v>173</v>
      </c>
      <c r="B307" s="71" t="s">
        <v>811</v>
      </c>
      <c r="C307" s="70" t="s">
        <v>473</v>
      </c>
      <c r="D307" s="70" t="s">
        <v>812</v>
      </c>
      <c r="E307" s="70" t="s">
        <v>813</v>
      </c>
      <c r="F307" s="72">
        <v>500</v>
      </c>
      <c r="G307" s="70" t="s">
        <v>810</v>
      </c>
    </row>
    <row r="308" spans="1:7" ht="31.2">
      <c r="A308" s="70">
        <v>174</v>
      </c>
      <c r="B308" s="75" t="s">
        <v>814</v>
      </c>
      <c r="C308" s="74" t="s">
        <v>489</v>
      </c>
      <c r="D308" s="74" t="s">
        <v>815</v>
      </c>
      <c r="E308" s="74" t="s">
        <v>475</v>
      </c>
      <c r="F308" s="76">
        <v>2000</v>
      </c>
      <c r="G308" s="74" t="s">
        <v>816</v>
      </c>
    </row>
    <row r="309" spans="1:7" ht="31.2">
      <c r="A309" s="70">
        <v>175</v>
      </c>
      <c r="B309" s="75" t="s">
        <v>817</v>
      </c>
      <c r="C309" s="74" t="s">
        <v>473</v>
      </c>
      <c r="D309" s="74" t="s">
        <v>219</v>
      </c>
      <c r="E309" s="74" t="s">
        <v>813</v>
      </c>
      <c r="F309" s="74">
        <v>500</v>
      </c>
      <c r="G309" s="74" t="s">
        <v>816</v>
      </c>
    </row>
    <row r="310" spans="1:7" ht="31.2">
      <c r="A310" s="70">
        <v>176</v>
      </c>
      <c r="B310" s="97" t="s">
        <v>204</v>
      </c>
      <c r="C310" s="96" t="s">
        <v>489</v>
      </c>
      <c r="D310" s="96" t="s">
        <v>357</v>
      </c>
      <c r="E310" s="96" t="s">
        <v>475</v>
      </c>
      <c r="F310" s="96">
        <v>2500</v>
      </c>
      <c r="G310" s="96" t="s">
        <v>818</v>
      </c>
    </row>
    <row r="311" spans="1:7">
      <c r="A311" s="70">
        <v>177</v>
      </c>
      <c r="B311" s="97" t="s">
        <v>819</v>
      </c>
      <c r="C311" s="96" t="s">
        <v>820</v>
      </c>
      <c r="D311" s="96" t="s">
        <v>821</v>
      </c>
      <c r="E311" s="96" t="s">
        <v>822</v>
      </c>
      <c r="F311" s="96">
        <v>200</v>
      </c>
      <c r="G311" s="96" t="s">
        <v>818</v>
      </c>
    </row>
    <row r="312" spans="1:7" ht="31.2">
      <c r="A312" s="70">
        <v>178</v>
      </c>
      <c r="B312" s="97" t="s">
        <v>823</v>
      </c>
      <c r="C312" s="96" t="s">
        <v>669</v>
      </c>
      <c r="D312" s="96" t="s">
        <v>824</v>
      </c>
      <c r="E312" s="96" t="s">
        <v>560</v>
      </c>
      <c r="F312" s="96">
        <v>650</v>
      </c>
      <c r="G312" s="96" t="s">
        <v>818</v>
      </c>
    </row>
    <row r="313" spans="1:7" ht="31.2">
      <c r="A313" s="70">
        <v>179</v>
      </c>
      <c r="B313" s="97" t="s">
        <v>680</v>
      </c>
      <c r="C313" s="96" t="s">
        <v>669</v>
      </c>
      <c r="D313" s="96" t="s">
        <v>824</v>
      </c>
      <c r="E313" s="96" t="s">
        <v>560</v>
      </c>
      <c r="F313" s="96">
        <v>650</v>
      </c>
      <c r="G313" s="96" t="s">
        <v>818</v>
      </c>
    </row>
    <row r="314" spans="1:7" ht="31.2">
      <c r="A314" s="70">
        <v>180</v>
      </c>
      <c r="B314" s="97" t="s">
        <v>825</v>
      </c>
      <c r="C314" s="96" t="s">
        <v>669</v>
      </c>
      <c r="D314" s="96" t="s">
        <v>824</v>
      </c>
      <c r="E314" s="96" t="s">
        <v>560</v>
      </c>
      <c r="F314" s="96">
        <v>650</v>
      </c>
      <c r="G314" s="96" t="s">
        <v>818</v>
      </c>
    </row>
    <row r="315" spans="1:7" ht="31.2">
      <c r="A315" s="70">
        <v>181</v>
      </c>
      <c r="B315" s="98" t="s">
        <v>826</v>
      </c>
      <c r="C315" s="96" t="s">
        <v>669</v>
      </c>
      <c r="D315" s="96" t="s">
        <v>827</v>
      </c>
      <c r="E315" s="96" t="s">
        <v>560</v>
      </c>
      <c r="F315" s="96">
        <v>600</v>
      </c>
      <c r="G315" s="96" t="s">
        <v>818</v>
      </c>
    </row>
    <row r="316" spans="1:7" ht="31.2">
      <c r="A316" s="70">
        <v>182</v>
      </c>
      <c r="B316" s="98" t="s">
        <v>828</v>
      </c>
      <c r="C316" s="96" t="s">
        <v>669</v>
      </c>
      <c r="D316" s="96" t="s">
        <v>829</v>
      </c>
      <c r="E316" s="96" t="s">
        <v>560</v>
      </c>
      <c r="F316" s="96">
        <v>750</v>
      </c>
      <c r="G316" s="96" t="s">
        <v>818</v>
      </c>
    </row>
    <row r="317" spans="1:7" ht="31.2">
      <c r="A317" s="70">
        <v>183</v>
      </c>
      <c r="B317" s="99" t="s">
        <v>830</v>
      </c>
      <c r="C317" s="96" t="s">
        <v>473</v>
      </c>
      <c r="D317" s="96" t="s">
        <v>831</v>
      </c>
      <c r="E317" s="96" t="s">
        <v>475</v>
      </c>
      <c r="F317" s="96">
        <v>350</v>
      </c>
      <c r="G317" s="96" t="s">
        <v>818</v>
      </c>
    </row>
    <row r="318" spans="1:7" ht="31.2">
      <c r="A318" s="70">
        <v>184</v>
      </c>
      <c r="B318" s="99" t="s">
        <v>832</v>
      </c>
      <c r="C318" s="96" t="s">
        <v>489</v>
      </c>
      <c r="D318" s="96" t="s">
        <v>833</v>
      </c>
      <c r="E318" s="96" t="s">
        <v>475</v>
      </c>
      <c r="F318" s="96">
        <v>650</v>
      </c>
      <c r="G318" s="96" t="s">
        <v>818</v>
      </c>
    </row>
    <row r="319" spans="1:7" ht="31.2">
      <c r="A319" s="70">
        <v>185</v>
      </c>
      <c r="B319" s="99" t="s">
        <v>834</v>
      </c>
      <c r="C319" s="96" t="s">
        <v>489</v>
      </c>
      <c r="D319" s="96" t="s">
        <v>835</v>
      </c>
      <c r="E319" s="96" t="s">
        <v>475</v>
      </c>
      <c r="F319" s="96">
        <v>650</v>
      </c>
      <c r="G319" s="96" t="s">
        <v>818</v>
      </c>
    </row>
    <row r="320" spans="1:7">
      <c r="A320" s="70">
        <v>186</v>
      </c>
      <c r="B320" s="99" t="s">
        <v>836</v>
      </c>
      <c r="C320" s="96" t="s">
        <v>837</v>
      </c>
      <c r="D320" s="96" t="s">
        <v>838</v>
      </c>
      <c r="E320" s="96" t="s">
        <v>839</v>
      </c>
      <c r="F320" s="96">
        <v>650</v>
      </c>
      <c r="G320" s="96" t="s">
        <v>818</v>
      </c>
    </row>
    <row r="321" spans="1:7" ht="31.2">
      <c r="A321" s="70">
        <v>187</v>
      </c>
      <c r="B321" s="97" t="s">
        <v>840</v>
      </c>
      <c r="C321" s="96" t="s">
        <v>669</v>
      </c>
      <c r="D321" s="96" t="s">
        <v>841</v>
      </c>
      <c r="E321" s="96" t="s">
        <v>560</v>
      </c>
      <c r="F321" s="96">
        <v>750</v>
      </c>
      <c r="G321" s="96" t="s">
        <v>818</v>
      </c>
    </row>
    <row r="322" spans="1:7" ht="31.2">
      <c r="A322" s="70">
        <v>188</v>
      </c>
      <c r="B322" s="97" t="s">
        <v>842</v>
      </c>
      <c r="C322" s="96" t="s">
        <v>669</v>
      </c>
      <c r="D322" s="96" t="s">
        <v>843</v>
      </c>
      <c r="E322" s="96" t="s">
        <v>560</v>
      </c>
      <c r="F322" s="96">
        <v>500</v>
      </c>
      <c r="G322" s="96" t="s">
        <v>818</v>
      </c>
    </row>
    <row r="323" spans="1:7" ht="31.2">
      <c r="A323" s="70">
        <v>189</v>
      </c>
      <c r="B323" s="97" t="s">
        <v>844</v>
      </c>
      <c r="C323" s="96" t="s">
        <v>669</v>
      </c>
      <c r="D323" s="96" t="s">
        <v>845</v>
      </c>
      <c r="E323" s="96" t="s">
        <v>560</v>
      </c>
      <c r="F323" s="96">
        <v>500</v>
      </c>
      <c r="G323" s="96" t="s">
        <v>818</v>
      </c>
    </row>
    <row r="324" spans="1:7" s="147" customFormat="1" ht="31.2">
      <c r="A324" s="70">
        <v>190</v>
      </c>
      <c r="B324" s="97" t="s">
        <v>846</v>
      </c>
      <c r="C324" s="96" t="s">
        <v>669</v>
      </c>
      <c r="D324" s="96" t="s">
        <v>845</v>
      </c>
      <c r="E324" s="96" t="s">
        <v>450</v>
      </c>
      <c r="F324" s="96">
        <v>500</v>
      </c>
      <c r="G324" s="96" t="s">
        <v>818</v>
      </c>
    </row>
    <row r="325" spans="1:7" ht="31.2">
      <c r="A325" s="70">
        <v>191</v>
      </c>
      <c r="B325" s="97" t="s">
        <v>847</v>
      </c>
      <c r="C325" s="96" t="s">
        <v>669</v>
      </c>
      <c r="D325" s="96" t="s">
        <v>845</v>
      </c>
      <c r="E325" s="96" t="s">
        <v>560</v>
      </c>
      <c r="F325" s="96">
        <v>500</v>
      </c>
      <c r="G325" s="96" t="s">
        <v>818</v>
      </c>
    </row>
    <row r="326" spans="1:7" ht="31.2">
      <c r="A326" s="70">
        <v>192</v>
      </c>
      <c r="B326" s="97" t="s">
        <v>848</v>
      </c>
      <c r="C326" s="96" t="s">
        <v>669</v>
      </c>
      <c r="D326" s="96" t="s">
        <v>841</v>
      </c>
      <c r="E326" s="96" t="s">
        <v>560</v>
      </c>
      <c r="F326" s="96">
        <v>750</v>
      </c>
      <c r="G326" s="96" t="s">
        <v>818</v>
      </c>
    </row>
    <row r="327" spans="1:7" ht="31.2">
      <c r="A327" s="70">
        <v>193</v>
      </c>
      <c r="B327" s="97" t="s">
        <v>849</v>
      </c>
      <c r="C327" s="96" t="s">
        <v>850</v>
      </c>
      <c r="D327" s="96" t="s">
        <v>851</v>
      </c>
      <c r="E327" s="96" t="s">
        <v>852</v>
      </c>
      <c r="F327" s="96">
        <v>300</v>
      </c>
      <c r="G327" s="96" t="s">
        <v>818</v>
      </c>
    </row>
    <row r="328" spans="1:7" ht="31.2">
      <c r="A328" s="70">
        <v>194</v>
      </c>
      <c r="B328" s="97" t="s">
        <v>853</v>
      </c>
      <c r="C328" s="96" t="s">
        <v>854</v>
      </c>
      <c r="D328" s="96" t="s">
        <v>855</v>
      </c>
      <c r="E328" s="96" t="s">
        <v>856</v>
      </c>
      <c r="F328" s="96">
        <v>400</v>
      </c>
      <c r="G328" s="96" t="s">
        <v>818</v>
      </c>
    </row>
    <row r="329" spans="1:7" s="147" customFormat="1" ht="31.2">
      <c r="A329" s="70">
        <v>195</v>
      </c>
      <c r="B329" s="71" t="s">
        <v>857</v>
      </c>
      <c r="C329" s="70" t="s">
        <v>669</v>
      </c>
      <c r="D329" s="70" t="s">
        <v>841</v>
      </c>
      <c r="E329" s="70" t="s">
        <v>560</v>
      </c>
      <c r="F329" s="70">
        <v>750</v>
      </c>
      <c r="G329" s="96" t="s">
        <v>818</v>
      </c>
    </row>
    <row r="330" spans="1:7" ht="62.4">
      <c r="A330" s="70">
        <v>196</v>
      </c>
      <c r="B330" s="75" t="s">
        <v>858</v>
      </c>
      <c r="C330" s="74" t="s">
        <v>859</v>
      </c>
      <c r="D330" s="74" t="s">
        <v>860</v>
      </c>
      <c r="E330" s="74" t="s">
        <v>376</v>
      </c>
      <c r="F330" s="76">
        <v>2500</v>
      </c>
      <c r="G330" s="74" t="s">
        <v>377</v>
      </c>
    </row>
    <row r="331" spans="1:7" ht="62.4">
      <c r="A331" s="70">
        <v>197</v>
      </c>
      <c r="B331" s="87" t="s">
        <v>861</v>
      </c>
      <c r="C331" s="74" t="s">
        <v>862</v>
      </c>
      <c r="D331" s="74" t="s">
        <v>863</v>
      </c>
      <c r="E331" s="74" t="s">
        <v>376</v>
      </c>
      <c r="F331" s="74">
        <v>500</v>
      </c>
      <c r="G331" s="74" t="s">
        <v>377</v>
      </c>
    </row>
    <row r="332" spans="1:7" ht="62.4">
      <c r="A332" s="70">
        <v>198</v>
      </c>
      <c r="B332" s="87" t="s">
        <v>864</v>
      </c>
      <c r="C332" s="74" t="s">
        <v>865</v>
      </c>
      <c r="D332" s="74" t="s">
        <v>866</v>
      </c>
      <c r="E332" s="74" t="s">
        <v>376</v>
      </c>
      <c r="F332" s="76">
        <v>3500</v>
      </c>
      <c r="G332" s="74" t="s">
        <v>377</v>
      </c>
    </row>
    <row r="333" spans="1:7" ht="62.4">
      <c r="A333" s="70">
        <v>199</v>
      </c>
      <c r="B333" s="87" t="s">
        <v>373</v>
      </c>
      <c r="C333" s="74" t="s">
        <v>867</v>
      </c>
      <c r="D333" s="74" t="s">
        <v>375</v>
      </c>
      <c r="E333" s="74" t="s">
        <v>376</v>
      </c>
      <c r="F333" s="74">
        <v>700</v>
      </c>
      <c r="G333" s="74" t="s">
        <v>377</v>
      </c>
    </row>
    <row r="334" spans="1:7" ht="62.4">
      <c r="A334" s="70">
        <v>200</v>
      </c>
      <c r="B334" s="87" t="s">
        <v>868</v>
      </c>
      <c r="C334" s="74" t="s">
        <v>869</v>
      </c>
      <c r="D334" s="74" t="s">
        <v>870</v>
      </c>
      <c r="E334" s="74" t="s">
        <v>871</v>
      </c>
      <c r="F334" s="74">
        <v>2300</v>
      </c>
      <c r="G334" s="74" t="s">
        <v>377</v>
      </c>
    </row>
    <row r="335" spans="1:7" ht="46.8">
      <c r="A335" s="70">
        <v>201</v>
      </c>
      <c r="B335" s="87" t="s">
        <v>872</v>
      </c>
      <c r="C335" s="88" t="s">
        <v>873</v>
      </c>
      <c r="D335" s="74" t="s">
        <v>874</v>
      </c>
      <c r="E335" s="76">
        <v>1000</v>
      </c>
      <c r="F335" s="74">
        <v>1000</v>
      </c>
      <c r="G335" s="74" t="s">
        <v>377</v>
      </c>
    </row>
    <row r="336" spans="1:7" ht="46.8">
      <c r="A336" s="70">
        <v>202</v>
      </c>
      <c r="B336" s="71" t="s">
        <v>875</v>
      </c>
      <c r="C336" s="70" t="s">
        <v>876</v>
      </c>
      <c r="D336" s="70" t="s">
        <v>877</v>
      </c>
      <c r="E336" s="70" t="s">
        <v>878</v>
      </c>
      <c r="F336" s="70">
        <v>600</v>
      </c>
      <c r="G336" s="70" t="s">
        <v>879</v>
      </c>
    </row>
    <row r="337" spans="1:7" ht="46.8">
      <c r="A337" s="70">
        <v>203</v>
      </c>
      <c r="B337" s="71" t="s">
        <v>880</v>
      </c>
      <c r="C337" s="70" t="s">
        <v>876</v>
      </c>
      <c r="D337" s="70" t="s">
        <v>881</v>
      </c>
      <c r="E337" s="70" t="s">
        <v>878</v>
      </c>
      <c r="F337" s="70">
        <v>400</v>
      </c>
      <c r="G337" s="70" t="s">
        <v>879</v>
      </c>
    </row>
    <row r="338" spans="1:7" ht="46.8">
      <c r="A338" s="70">
        <v>204</v>
      </c>
      <c r="B338" s="71" t="s">
        <v>882</v>
      </c>
      <c r="C338" s="70" t="s">
        <v>876</v>
      </c>
      <c r="D338" s="70" t="s">
        <v>877</v>
      </c>
      <c r="E338" s="70" t="s">
        <v>878</v>
      </c>
      <c r="F338" s="70">
        <v>600</v>
      </c>
      <c r="G338" s="70" t="s">
        <v>879</v>
      </c>
    </row>
    <row r="339" spans="1:7" ht="46.8">
      <c r="A339" s="70">
        <v>205</v>
      </c>
      <c r="B339" s="71" t="s">
        <v>883</v>
      </c>
      <c r="C339" s="70" t="s">
        <v>876</v>
      </c>
      <c r="D339" s="70" t="s">
        <v>884</v>
      </c>
      <c r="E339" s="70" t="s">
        <v>878</v>
      </c>
      <c r="F339" s="70">
        <v>450</v>
      </c>
      <c r="G339" s="70" t="s">
        <v>879</v>
      </c>
    </row>
    <row r="340" spans="1:7" ht="46.8">
      <c r="A340" s="70">
        <v>206</v>
      </c>
      <c r="B340" s="71" t="s">
        <v>885</v>
      </c>
      <c r="C340" s="70" t="s">
        <v>876</v>
      </c>
      <c r="D340" s="70" t="s">
        <v>886</v>
      </c>
      <c r="E340" s="70" t="s">
        <v>878</v>
      </c>
      <c r="F340" s="70">
        <v>600</v>
      </c>
      <c r="G340" s="70" t="s">
        <v>879</v>
      </c>
    </row>
    <row r="341" spans="1:7" ht="31.2">
      <c r="A341" s="70">
        <v>207</v>
      </c>
      <c r="B341" s="75" t="s">
        <v>204</v>
      </c>
      <c r="C341" s="74" t="s">
        <v>489</v>
      </c>
      <c r="D341" s="74" t="s">
        <v>357</v>
      </c>
      <c r="E341" s="74" t="s">
        <v>475</v>
      </c>
      <c r="F341" s="76">
        <v>2500</v>
      </c>
      <c r="G341" s="74" t="s">
        <v>887</v>
      </c>
    </row>
    <row r="342" spans="1:7" ht="31.2">
      <c r="A342" s="70">
        <v>208</v>
      </c>
      <c r="B342" s="75" t="s">
        <v>589</v>
      </c>
      <c r="C342" s="74" t="s">
        <v>590</v>
      </c>
      <c r="D342" s="74" t="s">
        <v>591</v>
      </c>
      <c r="E342" s="74" t="s">
        <v>235</v>
      </c>
      <c r="F342" s="74">
        <v>2500</v>
      </c>
      <c r="G342" s="74" t="s">
        <v>887</v>
      </c>
    </row>
    <row r="343" spans="1:7" s="147" customFormat="1" ht="31.2">
      <c r="A343" s="70">
        <v>209</v>
      </c>
      <c r="B343" s="75" t="s">
        <v>888</v>
      </c>
      <c r="C343" s="74" t="s">
        <v>489</v>
      </c>
      <c r="D343" s="74" t="s">
        <v>357</v>
      </c>
      <c r="E343" s="74" t="s">
        <v>475</v>
      </c>
      <c r="F343" s="76">
        <v>2500</v>
      </c>
      <c r="G343" s="74" t="s">
        <v>887</v>
      </c>
    </row>
    <row r="344" spans="1:7" s="147" customFormat="1" ht="31.2">
      <c r="A344" s="70">
        <v>210</v>
      </c>
      <c r="B344" s="75" t="s">
        <v>889</v>
      </c>
      <c r="C344" s="74" t="s">
        <v>489</v>
      </c>
      <c r="D344" s="74" t="s">
        <v>357</v>
      </c>
      <c r="E344" s="74" t="s">
        <v>475</v>
      </c>
      <c r="F344" s="76">
        <v>2500</v>
      </c>
      <c r="G344" s="74" t="s">
        <v>887</v>
      </c>
    </row>
    <row r="345" spans="1:7" s="147" customFormat="1">
      <c r="A345" s="70">
        <v>211</v>
      </c>
      <c r="B345" s="75" t="s">
        <v>890</v>
      </c>
      <c r="C345" s="74" t="s">
        <v>891</v>
      </c>
      <c r="D345" s="74"/>
      <c r="E345" s="74" t="s">
        <v>892</v>
      </c>
      <c r="F345" s="76">
        <v>1500</v>
      </c>
      <c r="G345" s="74" t="s">
        <v>893</v>
      </c>
    </row>
    <row r="346" spans="1:7" s="147" customFormat="1">
      <c r="A346" s="70">
        <v>212</v>
      </c>
      <c r="B346" s="75" t="s">
        <v>894</v>
      </c>
      <c r="C346" s="74" t="s">
        <v>891</v>
      </c>
      <c r="D346" s="74"/>
      <c r="E346" s="74" t="s">
        <v>892</v>
      </c>
      <c r="F346" s="76">
        <v>1500</v>
      </c>
      <c r="G346" s="74" t="s">
        <v>893</v>
      </c>
    </row>
    <row r="347" spans="1:7" s="147" customFormat="1">
      <c r="A347" s="70">
        <v>213</v>
      </c>
      <c r="B347" s="75" t="s">
        <v>895</v>
      </c>
      <c r="C347" s="74" t="s">
        <v>891</v>
      </c>
      <c r="D347" s="74"/>
      <c r="E347" s="74" t="s">
        <v>892</v>
      </c>
      <c r="F347" s="76">
        <v>1500</v>
      </c>
      <c r="G347" s="74" t="s">
        <v>893</v>
      </c>
    </row>
    <row r="348" spans="1:7" s="147" customFormat="1">
      <c r="A348" s="70">
        <v>214</v>
      </c>
      <c r="B348" s="75" t="s">
        <v>896</v>
      </c>
      <c r="C348" s="74" t="s">
        <v>891</v>
      </c>
      <c r="D348" s="74"/>
      <c r="E348" s="74" t="s">
        <v>892</v>
      </c>
      <c r="F348" s="76">
        <v>1500</v>
      </c>
      <c r="G348" s="74" t="s">
        <v>893</v>
      </c>
    </row>
    <row r="349" spans="1:7" s="147" customFormat="1">
      <c r="A349" s="70">
        <v>215</v>
      </c>
      <c r="B349" s="75" t="s">
        <v>897</v>
      </c>
      <c r="C349" s="74" t="s">
        <v>891</v>
      </c>
      <c r="D349" s="74"/>
      <c r="E349" s="74" t="s">
        <v>892</v>
      </c>
      <c r="F349" s="76">
        <v>1500</v>
      </c>
      <c r="G349" s="74" t="s">
        <v>893</v>
      </c>
    </row>
    <row r="350" spans="1:7" s="147" customFormat="1">
      <c r="A350" s="70">
        <v>216</v>
      </c>
      <c r="B350" s="75" t="s">
        <v>898</v>
      </c>
      <c r="C350" s="74" t="s">
        <v>891</v>
      </c>
      <c r="D350" s="74"/>
      <c r="E350" s="74" t="s">
        <v>892</v>
      </c>
      <c r="F350" s="76">
        <v>1500</v>
      </c>
      <c r="G350" s="74" t="s">
        <v>893</v>
      </c>
    </row>
    <row r="351" spans="1:7" s="147" customFormat="1">
      <c r="A351" s="70">
        <v>217</v>
      </c>
      <c r="B351" s="75" t="s">
        <v>899</v>
      </c>
      <c r="C351" s="74" t="s">
        <v>891</v>
      </c>
      <c r="D351" s="74"/>
      <c r="E351" s="74" t="s">
        <v>892</v>
      </c>
      <c r="F351" s="76">
        <v>1500</v>
      </c>
      <c r="G351" s="74" t="s">
        <v>893</v>
      </c>
    </row>
    <row r="352" spans="1:7" s="147" customFormat="1">
      <c r="A352" s="70">
        <v>218</v>
      </c>
      <c r="B352" s="75" t="s">
        <v>900</v>
      </c>
      <c r="C352" s="74" t="s">
        <v>891</v>
      </c>
      <c r="D352" s="74"/>
      <c r="E352" s="74" t="s">
        <v>892</v>
      </c>
      <c r="F352" s="76">
        <v>1500</v>
      </c>
      <c r="G352" s="74" t="s">
        <v>893</v>
      </c>
    </row>
    <row r="353" spans="1:7" ht="31.2">
      <c r="A353" s="70">
        <v>219</v>
      </c>
      <c r="B353" s="75" t="s">
        <v>901</v>
      </c>
      <c r="C353" s="74" t="s">
        <v>902</v>
      </c>
      <c r="D353" s="74"/>
      <c r="E353" s="74" t="s">
        <v>892</v>
      </c>
      <c r="F353" s="76">
        <v>1500</v>
      </c>
      <c r="G353" s="74" t="s">
        <v>893</v>
      </c>
    </row>
    <row r="354" spans="1:7" ht="31.2">
      <c r="A354" s="70">
        <v>220</v>
      </c>
      <c r="B354" s="75" t="s">
        <v>903</v>
      </c>
      <c r="C354" s="74" t="s">
        <v>902</v>
      </c>
      <c r="D354" s="74"/>
      <c r="E354" s="74" t="s">
        <v>892</v>
      </c>
      <c r="F354" s="76">
        <v>1500</v>
      </c>
      <c r="G354" s="74" t="s">
        <v>893</v>
      </c>
    </row>
    <row r="355" spans="1:7" ht="31.2">
      <c r="A355" s="70">
        <v>221</v>
      </c>
      <c r="B355" s="87" t="s">
        <v>904</v>
      </c>
      <c r="C355" s="74" t="s">
        <v>905</v>
      </c>
      <c r="D355" s="74" t="s">
        <v>215</v>
      </c>
      <c r="E355" s="74" t="s">
        <v>475</v>
      </c>
      <c r="F355" s="74">
        <v>1200</v>
      </c>
      <c r="G355" s="74" t="s">
        <v>906</v>
      </c>
    </row>
    <row r="356" spans="1:7" ht="31.2">
      <c r="A356" s="70">
        <v>222</v>
      </c>
      <c r="B356" s="87" t="s">
        <v>907</v>
      </c>
      <c r="C356" s="74" t="s">
        <v>908</v>
      </c>
      <c r="D356" s="74" t="s">
        <v>909</v>
      </c>
      <c r="E356" s="74" t="s">
        <v>475</v>
      </c>
      <c r="F356" s="74">
        <v>1200</v>
      </c>
      <c r="G356" s="74" t="s">
        <v>906</v>
      </c>
    </row>
    <row r="357" spans="1:7" ht="31.2">
      <c r="A357" s="70">
        <v>223</v>
      </c>
      <c r="B357" s="87" t="s">
        <v>910</v>
      </c>
      <c r="C357" s="74" t="s">
        <v>489</v>
      </c>
      <c r="D357" s="74" t="s">
        <v>911</v>
      </c>
      <c r="E357" s="74" t="s">
        <v>475</v>
      </c>
      <c r="F357" s="74">
        <v>2500</v>
      </c>
      <c r="G357" s="74" t="s">
        <v>906</v>
      </c>
    </row>
    <row r="358" spans="1:7" ht="31.2">
      <c r="A358" s="70">
        <v>224</v>
      </c>
      <c r="B358" s="87" t="s">
        <v>912</v>
      </c>
      <c r="C358" s="74" t="s">
        <v>905</v>
      </c>
      <c r="D358" s="74" t="s">
        <v>215</v>
      </c>
      <c r="E358" s="74" t="s">
        <v>475</v>
      </c>
      <c r="F358" s="74">
        <v>1200</v>
      </c>
      <c r="G358" s="74" t="s">
        <v>906</v>
      </c>
    </row>
    <row r="359" spans="1:7" ht="31.2">
      <c r="A359" s="70">
        <v>225</v>
      </c>
      <c r="B359" s="87" t="s">
        <v>913</v>
      </c>
      <c r="C359" s="74" t="s">
        <v>489</v>
      </c>
      <c r="D359" s="74" t="s">
        <v>911</v>
      </c>
      <c r="E359" s="74" t="s">
        <v>475</v>
      </c>
      <c r="F359" s="74">
        <v>2400</v>
      </c>
      <c r="G359" s="74" t="s">
        <v>906</v>
      </c>
    </row>
    <row r="360" spans="1:7" ht="31.2">
      <c r="A360" s="70">
        <v>226</v>
      </c>
      <c r="B360" s="87" t="s">
        <v>914</v>
      </c>
      <c r="C360" s="74" t="s">
        <v>788</v>
      </c>
      <c r="D360" s="74" t="s">
        <v>742</v>
      </c>
      <c r="E360" s="74" t="s">
        <v>915</v>
      </c>
      <c r="F360" s="74">
        <v>1400</v>
      </c>
      <c r="G360" s="74" t="s">
        <v>906</v>
      </c>
    </row>
    <row r="361" spans="1:7" s="147" customFormat="1" ht="31.2">
      <c r="A361" s="70">
        <v>227</v>
      </c>
      <c r="B361" s="87" t="s">
        <v>916</v>
      </c>
      <c r="C361" s="74" t="s">
        <v>788</v>
      </c>
      <c r="D361" s="74" t="s">
        <v>917</v>
      </c>
      <c r="E361" s="74" t="s">
        <v>915</v>
      </c>
      <c r="F361" s="74">
        <v>2800</v>
      </c>
      <c r="G361" s="74" t="s">
        <v>906</v>
      </c>
    </row>
    <row r="362" spans="1:7" ht="31.2">
      <c r="A362" s="70">
        <v>228</v>
      </c>
      <c r="B362" s="87" t="s">
        <v>918</v>
      </c>
      <c r="C362" s="74" t="s">
        <v>788</v>
      </c>
      <c r="D362" s="74" t="s">
        <v>919</v>
      </c>
      <c r="E362" s="74" t="s">
        <v>915</v>
      </c>
      <c r="F362" s="74">
        <v>4200</v>
      </c>
      <c r="G362" s="74" t="s">
        <v>906</v>
      </c>
    </row>
    <row r="363" spans="1:7" ht="31.2">
      <c r="A363" s="70">
        <v>229</v>
      </c>
      <c r="B363" s="81" t="s">
        <v>920</v>
      </c>
      <c r="C363" s="74" t="s">
        <v>891</v>
      </c>
      <c r="D363" s="74" t="s">
        <v>395</v>
      </c>
      <c r="E363" s="74" t="s">
        <v>396</v>
      </c>
      <c r="F363" s="76">
        <v>1200</v>
      </c>
      <c r="G363" s="74" t="s">
        <v>906</v>
      </c>
    </row>
    <row r="364" spans="1:7" ht="31.2">
      <c r="A364" s="70">
        <v>230</v>
      </c>
      <c r="B364" s="81" t="s">
        <v>921</v>
      </c>
      <c r="C364" s="74" t="s">
        <v>891</v>
      </c>
      <c r="D364" s="74" t="s">
        <v>922</v>
      </c>
      <c r="E364" s="74" t="s">
        <v>396</v>
      </c>
      <c r="F364" s="74">
        <v>300</v>
      </c>
      <c r="G364" s="74" t="s">
        <v>397</v>
      </c>
    </row>
    <row r="365" spans="1:7" ht="31.2">
      <c r="A365" s="70">
        <v>231</v>
      </c>
      <c r="B365" s="81" t="s">
        <v>923</v>
      </c>
      <c r="C365" s="74" t="s">
        <v>891</v>
      </c>
      <c r="D365" s="74" t="s">
        <v>924</v>
      </c>
      <c r="E365" s="74" t="s">
        <v>396</v>
      </c>
      <c r="F365" s="74">
        <v>1000</v>
      </c>
      <c r="G365" s="74" t="s">
        <v>397</v>
      </c>
    </row>
    <row r="366" spans="1:7" ht="31.2">
      <c r="A366" s="70">
        <v>232</v>
      </c>
      <c r="B366" s="81" t="s">
        <v>925</v>
      </c>
      <c r="C366" s="74" t="s">
        <v>891</v>
      </c>
      <c r="D366" s="74" t="s">
        <v>395</v>
      </c>
      <c r="E366" s="74" t="s">
        <v>396</v>
      </c>
      <c r="F366" s="74">
        <v>1200</v>
      </c>
      <c r="G366" s="74" t="s">
        <v>397</v>
      </c>
    </row>
    <row r="367" spans="1:7" ht="31.2">
      <c r="A367" s="70">
        <v>233</v>
      </c>
      <c r="B367" s="81" t="s">
        <v>926</v>
      </c>
      <c r="C367" s="74" t="s">
        <v>891</v>
      </c>
      <c r="D367" s="74" t="s">
        <v>395</v>
      </c>
      <c r="E367" s="74" t="s">
        <v>396</v>
      </c>
      <c r="F367" s="74">
        <v>1200</v>
      </c>
      <c r="G367" s="74" t="s">
        <v>397</v>
      </c>
    </row>
    <row r="368" spans="1:7" ht="31.2">
      <c r="A368" s="70">
        <v>234</v>
      </c>
      <c r="B368" s="75" t="s">
        <v>927</v>
      </c>
      <c r="C368" s="74" t="s">
        <v>928</v>
      </c>
      <c r="D368" s="74" t="s">
        <v>929</v>
      </c>
      <c r="E368" s="74" t="s">
        <v>475</v>
      </c>
      <c r="F368" s="74">
        <v>600</v>
      </c>
      <c r="G368" s="74" t="s">
        <v>236</v>
      </c>
    </row>
    <row r="369" spans="1:7" ht="31.2">
      <c r="A369" s="70">
        <v>235</v>
      </c>
      <c r="B369" s="75" t="s">
        <v>930</v>
      </c>
      <c r="C369" s="74" t="s">
        <v>485</v>
      </c>
      <c r="D369" s="74" t="s">
        <v>255</v>
      </c>
      <c r="E369" s="74" t="s">
        <v>235</v>
      </c>
      <c r="F369" s="74">
        <v>600</v>
      </c>
      <c r="G369" s="74" t="s">
        <v>236</v>
      </c>
    </row>
    <row r="370" spans="1:7">
      <c r="A370" s="70">
        <v>236</v>
      </c>
      <c r="B370" s="75" t="s">
        <v>931</v>
      </c>
      <c r="C370" s="74" t="s">
        <v>254</v>
      </c>
      <c r="D370" s="74" t="s">
        <v>255</v>
      </c>
      <c r="E370" s="74" t="s">
        <v>235</v>
      </c>
      <c r="F370" s="74">
        <v>600</v>
      </c>
      <c r="G370" s="74" t="s">
        <v>236</v>
      </c>
    </row>
    <row r="371" spans="1:7">
      <c r="A371" s="70">
        <v>237</v>
      </c>
      <c r="B371" s="75" t="s">
        <v>932</v>
      </c>
      <c r="C371" s="74" t="s">
        <v>254</v>
      </c>
      <c r="D371" s="74" t="s">
        <v>255</v>
      </c>
      <c r="E371" s="74" t="s">
        <v>235</v>
      </c>
      <c r="F371" s="74">
        <v>600</v>
      </c>
      <c r="G371" s="74" t="s">
        <v>236</v>
      </c>
    </row>
    <row r="372" spans="1:7" ht="31.2">
      <c r="A372" s="70">
        <v>238</v>
      </c>
      <c r="B372" s="75" t="s">
        <v>933</v>
      </c>
      <c r="C372" s="74" t="s">
        <v>928</v>
      </c>
      <c r="D372" s="74" t="s">
        <v>255</v>
      </c>
      <c r="E372" s="74" t="s">
        <v>235</v>
      </c>
      <c r="F372" s="74">
        <v>600</v>
      </c>
      <c r="G372" s="74" t="s">
        <v>236</v>
      </c>
    </row>
    <row r="373" spans="1:7" ht="31.2">
      <c r="A373" s="70">
        <v>239</v>
      </c>
      <c r="B373" s="75" t="s">
        <v>934</v>
      </c>
      <c r="C373" s="74" t="s">
        <v>928</v>
      </c>
      <c r="D373" s="74" t="s">
        <v>255</v>
      </c>
      <c r="E373" s="74" t="s">
        <v>235</v>
      </c>
      <c r="F373" s="74">
        <v>600</v>
      </c>
      <c r="G373" s="74" t="s">
        <v>236</v>
      </c>
    </row>
    <row r="374" spans="1:7" ht="31.2">
      <c r="A374" s="70">
        <v>240</v>
      </c>
      <c r="B374" s="75" t="s">
        <v>935</v>
      </c>
      <c r="C374" s="74" t="s">
        <v>928</v>
      </c>
      <c r="D374" s="74" t="s">
        <v>255</v>
      </c>
      <c r="E374" s="74" t="s">
        <v>235</v>
      </c>
      <c r="F374" s="74">
        <v>600</v>
      </c>
      <c r="G374" s="74" t="s">
        <v>236</v>
      </c>
    </row>
    <row r="375" spans="1:7" ht="31.2">
      <c r="A375" s="70">
        <v>241</v>
      </c>
      <c r="B375" s="75" t="s">
        <v>936</v>
      </c>
      <c r="C375" s="74" t="s">
        <v>928</v>
      </c>
      <c r="D375" s="74" t="s">
        <v>255</v>
      </c>
      <c r="E375" s="74" t="s">
        <v>235</v>
      </c>
      <c r="F375" s="74">
        <v>600</v>
      </c>
      <c r="G375" s="74" t="s">
        <v>236</v>
      </c>
    </row>
    <row r="376" spans="1:7" ht="31.2">
      <c r="A376" s="70">
        <v>242</v>
      </c>
      <c r="B376" s="75" t="s">
        <v>937</v>
      </c>
      <c r="C376" s="74" t="s">
        <v>928</v>
      </c>
      <c r="D376" s="74" t="s">
        <v>255</v>
      </c>
      <c r="E376" s="74" t="s">
        <v>235</v>
      </c>
      <c r="F376" s="74">
        <v>600</v>
      </c>
      <c r="G376" s="74" t="s">
        <v>236</v>
      </c>
    </row>
    <row r="377" spans="1:7" ht="31.2">
      <c r="A377" s="70">
        <v>243</v>
      </c>
      <c r="B377" s="75" t="s">
        <v>938</v>
      </c>
      <c r="C377" s="74" t="s">
        <v>928</v>
      </c>
      <c r="D377" s="74" t="s">
        <v>255</v>
      </c>
      <c r="E377" s="74" t="s">
        <v>235</v>
      </c>
      <c r="F377" s="74">
        <v>600</v>
      </c>
      <c r="G377" s="74" t="s">
        <v>236</v>
      </c>
    </row>
    <row r="378" spans="1:7" ht="31.2">
      <c r="A378" s="70">
        <v>244</v>
      </c>
      <c r="B378" s="75" t="s">
        <v>939</v>
      </c>
      <c r="C378" s="74" t="s">
        <v>928</v>
      </c>
      <c r="D378" s="74" t="s">
        <v>255</v>
      </c>
      <c r="E378" s="74" t="s">
        <v>235</v>
      </c>
      <c r="F378" s="74">
        <v>600</v>
      </c>
      <c r="G378" s="74" t="s">
        <v>236</v>
      </c>
    </row>
    <row r="379" spans="1:7" ht="31.2">
      <c r="A379" s="70">
        <v>245</v>
      </c>
      <c r="B379" s="81" t="s">
        <v>940</v>
      </c>
      <c r="C379" s="74" t="s">
        <v>473</v>
      </c>
      <c r="D379" s="74" t="s">
        <v>222</v>
      </c>
      <c r="E379" s="74" t="s">
        <v>941</v>
      </c>
      <c r="F379" s="76">
        <v>1000</v>
      </c>
      <c r="G379" s="74" t="s">
        <v>236</v>
      </c>
    </row>
    <row r="380" spans="1:7" ht="31.2">
      <c r="A380" s="70">
        <v>246</v>
      </c>
      <c r="B380" s="81" t="s">
        <v>942</v>
      </c>
      <c r="C380" s="74" t="s">
        <v>473</v>
      </c>
      <c r="D380" s="74" t="s">
        <v>222</v>
      </c>
      <c r="E380" s="74" t="s">
        <v>941</v>
      </c>
      <c r="F380" s="76">
        <v>1000</v>
      </c>
      <c r="G380" s="74" t="s">
        <v>236</v>
      </c>
    </row>
    <row r="381" spans="1:7" ht="31.2">
      <c r="A381" s="70">
        <v>247</v>
      </c>
      <c r="B381" s="75" t="s">
        <v>943</v>
      </c>
      <c r="C381" s="74" t="s">
        <v>473</v>
      </c>
      <c r="D381" s="74" t="s">
        <v>215</v>
      </c>
      <c r="E381" s="74" t="s">
        <v>475</v>
      </c>
      <c r="F381" s="76">
        <v>1200</v>
      </c>
      <c r="G381" s="74" t="s">
        <v>236</v>
      </c>
    </row>
    <row r="382" spans="1:7" ht="31.2">
      <c r="A382" s="70">
        <v>248</v>
      </c>
      <c r="B382" s="75" t="s">
        <v>944</v>
      </c>
      <c r="C382" s="74" t="s">
        <v>590</v>
      </c>
      <c r="D382" s="74" t="s">
        <v>945</v>
      </c>
      <c r="E382" s="74" t="s">
        <v>475</v>
      </c>
      <c r="F382" s="76">
        <v>1200</v>
      </c>
      <c r="G382" s="74" t="s">
        <v>236</v>
      </c>
    </row>
    <row r="383" spans="1:7" ht="31.2">
      <c r="A383" s="70">
        <v>249</v>
      </c>
      <c r="B383" s="81" t="s">
        <v>946</v>
      </c>
      <c r="C383" s="74" t="s">
        <v>473</v>
      </c>
      <c r="D383" s="74" t="s">
        <v>222</v>
      </c>
      <c r="E383" s="74" t="s">
        <v>941</v>
      </c>
      <c r="F383" s="76">
        <v>1000</v>
      </c>
      <c r="G383" s="74" t="s">
        <v>236</v>
      </c>
    </row>
    <row r="384" spans="1:7" ht="31.2">
      <c r="A384" s="70">
        <v>250</v>
      </c>
      <c r="B384" s="81" t="s">
        <v>947</v>
      </c>
      <c r="C384" s="74" t="s">
        <v>473</v>
      </c>
      <c r="D384" s="74" t="s">
        <v>222</v>
      </c>
      <c r="E384" s="74" t="s">
        <v>941</v>
      </c>
      <c r="F384" s="76">
        <v>1000</v>
      </c>
      <c r="G384" s="74" t="s">
        <v>236</v>
      </c>
    </row>
    <row r="385" spans="1:7" ht="31.2">
      <c r="A385" s="70">
        <v>251</v>
      </c>
      <c r="B385" s="81" t="s">
        <v>948</v>
      </c>
      <c r="C385" s="74" t="s">
        <v>473</v>
      </c>
      <c r="D385" s="74" t="s">
        <v>222</v>
      </c>
      <c r="E385" s="74" t="s">
        <v>941</v>
      </c>
      <c r="F385" s="76">
        <v>1000</v>
      </c>
      <c r="G385" s="74" t="s">
        <v>236</v>
      </c>
    </row>
    <row r="386" spans="1:7" ht="31.2">
      <c r="A386" s="70">
        <v>252</v>
      </c>
      <c r="B386" s="81" t="s">
        <v>949</v>
      </c>
      <c r="C386" s="74" t="s">
        <v>473</v>
      </c>
      <c r="D386" s="74" t="s">
        <v>222</v>
      </c>
      <c r="E386" s="74" t="s">
        <v>941</v>
      </c>
      <c r="F386" s="76">
        <v>1000</v>
      </c>
      <c r="G386" s="74" t="s">
        <v>236</v>
      </c>
    </row>
    <row r="387" spans="1:7" ht="31.2">
      <c r="A387" s="70">
        <v>253</v>
      </c>
      <c r="B387" s="81" t="s">
        <v>950</v>
      </c>
      <c r="C387" s="74" t="s">
        <v>473</v>
      </c>
      <c r="D387" s="74" t="s">
        <v>222</v>
      </c>
      <c r="E387" s="74" t="s">
        <v>941</v>
      </c>
      <c r="F387" s="76">
        <v>1000</v>
      </c>
      <c r="G387" s="74" t="s">
        <v>236</v>
      </c>
    </row>
    <row r="388" spans="1:7" ht="31.2">
      <c r="A388" s="70">
        <v>254</v>
      </c>
      <c r="B388" s="81" t="s">
        <v>951</v>
      </c>
      <c r="C388" s="74" t="s">
        <v>473</v>
      </c>
      <c r="D388" s="74" t="s">
        <v>952</v>
      </c>
      <c r="E388" s="74" t="s">
        <v>941</v>
      </c>
      <c r="F388" s="76">
        <v>450</v>
      </c>
      <c r="G388" s="74" t="s">
        <v>236</v>
      </c>
    </row>
    <row r="389" spans="1:7" ht="31.2">
      <c r="A389" s="70">
        <v>255</v>
      </c>
      <c r="B389" s="81" t="s">
        <v>953</v>
      </c>
      <c r="C389" s="74" t="s">
        <v>473</v>
      </c>
      <c r="D389" s="74" t="s">
        <v>222</v>
      </c>
      <c r="E389" s="74" t="s">
        <v>941</v>
      </c>
      <c r="F389" s="76">
        <v>1000</v>
      </c>
      <c r="G389" s="74" t="s">
        <v>236</v>
      </c>
    </row>
    <row r="390" spans="1:7" ht="31.2">
      <c r="A390" s="70">
        <v>256</v>
      </c>
      <c r="B390" s="81" t="s">
        <v>954</v>
      </c>
      <c r="C390" s="74" t="s">
        <v>955</v>
      </c>
      <c r="D390" s="74" t="s">
        <v>222</v>
      </c>
      <c r="E390" s="74" t="s">
        <v>956</v>
      </c>
      <c r="F390" s="76">
        <v>1000</v>
      </c>
      <c r="G390" s="74" t="s">
        <v>236</v>
      </c>
    </row>
    <row r="391" spans="1:7" ht="31.2">
      <c r="A391" s="70">
        <v>257</v>
      </c>
      <c r="B391" s="81" t="s">
        <v>957</v>
      </c>
      <c r="C391" s="74" t="s">
        <v>473</v>
      </c>
      <c r="D391" s="74" t="s">
        <v>362</v>
      </c>
      <c r="E391" s="74" t="s">
        <v>941</v>
      </c>
      <c r="F391" s="76">
        <v>500</v>
      </c>
      <c r="G391" s="74" t="s">
        <v>236</v>
      </c>
    </row>
    <row r="392" spans="1:7" ht="31.2">
      <c r="A392" s="70">
        <v>258</v>
      </c>
      <c r="B392" s="81" t="s">
        <v>958</v>
      </c>
      <c r="C392" s="74" t="s">
        <v>473</v>
      </c>
      <c r="D392" s="74" t="s">
        <v>222</v>
      </c>
      <c r="E392" s="74" t="s">
        <v>941</v>
      </c>
      <c r="F392" s="76">
        <v>1000</v>
      </c>
      <c r="G392" s="74" t="s">
        <v>236</v>
      </c>
    </row>
    <row r="393" spans="1:7" ht="31.2">
      <c r="A393" s="70">
        <v>259</v>
      </c>
      <c r="B393" s="81" t="s">
        <v>959</v>
      </c>
      <c r="C393" s="74" t="s">
        <v>473</v>
      </c>
      <c r="D393" s="74" t="s">
        <v>362</v>
      </c>
      <c r="E393" s="74" t="s">
        <v>941</v>
      </c>
      <c r="F393" s="76">
        <v>500</v>
      </c>
      <c r="G393" s="74" t="s">
        <v>236</v>
      </c>
    </row>
    <row r="394" spans="1:7" ht="31.2">
      <c r="A394" s="70">
        <v>260</v>
      </c>
      <c r="B394" s="81" t="s">
        <v>960</v>
      </c>
      <c r="C394" s="74" t="s">
        <v>955</v>
      </c>
      <c r="D394" s="74" t="s">
        <v>362</v>
      </c>
      <c r="E394" s="74" t="s">
        <v>956</v>
      </c>
      <c r="F394" s="76">
        <v>500</v>
      </c>
      <c r="G394" s="74" t="s">
        <v>236</v>
      </c>
    </row>
    <row r="395" spans="1:7" ht="31.2">
      <c r="A395" s="70">
        <v>261</v>
      </c>
      <c r="B395" s="81" t="s">
        <v>961</v>
      </c>
      <c r="C395" s="74" t="s">
        <v>473</v>
      </c>
      <c r="D395" s="74" t="s">
        <v>222</v>
      </c>
      <c r="E395" s="74" t="s">
        <v>941</v>
      </c>
      <c r="F395" s="76">
        <v>1000</v>
      </c>
      <c r="G395" s="74" t="s">
        <v>236</v>
      </c>
    </row>
    <row r="396" spans="1:7" ht="31.2">
      <c r="A396" s="70">
        <v>262</v>
      </c>
      <c r="B396" s="81" t="s">
        <v>962</v>
      </c>
      <c r="C396" s="74" t="s">
        <v>473</v>
      </c>
      <c r="D396" s="74" t="s">
        <v>222</v>
      </c>
      <c r="E396" s="74" t="s">
        <v>941</v>
      </c>
      <c r="F396" s="76">
        <v>1000</v>
      </c>
      <c r="G396" s="74" t="s">
        <v>236</v>
      </c>
    </row>
    <row r="397" spans="1:7" ht="31.2">
      <c r="A397" s="70">
        <v>263</v>
      </c>
      <c r="B397" s="75" t="s">
        <v>963</v>
      </c>
      <c r="C397" s="74" t="s">
        <v>964</v>
      </c>
      <c r="D397" s="74" t="s">
        <v>965</v>
      </c>
      <c r="E397" s="74" t="s">
        <v>966</v>
      </c>
      <c r="F397" s="76">
        <v>500</v>
      </c>
      <c r="G397" s="74" t="s">
        <v>245</v>
      </c>
    </row>
    <row r="398" spans="1:7">
      <c r="A398" s="70">
        <v>264</v>
      </c>
      <c r="B398" s="75" t="s">
        <v>967</v>
      </c>
      <c r="C398" s="74" t="s">
        <v>788</v>
      </c>
      <c r="D398" s="74" t="s">
        <v>968</v>
      </c>
      <c r="E398" s="74" t="s">
        <v>969</v>
      </c>
      <c r="F398" s="76">
        <v>160</v>
      </c>
      <c r="G398" s="74" t="s">
        <v>245</v>
      </c>
    </row>
    <row r="399" spans="1:7" ht="31.2">
      <c r="A399" s="70">
        <v>265</v>
      </c>
      <c r="B399" s="75" t="s">
        <v>970</v>
      </c>
      <c r="C399" s="74" t="s">
        <v>971</v>
      </c>
      <c r="D399" s="74" t="s">
        <v>972</v>
      </c>
      <c r="E399" s="74" t="s">
        <v>973</v>
      </c>
      <c r="F399" s="76">
        <v>300</v>
      </c>
      <c r="G399" s="74" t="s">
        <v>245</v>
      </c>
    </row>
    <row r="400" spans="1:7" ht="31.2">
      <c r="A400" s="70">
        <v>266</v>
      </c>
      <c r="B400" s="75" t="s">
        <v>974</v>
      </c>
      <c r="C400" s="74" t="s">
        <v>975</v>
      </c>
      <c r="D400" s="74" t="s">
        <v>976</v>
      </c>
      <c r="E400" s="74" t="s">
        <v>977</v>
      </c>
      <c r="F400" s="76">
        <v>1200</v>
      </c>
      <c r="G400" s="74" t="s">
        <v>245</v>
      </c>
    </row>
    <row r="401" spans="1:7" ht="31.2">
      <c r="A401" s="70">
        <v>267</v>
      </c>
      <c r="B401" s="75" t="s">
        <v>978</v>
      </c>
      <c r="C401" s="74" t="s">
        <v>979</v>
      </c>
      <c r="D401" s="74" t="s">
        <v>980</v>
      </c>
      <c r="E401" s="74" t="s">
        <v>981</v>
      </c>
      <c r="F401" s="76">
        <v>1400</v>
      </c>
      <c r="G401" s="74" t="s">
        <v>245</v>
      </c>
    </row>
    <row r="402" spans="1:7" ht="31.2">
      <c r="A402" s="70">
        <v>268</v>
      </c>
      <c r="B402" s="75" t="s">
        <v>982</v>
      </c>
      <c r="C402" s="74" t="s">
        <v>983</v>
      </c>
      <c r="D402" s="74" t="s">
        <v>984</v>
      </c>
      <c r="E402" s="74" t="s">
        <v>249</v>
      </c>
      <c r="F402" s="76">
        <v>1400</v>
      </c>
      <c r="G402" s="74" t="s">
        <v>245</v>
      </c>
    </row>
    <row r="403" spans="1:7" ht="31.2">
      <c r="A403" s="70">
        <v>269</v>
      </c>
      <c r="B403" s="81" t="s">
        <v>985</v>
      </c>
      <c r="C403" s="74" t="s">
        <v>964</v>
      </c>
      <c r="D403" s="74" t="s">
        <v>965</v>
      </c>
      <c r="E403" s="74" t="s">
        <v>966</v>
      </c>
      <c r="F403" s="76">
        <v>800</v>
      </c>
      <c r="G403" s="74" t="s">
        <v>245</v>
      </c>
    </row>
    <row r="404" spans="1:7">
      <c r="A404" s="70">
        <v>270</v>
      </c>
      <c r="B404" s="81" t="s">
        <v>986</v>
      </c>
      <c r="C404" s="74" t="s">
        <v>987</v>
      </c>
      <c r="D404" s="74" t="s">
        <v>407</v>
      </c>
      <c r="E404" s="74" t="s">
        <v>408</v>
      </c>
      <c r="F404" s="76">
        <v>120</v>
      </c>
      <c r="G404" s="74" t="s">
        <v>245</v>
      </c>
    </row>
    <row r="405" spans="1:7" ht="31.2">
      <c r="A405" s="70">
        <v>271</v>
      </c>
      <c r="B405" s="71" t="s">
        <v>988</v>
      </c>
      <c r="C405" s="70" t="s">
        <v>891</v>
      </c>
      <c r="D405" s="70" t="s">
        <v>989</v>
      </c>
      <c r="E405" s="70" t="s">
        <v>363</v>
      </c>
      <c r="F405" s="70">
        <v>600</v>
      </c>
      <c r="G405" s="70" t="s">
        <v>990</v>
      </c>
    </row>
    <row r="406" spans="1:7" ht="31.2">
      <c r="A406" s="70">
        <v>272</v>
      </c>
      <c r="B406" s="71" t="s">
        <v>991</v>
      </c>
      <c r="C406" s="70" t="s">
        <v>891</v>
      </c>
      <c r="D406" s="70" t="s">
        <v>989</v>
      </c>
      <c r="E406" s="70" t="s">
        <v>363</v>
      </c>
      <c r="F406" s="70">
        <v>1000</v>
      </c>
      <c r="G406" s="70" t="s">
        <v>990</v>
      </c>
    </row>
    <row r="407" spans="1:7" ht="31.2">
      <c r="A407" s="70">
        <v>273</v>
      </c>
      <c r="B407" s="71" t="s">
        <v>992</v>
      </c>
      <c r="C407" s="70" t="s">
        <v>891</v>
      </c>
      <c r="D407" s="70" t="s">
        <v>989</v>
      </c>
      <c r="E407" s="70" t="s">
        <v>363</v>
      </c>
      <c r="F407" s="70">
        <v>1000</v>
      </c>
      <c r="G407" s="70" t="s">
        <v>990</v>
      </c>
    </row>
    <row r="408" spans="1:7" ht="31.2">
      <c r="A408" s="70">
        <v>274</v>
      </c>
      <c r="B408" s="71" t="s">
        <v>993</v>
      </c>
      <c r="C408" s="70" t="s">
        <v>891</v>
      </c>
      <c r="D408" s="70" t="s">
        <v>989</v>
      </c>
      <c r="E408" s="70" t="s">
        <v>363</v>
      </c>
      <c r="F408" s="70">
        <v>1000</v>
      </c>
      <c r="G408" s="70" t="s">
        <v>990</v>
      </c>
    </row>
    <row r="409" spans="1:7" ht="31.2">
      <c r="A409" s="70">
        <v>275</v>
      </c>
      <c r="B409" s="71" t="s">
        <v>994</v>
      </c>
      <c r="C409" s="70" t="s">
        <v>891</v>
      </c>
      <c r="D409" s="70" t="s">
        <v>989</v>
      </c>
      <c r="E409" s="70" t="s">
        <v>363</v>
      </c>
      <c r="F409" s="70">
        <v>1000</v>
      </c>
      <c r="G409" s="70" t="s">
        <v>990</v>
      </c>
    </row>
    <row r="410" spans="1:7" ht="46.8">
      <c r="A410" s="70">
        <v>276</v>
      </c>
      <c r="B410" s="75" t="s">
        <v>995</v>
      </c>
      <c r="C410" s="74" t="s">
        <v>996</v>
      </c>
      <c r="D410" s="74" t="s">
        <v>997</v>
      </c>
      <c r="E410" s="90" t="s">
        <v>520</v>
      </c>
      <c r="F410" s="74">
        <v>1200</v>
      </c>
      <c r="G410" s="74" t="s">
        <v>998</v>
      </c>
    </row>
    <row r="411" spans="1:7" s="147" customFormat="1" ht="46.8">
      <c r="A411" s="70">
        <v>277</v>
      </c>
      <c r="B411" s="75" t="s">
        <v>999</v>
      </c>
      <c r="C411" s="74" t="s">
        <v>996</v>
      </c>
      <c r="D411" s="74" t="s">
        <v>581</v>
      </c>
      <c r="E411" s="90" t="s">
        <v>520</v>
      </c>
      <c r="F411" s="74">
        <v>1000</v>
      </c>
      <c r="G411" s="74" t="s">
        <v>998</v>
      </c>
    </row>
    <row r="412" spans="1:7" ht="46.8">
      <c r="A412" s="70">
        <v>278</v>
      </c>
      <c r="B412" s="75" t="s">
        <v>1000</v>
      </c>
      <c r="C412" s="74" t="s">
        <v>996</v>
      </c>
      <c r="D412" s="74" t="s">
        <v>997</v>
      </c>
      <c r="E412" s="90" t="s">
        <v>520</v>
      </c>
      <c r="F412" s="74">
        <v>1200</v>
      </c>
      <c r="G412" s="74" t="s">
        <v>998</v>
      </c>
    </row>
    <row r="413" spans="1:7" ht="46.8">
      <c r="A413" s="70">
        <v>279</v>
      </c>
      <c r="B413" s="75" t="s">
        <v>1001</v>
      </c>
      <c r="C413" s="74" t="s">
        <v>996</v>
      </c>
      <c r="D413" s="74" t="s">
        <v>581</v>
      </c>
      <c r="E413" s="90" t="s">
        <v>520</v>
      </c>
      <c r="F413" s="74">
        <v>1000</v>
      </c>
      <c r="G413" s="74" t="s">
        <v>998</v>
      </c>
    </row>
    <row r="414" spans="1:7" ht="46.8">
      <c r="A414" s="70">
        <v>280</v>
      </c>
      <c r="B414" s="75" t="s">
        <v>1002</v>
      </c>
      <c r="C414" s="74" t="s">
        <v>1003</v>
      </c>
      <c r="D414" s="74" t="s">
        <v>1004</v>
      </c>
      <c r="E414" s="90" t="s">
        <v>520</v>
      </c>
      <c r="F414" s="74">
        <v>1750</v>
      </c>
      <c r="G414" s="74" t="s">
        <v>998</v>
      </c>
    </row>
    <row r="415" spans="1:7" ht="46.8">
      <c r="A415" s="70">
        <v>281</v>
      </c>
      <c r="B415" s="75" t="s">
        <v>1005</v>
      </c>
      <c r="C415" s="74" t="s">
        <v>996</v>
      </c>
      <c r="D415" s="74" t="s">
        <v>997</v>
      </c>
      <c r="E415" s="90" t="s">
        <v>520</v>
      </c>
      <c r="F415" s="74">
        <v>1200</v>
      </c>
      <c r="G415" s="74" t="s">
        <v>998</v>
      </c>
    </row>
    <row r="416" spans="1:7" ht="46.8">
      <c r="A416" s="70">
        <v>282</v>
      </c>
      <c r="B416" s="75" t="s">
        <v>1006</v>
      </c>
      <c r="C416" s="74" t="s">
        <v>996</v>
      </c>
      <c r="D416" s="74" t="s">
        <v>997</v>
      </c>
      <c r="E416" s="90" t="s">
        <v>520</v>
      </c>
      <c r="F416" s="74">
        <v>1200</v>
      </c>
      <c r="G416" s="74" t="s">
        <v>998</v>
      </c>
    </row>
    <row r="417" spans="1:7" ht="46.8">
      <c r="A417" s="70">
        <v>283</v>
      </c>
      <c r="B417" s="75" t="s">
        <v>1007</v>
      </c>
      <c r="C417" s="74" t="s">
        <v>996</v>
      </c>
      <c r="D417" s="74" t="s">
        <v>581</v>
      </c>
      <c r="E417" s="90" t="s">
        <v>520</v>
      </c>
      <c r="F417" s="74">
        <v>1000</v>
      </c>
      <c r="G417" s="74" t="s">
        <v>998</v>
      </c>
    </row>
    <row r="418" spans="1:7" ht="46.8">
      <c r="A418" s="70">
        <v>284</v>
      </c>
      <c r="B418" s="75" t="s">
        <v>1008</v>
      </c>
      <c r="C418" s="74" t="s">
        <v>996</v>
      </c>
      <c r="D418" s="74" t="s">
        <v>215</v>
      </c>
      <c r="E418" s="90" t="s">
        <v>520</v>
      </c>
      <c r="F418" s="74">
        <v>1200</v>
      </c>
      <c r="G418" s="74" t="s">
        <v>998</v>
      </c>
    </row>
    <row r="419" spans="1:7" ht="46.8">
      <c r="A419" s="70">
        <v>285</v>
      </c>
      <c r="B419" s="75" t="s">
        <v>1009</v>
      </c>
      <c r="C419" s="74" t="s">
        <v>996</v>
      </c>
      <c r="D419" s="74" t="s">
        <v>1010</v>
      </c>
      <c r="E419" s="90" t="s">
        <v>520</v>
      </c>
      <c r="F419" s="74">
        <v>1100</v>
      </c>
      <c r="G419" s="74" t="s">
        <v>998</v>
      </c>
    </row>
    <row r="420" spans="1:7" ht="46.8">
      <c r="A420" s="70">
        <v>286</v>
      </c>
      <c r="B420" s="75" t="s">
        <v>1011</v>
      </c>
      <c r="C420" s="74" t="s">
        <v>996</v>
      </c>
      <c r="D420" s="74" t="s">
        <v>581</v>
      </c>
      <c r="E420" s="90" t="s">
        <v>520</v>
      </c>
      <c r="F420" s="74">
        <v>1000</v>
      </c>
      <c r="G420" s="74" t="s">
        <v>998</v>
      </c>
    </row>
    <row r="421" spans="1:7" ht="46.8">
      <c r="A421" s="70">
        <v>287</v>
      </c>
      <c r="B421" s="75" t="s">
        <v>1012</v>
      </c>
      <c r="C421" s="74" t="s">
        <v>996</v>
      </c>
      <c r="D421" s="74" t="s">
        <v>1013</v>
      </c>
      <c r="E421" s="90" t="s">
        <v>520</v>
      </c>
      <c r="F421" s="74">
        <v>750</v>
      </c>
      <c r="G421" s="74" t="s">
        <v>998</v>
      </c>
    </row>
    <row r="422" spans="1:7" ht="46.8">
      <c r="A422" s="70">
        <v>288</v>
      </c>
      <c r="B422" s="75" t="s">
        <v>1014</v>
      </c>
      <c r="C422" s="74" t="s">
        <v>1003</v>
      </c>
      <c r="D422" s="74" t="s">
        <v>357</v>
      </c>
      <c r="E422" s="90" t="s">
        <v>520</v>
      </c>
      <c r="F422" s="74">
        <v>2500</v>
      </c>
      <c r="G422" s="74" t="s">
        <v>998</v>
      </c>
    </row>
    <row r="423" spans="1:7" ht="31.2">
      <c r="A423" s="70">
        <v>289</v>
      </c>
      <c r="B423" s="75" t="s">
        <v>1015</v>
      </c>
      <c r="C423" s="74" t="s">
        <v>489</v>
      </c>
      <c r="D423" s="74" t="s">
        <v>759</v>
      </c>
      <c r="E423" s="74" t="s">
        <v>1016</v>
      </c>
      <c r="F423" s="74">
        <v>1000</v>
      </c>
      <c r="G423" s="74" t="s">
        <v>428</v>
      </c>
    </row>
    <row r="424" spans="1:7" s="147" customFormat="1" ht="31.2">
      <c r="A424" s="70">
        <v>290</v>
      </c>
      <c r="B424" s="75" t="s">
        <v>1017</v>
      </c>
      <c r="C424" s="74" t="s">
        <v>1018</v>
      </c>
      <c r="D424" s="74" t="s">
        <v>1019</v>
      </c>
      <c r="E424" s="74" t="s">
        <v>1020</v>
      </c>
      <c r="F424" s="74">
        <v>500</v>
      </c>
      <c r="G424" s="74" t="s">
        <v>428</v>
      </c>
    </row>
    <row r="425" spans="1:7" ht="31.2">
      <c r="A425" s="70">
        <v>291</v>
      </c>
      <c r="B425" s="75" t="s">
        <v>1021</v>
      </c>
      <c r="C425" s="74" t="s">
        <v>1022</v>
      </c>
      <c r="D425" s="74" t="s">
        <v>1023</v>
      </c>
      <c r="E425" s="74" t="s">
        <v>1020</v>
      </c>
      <c r="F425" s="74">
        <v>1100</v>
      </c>
      <c r="G425" s="74" t="s">
        <v>428</v>
      </c>
    </row>
    <row r="426" spans="1:7" ht="31.2">
      <c r="A426" s="70">
        <v>292</v>
      </c>
      <c r="B426" s="75" t="s">
        <v>1024</v>
      </c>
      <c r="C426" s="74" t="s">
        <v>1025</v>
      </c>
      <c r="D426" s="74" t="s">
        <v>1026</v>
      </c>
      <c r="E426" s="74" t="s">
        <v>1027</v>
      </c>
      <c r="F426" s="74">
        <v>500</v>
      </c>
      <c r="G426" s="74" t="s">
        <v>428</v>
      </c>
    </row>
    <row r="427" spans="1:7" ht="31.2">
      <c r="A427" s="70">
        <v>293</v>
      </c>
      <c r="B427" s="75" t="s">
        <v>1028</v>
      </c>
      <c r="C427" s="74" t="s">
        <v>1025</v>
      </c>
      <c r="D427" s="74" t="s">
        <v>1026</v>
      </c>
      <c r="E427" s="74" t="s">
        <v>1027</v>
      </c>
      <c r="F427" s="74">
        <v>500</v>
      </c>
      <c r="G427" s="74" t="s">
        <v>428</v>
      </c>
    </row>
    <row r="428" spans="1:7" ht="31.2">
      <c r="A428" s="70">
        <v>294</v>
      </c>
      <c r="B428" s="75" t="s">
        <v>1029</v>
      </c>
      <c r="C428" s="74" t="s">
        <v>1030</v>
      </c>
      <c r="D428" s="74" t="s">
        <v>1031</v>
      </c>
      <c r="E428" s="74" t="s">
        <v>1032</v>
      </c>
      <c r="F428" s="76">
        <v>1000</v>
      </c>
      <c r="G428" s="74" t="s">
        <v>428</v>
      </c>
    </row>
    <row r="429" spans="1:7" ht="31.2">
      <c r="A429" s="70">
        <v>295</v>
      </c>
      <c r="B429" s="75" t="s">
        <v>1033</v>
      </c>
      <c r="C429" s="74" t="s">
        <v>1034</v>
      </c>
      <c r="D429" s="74" t="s">
        <v>1035</v>
      </c>
      <c r="E429" s="74" t="s">
        <v>1032</v>
      </c>
      <c r="F429" s="76">
        <v>1500</v>
      </c>
      <c r="G429" s="74" t="s">
        <v>428</v>
      </c>
    </row>
    <row r="430" spans="1:7" ht="31.2">
      <c r="A430" s="70">
        <v>296</v>
      </c>
      <c r="B430" s="75" t="s">
        <v>1036</v>
      </c>
      <c r="C430" s="74" t="s">
        <v>1034</v>
      </c>
      <c r="D430" s="74" t="s">
        <v>1037</v>
      </c>
      <c r="E430" s="74" t="s">
        <v>1032</v>
      </c>
      <c r="F430" s="76">
        <v>1500</v>
      </c>
      <c r="G430" s="74" t="s">
        <v>428</v>
      </c>
    </row>
    <row r="431" spans="1:7" ht="31.2">
      <c r="A431" s="70">
        <v>297</v>
      </c>
      <c r="B431" s="75" t="s">
        <v>1038</v>
      </c>
      <c r="C431" s="74" t="s">
        <v>1034</v>
      </c>
      <c r="D431" s="74" t="s">
        <v>1035</v>
      </c>
      <c r="E431" s="74" t="s">
        <v>1032</v>
      </c>
      <c r="F431" s="76">
        <v>1500</v>
      </c>
      <c r="G431" s="74" t="s">
        <v>428</v>
      </c>
    </row>
    <row r="432" spans="1:7">
      <c r="A432" s="70">
        <v>298</v>
      </c>
      <c r="B432" s="75" t="s">
        <v>1039</v>
      </c>
      <c r="C432" s="74" t="s">
        <v>1040</v>
      </c>
      <c r="D432" s="74" t="s">
        <v>1041</v>
      </c>
      <c r="E432" s="74" t="s">
        <v>1042</v>
      </c>
      <c r="F432" s="76">
        <v>1500</v>
      </c>
      <c r="G432" s="74" t="s">
        <v>428</v>
      </c>
    </row>
    <row r="433" spans="1:7" ht="31.2">
      <c r="A433" s="70">
        <v>299</v>
      </c>
      <c r="B433" s="75" t="s">
        <v>1043</v>
      </c>
      <c r="C433" s="74" t="s">
        <v>1044</v>
      </c>
      <c r="D433" s="74" t="s">
        <v>1045</v>
      </c>
      <c r="E433" s="74" t="s">
        <v>1032</v>
      </c>
      <c r="F433" s="76">
        <v>1500</v>
      </c>
      <c r="G433" s="74" t="s">
        <v>428</v>
      </c>
    </row>
    <row r="434" spans="1:7" ht="31.2">
      <c r="A434" s="70">
        <v>300</v>
      </c>
      <c r="B434" s="75" t="s">
        <v>1046</v>
      </c>
      <c r="C434" s="74" t="s">
        <v>1047</v>
      </c>
      <c r="D434" s="74" t="s">
        <v>1048</v>
      </c>
      <c r="E434" s="74" t="s">
        <v>1032</v>
      </c>
      <c r="F434" s="76">
        <v>1500</v>
      </c>
      <c r="G434" s="74" t="s">
        <v>428</v>
      </c>
    </row>
    <row r="435" spans="1:7" ht="31.2">
      <c r="A435" s="70">
        <v>301</v>
      </c>
      <c r="B435" s="75" t="s">
        <v>1049</v>
      </c>
      <c r="C435" s="74" t="s">
        <v>1047</v>
      </c>
      <c r="D435" s="74" t="s">
        <v>1048</v>
      </c>
      <c r="E435" s="74" t="s">
        <v>1032</v>
      </c>
      <c r="F435" s="76">
        <v>1500</v>
      </c>
      <c r="G435" s="74" t="s">
        <v>428</v>
      </c>
    </row>
    <row r="436" spans="1:7" ht="31.2">
      <c r="A436" s="70">
        <v>302</v>
      </c>
      <c r="B436" s="71" t="s">
        <v>1050</v>
      </c>
      <c r="C436" s="70" t="s">
        <v>1051</v>
      </c>
      <c r="D436" s="70" t="s">
        <v>1052</v>
      </c>
      <c r="E436" s="70" t="s">
        <v>1053</v>
      </c>
      <c r="F436" s="72">
        <v>1100</v>
      </c>
      <c r="G436" s="70" t="s">
        <v>432</v>
      </c>
    </row>
    <row r="437" spans="1:7" ht="31.2">
      <c r="A437" s="70">
        <v>303</v>
      </c>
      <c r="B437" s="71" t="s">
        <v>1054</v>
      </c>
      <c r="C437" s="70" t="s">
        <v>1055</v>
      </c>
      <c r="D437" s="70" t="s">
        <v>215</v>
      </c>
      <c r="E437" s="70" t="s">
        <v>1056</v>
      </c>
      <c r="F437" s="72">
        <v>1100</v>
      </c>
      <c r="G437" s="70" t="s">
        <v>432</v>
      </c>
    </row>
    <row r="438" spans="1:7" ht="31.2">
      <c r="A438" s="70">
        <v>304</v>
      </c>
      <c r="B438" s="71" t="s">
        <v>1057</v>
      </c>
      <c r="C438" s="70" t="s">
        <v>1058</v>
      </c>
      <c r="D438" s="70" t="s">
        <v>1059</v>
      </c>
      <c r="E438" s="70" t="s">
        <v>1060</v>
      </c>
      <c r="F438" s="72">
        <v>1000</v>
      </c>
      <c r="G438" s="70" t="s">
        <v>432</v>
      </c>
    </row>
    <row r="439" spans="1:7" ht="39.15" customHeight="1">
      <c r="A439" s="70">
        <v>305</v>
      </c>
      <c r="B439" s="71" t="s">
        <v>1061</v>
      </c>
      <c r="C439" s="70" t="s">
        <v>473</v>
      </c>
      <c r="D439" s="70" t="s">
        <v>1062</v>
      </c>
      <c r="E439" s="70" t="s">
        <v>475</v>
      </c>
      <c r="F439" s="72">
        <v>1000</v>
      </c>
      <c r="G439" s="70" t="s">
        <v>432</v>
      </c>
    </row>
    <row r="440" spans="1:7" ht="42.6" customHeight="1">
      <c r="A440" s="70">
        <v>306</v>
      </c>
      <c r="B440" s="70" t="s">
        <v>1063</v>
      </c>
      <c r="C440" s="70" t="s">
        <v>1064</v>
      </c>
      <c r="D440" s="70" t="s">
        <v>1065</v>
      </c>
      <c r="E440" s="70" t="s">
        <v>560</v>
      </c>
      <c r="F440" s="72">
        <v>600</v>
      </c>
      <c r="G440" s="86" t="s">
        <v>1066</v>
      </c>
    </row>
    <row r="441" spans="1:7" ht="24.6" customHeight="1">
      <c r="A441" s="70">
        <v>307</v>
      </c>
      <c r="B441" s="70" t="s">
        <v>1063</v>
      </c>
      <c r="C441" s="70" t="s">
        <v>1064</v>
      </c>
      <c r="D441" s="70" t="s">
        <v>1067</v>
      </c>
      <c r="E441" s="70" t="s">
        <v>560</v>
      </c>
      <c r="F441" s="72">
        <v>600</v>
      </c>
      <c r="G441" s="86" t="s">
        <v>1066</v>
      </c>
    </row>
    <row r="442" spans="1:7" ht="25.2" customHeight="1">
      <c r="A442" s="70">
        <v>308</v>
      </c>
      <c r="B442" s="70" t="s">
        <v>1063</v>
      </c>
      <c r="C442" s="70" t="s">
        <v>1064</v>
      </c>
      <c r="D442" s="70" t="s">
        <v>1068</v>
      </c>
      <c r="E442" s="70" t="s">
        <v>560</v>
      </c>
      <c r="F442" s="72">
        <v>1000</v>
      </c>
      <c r="G442" s="86" t="s">
        <v>1066</v>
      </c>
    </row>
    <row r="443" spans="1:7" ht="46.8">
      <c r="A443" s="70">
        <v>309</v>
      </c>
      <c r="B443" s="70" t="s">
        <v>1069</v>
      </c>
      <c r="C443" s="70" t="s">
        <v>1064</v>
      </c>
      <c r="D443" s="70" t="s">
        <v>1067</v>
      </c>
      <c r="E443" s="70" t="s">
        <v>1070</v>
      </c>
      <c r="F443" s="72">
        <v>500</v>
      </c>
      <c r="G443" s="86" t="s">
        <v>1066</v>
      </c>
    </row>
    <row r="444" spans="1:7" ht="70.2" customHeight="1">
      <c r="A444" s="70">
        <v>310</v>
      </c>
      <c r="B444" s="70" t="s">
        <v>1071</v>
      </c>
      <c r="C444" s="70" t="s">
        <v>1064</v>
      </c>
      <c r="D444" s="70" t="s">
        <v>1072</v>
      </c>
      <c r="E444" s="70" t="s">
        <v>1070</v>
      </c>
      <c r="F444" s="72">
        <v>1200</v>
      </c>
      <c r="G444" s="86" t="s">
        <v>1066</v>
      </c>
    </row>
    <row r="445" spans="1:7" ht="31.2">
      <c r="A445" s="70">
        <v>311</v>
      </c>
      <c r="B445" s="70" t="s">
        <v>1073</v>
      </c>
      <c r="C445" s="70" t="s">
        <v>1064</v>
      </c>
      <c r="D445" s="70" t="s">
        <v>1068</v>
      </c>
      <c r="E445" s="70" t="s">
        <v>475</v>
      </c>
      <c r="F445" s="72">
        <v>1000</v>
      </c>
      <c r="G445" s="86" t="s">
        <v>1066</v>
      </c>
    </row>
    <row r="446" spans="1:7" ht="46.8">
      <c r="A446" s="70">
        <v>312</v>
      </c>
      <c r="B446" s="70" t="s">
        <v>1074</v>
      </c>
      <c r="C446" s="70" t="s">
        <v>1064</v>
      </c>
      <c r="D446" s="70" t="s">
        <v>1068</v>
      </c>
      <c r="E446" s="70" t="s">
        <v>1075</v>
      </c>
      <c r="F446" s="72">
        <v>1000</v>
      </c>
      <c r="G446" s="86" t="s">
        <v>1066</v>
      </c>
    </row>
    <row r="447" spans="1:7" s="147" customFormat="1" ht="46.8">
      <c r="A447" s="70">
        <v>313</v>
      </c>
      <c r="B447" s="70" t="s">
        <v>1076</v>
      </c>
      <c r="C447" s="70" t="s">
        <v>1064</v>
      </c>
      <c r="D447" s="70" t="s">
        <v>1068</v>
      </c>
      <c r="E447" s="70" t="s">
        <v>1077</v>
      </c>
      <c r="F447" s="72">
        <v>1000</v>
      </c>
      <c r="G447" s="86" t="s">
        <v>1066</v>
      </c>
    </row>
    <row r="448" spans="1:7" ht="46.8">
      <c r="A448" s="70">
        <v>314</v>
      </c>
      <c r="B448" s="70" t="s">
        <v>1078</v>
      </c>
      <c r="C448" s="70" t="s">
        <v>1064</v>
      </c>
      <c r="D448" s="70" t="s">
        <v>1068</v>
      </c>
      <c r="E448" s="70" t="s">
        <v>1077</v>
      </c>
      <c r="F448" s="72">
        <v>1000</v>
      </c>
      <c r="G448" s="86" t="s">
        <v>1066</v>
      </c>
    </row>
    <row r="449" spans="1:7" ht="62.4">
      <c r="A449" s="70">
        <v>315</v>
      </c>
      <c r="B449" s="70" t="s">
        <v>1079</v>
      </c>
      <c r="C449" s="110" t="s">
        <v>1080</v>
      </c>
      <c r="D449" s="111" t="s">
        <v>1081</v>
      </c>
      <c r="E449" s="112" t="s">
        <v>1082</v>
      </c>
      <c r="F449" s="113">
        <v>1400</v>
      </c>
      <c r="G449" s="110" t="s">
        <v>1083</v>
      </c>
    </row>
    <row r="450" spans="1:7" ht="62.4">
      <c r="A450" s="70">
        <v>316</v>
      </c>
      <c r="B450" s="70" t="s">
        <v>1084</v>
      </c>
      <c r="C450" s="110" t="s">
        <v>1080</v>
      </c>
      <c r="D450" s="111" t="s">
        <v>1085</v>
      </c>
      <c r="E450" s="112" t="s">
        <v>1082</v>
      </c>
      <c r="F450" s="113">
        <v>1400</v>
      </c>
      <c r="G450" s="110" t="s">
        <v>1083</v>
      </c>
    </row>
    <row r="451" spans="1:7" ht="62.4">
      <c r="A451" s="70">
        <v>317</v>
      </c>
      <c r="B451" s="70" t="s">
        <v>1086</v>
      </c>
      <c r="C451" s="110" t="s">
        <v>1080</v>
      </c>
      <c r="D451" s="111" t="s">
        <v>1087</v>
      </c>
      <c r="E451" s="112" t="s">
        <v>1082</v>
      </c>
      <c r="F451" s="113">
        <v>1400</v>
      </c>
      <c r="G451" s="110" t="s">
        <v>1083</v>
      </c>
    </row>
    <row r="452" spans="1:7" ht="31.2">
      <c r="A452" s="70">
        <v>318</v>
      </c>
      <c r="B452" s="81" t="s">
        <v>1088</v>
      </c>
      <c r="C452" s="70" t="s">
        <v>928</v>
      </c>
      <c r="D452" s="70" t="s">
        <v>1089</v>
      </c>
      <c r="E452" s="70" t="s">
        <v>475</v>
      </c>
      <c r="F452" s="72">
        <v>1000</v>
      </c>
      <c r="G452" s="70" t="s">
        <v>256</v>
      </c>
    </row>
    <row r="453" spans="1:7" ht="31.2">
      <c r="A453" s="70">
        <v>319</v>
      </c>
      <c r="B453" s="114" t="s">
        <v>1090</v>
      </c>
      <c r="C453" s="70" t="s">
        <v>485</v>
      </c>
      <c r="D453" s="70" t="s">
        <v>261</v>
      </c>
      <c r="E453" s="70" t="s">
        <v>235</v>
      </c>
      <c r="F453" s="72">
        <v>1000</v>
      </c>
      <c r="G453" s="70" t="s">
        <v>256</v>
      </c>
    </row>
    <row r="454" spans="1:7" ht="31.2">
      <c r="A454" s="70">
        <v>320</v>
      </c>
      <c r="B454" s="116" t="s">
        <v>1091</v>
      </c>
      <c r="C454" s="70" t="s">
        <v>928</v>
      </c>
      <c r="D454" s="70" t="s">
        <v>261</v>
      </c>
      <c r="E454" s="70" t="s">
        <v>235</v>
      </c>
      <c r="F454" s="72">
        <v>1000</v>
      </c>
      <c r="G454" s="70" t="s">
        <v>256</v>
      </c>
    </row>
    <row r="455" spans="1:7" ht="31.2">
      <c r="A455" s="70">
        <v>321</v>
      </c>
      <c r="B455" s="116" t="s">
        <v>1092</v>
      </c>
      <c r="C455" s="70" t="s">
        <v>928</v>
      </c>
      <c r="D455" s="70" t="s">
        <v>1089</v>
      </c>
      <c r="E455" s="70" t="s">
        <v>235</v>
      </c>
      <c r="F455" s="72">
        <v>1000</v>
      </c>
      <c r="G455" s="70" t="s">
        <v>256</v>
      </c>
    </row>
    <row r="456" spans="1:7" ht="31.2">
      <c r="A456" s="70">
        <v>322</v>
      </c>
      <c r="B456" s="116" t="s">
        <v>1093</v>
      </c>
      <c r="C456" s="70" t="s">
        <v>928</v>
      </c>
      <c r="D456" s="70" t="s">
        <v>261</v>
      </c>
      <c r="E456" s="70" t="s">
        <v>235</v>
      </c>
      <c r="F456" s="72">
        <v>1000</v>
      </c>
      <c r="G456" s="70" t="s">
        <v>256</v>
      </c>
    </row>
    <row r="457" spans="1:7" s="147" customFormat="1" ht="21" customHeight="1">
      <c r="A457" s="70">
        <v>323</v>
      </c>
      <c r="B457" s="115" t="s">
        <v>1094</v>
      </c>
      <c r="C457" s="70" t="s">
        <v>928</v>
      </c>
      <c r="D457" s="70" t="s">
        <v>255</v>
      </c>
      <c r="E457" s="70" t="s">
        <v>235</v>
      </c>
      <c r="F457" s="72">
        <v>700</v>
      </c>
      <c r="G457" s="70" t="s">
        <v>256</v>
      </c>
    </row>
    <row r="458" spans="1:7" ht="31.2">
      <c r="A458" s="70">
        <v>324</v>
      </c>
      <c r="B458" s="115" t="s">
        <v>1095</v>
      </c>
      <c r="C458" s="70" t="s">
        <v>928</v>
      </c>
      <c r="D458" s="70" t="s">
        <v>258</v>
      </c>
      <c r="E458" s="70" t="s">
        <v>235</v>
      </c>
      <c r="F458" s="72">
        <v>1000</v>
      </c>
      <c r="G458" s="70" t="s">
        <v>256</v>
      </c>
    </row>
    <row r="459" spans="1:7" ht="31.2">
      <c r="A459" s="70">
        <v>325</v>
      </c>
      <c r="B459" s="115" t="s">
        <v>1096</v>
      </c>
      <c r="C459" s="70" t="s">
        <v>928</v>
      </c>
      <c r="D459" s="70" t="s">
        <v>261</v>
      </c>
      <c r="E459" s="70" t="s">
        <v>235</v>
      </c>
      <c r="F459" s="72">
        <v>1000</v>
      </c>
      <c r="G459" s="70" t="s">
        <v>256</v>
      </c>
    </row>
    <row r="460" spans="1:7" s="147" customFormat="1" ht="31.2">
      <c r="A460" s="70">
        <v>326</v>
      </c>
      <c r="B460" s="115" t="s">
        <v>1097</v>
      </c>
      <c r="C460" s="70" t="s">
        <v>928</v>
      </c>
      <c r="D460" s="70" t="s">
        <v>1089</v>
      </c>
      <c r="E460" s="70" t="s">
        <v>235</v>
      </c>
      <c r="F460" s="72">
        <v>1000</v>
      </c>
      <c r="G460" s="70" t="s">
        <v>256</v>
      </c>
    </row>
    <row r="461" spans="1:7" ht="31.2">
      <c r="A461" s="70">
        <v>327</v>
      </c>
      <c r="B461" s="117" t="s">
        <v>1098</v>
      </c>
      <c r="C461" s="70" t="s">
        <v>928</v>
      </c>
      <c r="D461" s="70" t="s">
        <v>261</v>
      </c>
      <c r="E461" s="70" t="s">
        <v>941</v>
      </c>
      <c r="F461" s="72">
        <v>1000</v>
      </c>
      <c r="G461" s="70" t="s">
        <v>256</v>
      </c>
    </row>
    <row r="462" spans="1:7" ht="31.2">
      <c r="A462" s="70">
        <v>328</v>
      </c>
      <c r="B462" s="118" t="s">
        <v>1099</v>
      </c>
      <c r="C462" s="70" t="s">
        <v>473</v>
      </c>
      <c r="D462" s="70" t="s">
        <v>258</v>
      </c>
      <c r="E462" s="70" t="s">
        <v>941</v>
      </c>
      <c r="F462" s="72">
        <v>1000</v>
      </c>
      <c r="G462" s="70" t="s">
        <v>256</v>
      </c>
    </row>
    <row r="463" spans="1:7" ht="31.2">
      <c r="A463" s="70">
        <v>329</v>
      </c>
      <c r="B463" s="118" t="s">
        <v>1100</v>
      </c>
      <c r="C463" s="70" t="s">
        <v>473</v>
      </c>
      <c r="D463" s="70" t="s">
        <v>261</v>
      </c>
      <c r="E463" s="70" t="s">
        <v>941</v>
      </c>
      <c r="F463" s="72">
        <v>1000</v>
      </c>
      <c r="G463" s="70" t="s">
        <v>256</v>
      </c>
    </row>
    <row r="464" spans="1:7" ht="31.2">
      <c r="A464" s="70">
        <v>330</v>
      </c>
      <c r="B464" s="118" t="s">
        <v>1101</v>
      </c>
      <c r="C464" s="70" t="s">
        <v>473</v>
      </c>
      <c r="D464" s="70" t="s">
        <v>1089</v>
      </c>
      <c r="E464" s="70" t="s">
        <v>941</v>
      </c>
      <c r="F464" s="72">
        <v>1000</v>
      </c>
      <c r="G464" s="70" t="s">
        <v>256</v>
      </c>
    </row>
    <row r="465" spans="1:7" ht="31.2">
      <c r="A465" s="70">
        <v>331</v>
      </c>
      <c r="B465" s="118" t="s">
        <v>1102</v>
      </c>
      <c r="C465" s="70" t="s">
        <v>473</v>
      </c>
      <c r="D465" s="70" t="s">
        <v>261</v>
      </c>
      <c r="E465" s="70" t="s">
        <v>475</v>
      </c>
      <c r="F465" s="72">
        <v>1000</v>
      </c>
      <c r="G465" s="70" t="s">
        <v>256</v>
      </c>
    </row>
    <row r="466" spans="1:7" ht="31.2">
      <c r="A466" s="70">
        <v>332</v>
      </c>
      <c r="B466" s="115" t="s">
        <v>1103</v>
      </c>
      <c r="C466" s="70" t="s">
        <v>485</v>
      </c>
      <c r="D466" s="70" t="s">
        <v>255</v>
      </c>
      <c r="E466" s="70" t="s">
        <v>475</v>
      </c>
      <c r="F466" s="72">
        <v>650</v>
      </c>
      <c r="G466" s="70" t="s">
        <v>256</v>
      </c>
    </row>
    <row r="467" spans="1:7" ht="31.2">
      <c r="A467" s="70">
        <v>333</v>
      </c>
      <c r="B467" s="116" t="s">
        <v>1104</v>
      </c>
      <c r="C467" s="70" t="s">
        <v>1105</v>
      </c>
      <c r="D467" s="70" t="s">
        <v>258</v>
      </c>
      <c r="E467" s="70" t="s">
        <v>941</v>
      </c>
      <c r="F467" s="72">
        <v>1000</v>
      </c>
      <c r="G467" s="70" t="s">
        <v>256</v>
      </c>
    </row>
    <row r="468" spans="1:7" ht="31.2">
      <c r="A468" s="70">
        <v>334</v>
      </c>
      <c r="B468" s="115" t="s">
        <v>1106</v>
      </c>
      <c r="C468" s="70" t="s">
        <v>473</v>
      </c>
      <c r="D468" s="70" t="s">
        <v>1089</v>
      </c>
      <c r="E468" s="70" t="s">
        <v>941</v>
      </c>
      <c r="F468" s="72">
        <v>1000</v>
      </c>
      <c r="G468" s="70" t="s">
        <v>256</v>
      </c>
    </row>
    <row r="469" spans="1:7" ht="31.2">
      <c r="A469" s="70">
        <v>335</v>
      </c>
      <c r="B469" s="115" t="s">
        <v>1107</v>
      </c>
      <c r="C469" s="70" t="s">
        <v>473</v>
      </c>
      <c r="D469" s="70" t="s">
        <v>261</v>
      </c>
      <c r="E469" s="70" t="s">
        <v>941</v>
      </c>
      <c r="F469" s="72">
        <v>1000</v>
      </c>
      <c r="G469" s="70" t="s">
        <v>256</v>
      </c>
    </row>
    <row r="470" spans="1:7" ht="31.2">
      <c r="A470" s="70">
        <v>336</v>
      </c>
      <c r="B470" s="115" t="s">
        <v>1108</v>
      </c>
      <c r="C470" s="70" t="s">
        <v>473</v>
      </c>
      <c r="D470" s="70" t="s">
        <v>255</v>
      </c>
      <c r="E470" s="70" t="s">
        <v>941</v>
      </c>
      <c r="F470" s="72">
        <v>650</v>
      </c>
      <c r="G470" s="70" t="s">
        <v>256</v>
      </c>
    </row>
    <row r="471" spans="1:7" ht="46.8">
      <c r="A471" s="70">
        <v>337</v>
      </c>
      <c r="B471" s="71" t="s">
        <v>1109</v>
      </c>
      <c r="C471" s="70" t="s">
        <v>1110</v>
      </c>
      <c r="D471" s="70" t="s">
        <v>1111</v>
      </c>
      <c r="E471" s="70" t="s">
        <v>1112</v>
      </c>
      <c r="F471" s="70">
        <v>500</v>
      </c>
      <c r="G471" s="70" t="s">
        <v>462</v>
      </c>
    </row>
    <row r="472" spans="1:7" ht="46.8">
      <c r="A472" s="70">
        <v>338</v>
      </c>
      <c r="B472" s="71" t="s">
        <v>1113</v>
      </c>
      <c r="C472" s="70" t="s">
        <v>1114</v>
      </c>
      <c r="D472" s="70" t="s">
        <v>1111</v>
      </c>
      <c r="E472" s="70" t="s">
        <v>1112</v>
      </c>
      <c r="F472" s="70">
        <v>500</v>
      </c>
      <c r="G472" s="70" t="s">
        <v>462</v>
      </c>
    </row>
    <row r="473" spans="1:7" ht="31.2">
      <c r="A473" s="70">
        <v>339</v>
      </c>
      <c r="B473" s="71" t="s">
        <v>204</v>
      </c>
      <c r="C473" s="70" t="s">
        <v>489</v>
      </c>
      <c r="D473" s="70" t="s">
        <v>357</v>
      </c>
      <c r="E473" s="70" t="s">
        <v>475</v>
      </c>
      <c r="F473" s="72">
        <v>2600</v>
      </c>
      <c r="G473" s="70" t="s">
        <v>462</v>
      </c>
    </row>
    <row r="474" spans="1:7" ht="31.2">
      <c r="A474" s="70">
        <v>340</v>
      </c>
      <c r="B474" s="71" t="s">
        <v>589</v>
      </c>
      <c r="C474" s="70" t="s">
        <v>590</v>
      </c>
      <c r="D474" s="70" t="s">
        <v>591</v>
      </c>
      <c r="E474" s="70" t="s">
        <v>235</v>
      </c>
      <c r="F474" s="70">
        <v>3000</v>
      </c>
      <c r="G474" s="70" t="s">
        <v>462</v>
      </c>
    </row>
    <row r="475" spans="1:7" ht="31.2">
      <c r="A475" s="70">
        <v>341</v>
      </c>
      <c r="B475" s="351" t="s">
        <v>274</v>
      </c>
      <c r="C475" s="350" t="s">
        <v>1115</v>
      </c>
      <c r="D475" s="350" t="s">
        <v>1116</v>
      </c>
      <c r="E475" s="350" t="s">
        <v>1117</v>
      </c>
      <c r="F475" s="350">
        <v>1000</v>
      </c>
      <c r="G475" s="70" t="s">
        <v>289</v>
      </c>
    </row>
    <row r="476" spans="1:7" ht="31.2">
      <c r="A476" s="70">
        <v>342</v>
      </c>
      <c r="B476" s="351" t="s">
        <v>1118</v>
      </c>
      <c r="C476" s="350" t="s">
        <v>1115</v>
      </c>
      <c r="D476" s="350" t="s">
        <v>1119</v>
      </c>
      <c r="E476" s="350" t="s">
        <v>1117</v>
      </c>
      <c r="F476" s="350">
        <v>1000</v>
      </c>
      <c r="G476" s="70" t="s">
        <v>289</v>
      </c>
    </row>
    <row r="477" spans="1:7" ht="31.2">
      <c r="A477" s="70">
        <v>343</v>
      </c>
      <c r="B477" s="351" t="s">
        <v>1120</v>
      </c>
      <c r="C477" s="350" t="s">
        <v>1115</v>
      </c>
      <c r="D477" s="350" t="s">
        <v>1119</v>
      </c>
      <c r="E477" s="350" t="s">
        <v>1121</v>
      </c>
      <c r="F477" s="350">
        <v>1000</v>
      </c>
      <c r="G477" s="70" t="s">
        <v>289</v>
      </c>
    </row>
    <row r="478" spans="1:7" ht="31.2">
      <c r="A478" s="70">
        <v>344</v>
      </c>
      <c r="B478" s="351" t="s">
        <v>1122</v>
      </c>
      <c r="C478" s="350" t="s">
        <v>1115</v>
      </c>
      <c r="D478" s="350" t="s">
        <v>1119</v>
      </c>
      <c r="E478" s="350" t="s">
        <v>1121</v>
      </c>
      <c r="F478" s="350">
        <v>1000</v>
      </c>
      <c r="G478" s="70" t="s">
        <v>289</v>
      </c>
    </row>
    <row r="479" spans="1:7" ht="31.2">
      <c r="A479" s="70">
        <v>345</v>
      </c>
      <c r="B479" s="354" t="s">
        <v>1123</v>
      </c>
      <c r="C479" s="350" t="s">
        <v>1115</v>
      </c>
      <c r="D479" s="350" t="s">
        <v>1119</v>
      </c>
      <c r="E479" s="350" t="s">
        <v>1124</v>
      </c>
      <c r="F479" s="350">
        <v>1000</v>
      </c>
      <c r="G479" s="70" t="s">
        <v>289</v>
      </c>
    </row>
    <row r="480" spans="1:7" ht="31.2">
      <c r="A480" s="70">
        <v>346</v>
      </c>
      <c r="B480" s="354" t="s">
        <v>1125</v>
      </c>
      <c r="C480" s="350" t="s">
        <v>1115</v>
      </c>
      <c r="D480" s="350" t="s">
        <v>1119</v>
      </c>
      <c r="E480" s="350" t="s">
        <v>1126</v>
      </c>
      <c r="F480" s="350">
        <v>1000</v>
      </c>
      <c r="G480" s="70" t="s">
        <v>289</v>
      </c>
    </row>
    <row r="481" spans="1:7" ht="31.2">
      <c r="A481" s="70">
        <v>347</v>
      </c>
      <c r="B481" s="354" t="s">
        <v>1127</v>
      </c>
      <c r="C481" s="350" t="s">
        <v>1115</v>
      </c>
      <c r="D481" s="350" t="s">
        <v>1119</v>
      </c>
      <c r="E481" s="350" t="s">
        <v>1128</v>
      </c>
      <c r="F481" s="350">
        <v>1000</v>
      </c>
      <c r="G481" s="70" t="s">
        <v>289</v>
      </c>
    </row>
    <row r="482" spans="1:7" ht="31.2">
      <c r="A482" s="70">
        <v>348</v>
      </c>
      <c r="B482" s="355" t="s">
        <v>1129</v>
      </c>
      <c r="C482" s="350" t="s">
        <v>1115</v>
      </c>
      <c r="D482" s="350" t="s">
        <v>1130</v>
      </c>
      <c r="E482" s="350" t="s">
        <v>1131</v>
      </c>
      <c r="F482" s="350">
        <v>1000</v>
      </c>
      <c r="G482" s="70" t="s">
        <v>289</v>
      </c>
    </row>
    <row r="483" spans="1:7" ht="31.2">
      <c r="A483" s="70">
        <v>349</v>
      </c>
      <c r="B483" s="356" t="s">
        <v>1132</v>
      </c>
      <c r="C483" s="350" t="s">
        <v>473</v>
      </c>
      <c r="D483" s="350" t="s">
        <v>1133</v>
      </c>
      <c r="E483" s="350" t="s">
        <v>1016</v>
      </c>
      <c r="F483" s="357">
        <v>1000</v>
      </c>
      <c r="G483" s="70" t="s">
        <v>1134</v>
      </c>
    </row>
    <row r="484" spans="1:7" ht="31.2">
      <c r="A484" s="70">
        <v>350</v>
      </c>
      <c r="B484" s="356" t="s">
        <v>1135</v>
      </c>
      <c r="C484" s="350" t="s">
        <v>473</v>
      </c>
      <c r="D484" s="350" t="s">
        <v>1133</v>
      </c>
      <c r="E484" s="350" t="s">
        <v>1016</v>
      </c>
      <c r="F484" s="357">
        <v>1000</v>
      </c>
      <c r="G484" s="70" t="s">
        <v>1134</v>
      </c>
    </row>
    <row r="485" spans="1:7" ht="31.2">
      <c r="A485" s="70">
        <v>351</v>
      </c>
      <c r="B485" s="356" t="s">
        <v>1136</v>
      </c>
      <c r="C485" s="350" t="s">
        <v>473</v>
      </c>
      <c r="D485" s="350" t="s">
        <v>1133</v>
      </c>
      <c r="E485" s="350" t="s">
        <v>1016</v>
      </c>
      <c r="F485" s="357">
        <v>1000</v>
      </c>
      <c r="G485" s="70" t="s">
        <v>1134</v>
      </c>
    </row>
    <row r="486" spans="1:7" ht="31.2">
      <c r="A486" s="70">
        <v>352</v>
      </c>
      <c r="B486" s="356" t="s">
        <v>177</v>
      </c>
      <c r="C486" s="350" t="s">
        <v>473</v>
      </c>
      <c r="D486" s="350" t="s">
        <v>1133</v>
      </c>
      <c r="E486" s="350" t="s">
        <v>1016</v>
      </c>
      <c r="F486" s="357">
        <v>1000</v>
      </c>
      <c r="G486" s="70" t="s">
        <v>1134</v>
      </c>
    </row>
    <row r="487" spans="1:7" ht="31.2">
      <c r="A487" s="70">
        <v>353</v>
      </c>
      <c r="B487" s="356" t="s">
        <v>1137</v>
      </c>
      <c r="C487" s="350" t="s">
        <v>473</v>
      </c>
      <c r="D487" s="350" t="s">
        <v>1133</v>
      </c>
      <c r="E487" s="350" t="s">
        <v>1016</v>
      </c>
      <c r="F487" s="357">
        <v>1000</v>
      </c>
      <c r="G487" s="70" t="s">
        <v>1134</v>
      </c>
    </row>
    <row r="488" spans="1:7" ht="31.2">
      <c r="A488" s="70">
        <v>354</v>
      </c>
      <c r="B488" s="356" t="s">
        <v>1138</v>
      </c>
      <c r="C488" s="350" t="s">
        <v>473</v>
      </c>
      <c r="D488" s="350" t="s">
        <v>1133</v>
      </c>
      <c r="E488" s="350" t="s">
        <v>1016</v>
      </c>
      <c r="F488" s="357">
        <v>1000</v>
      </c>
      <c r="G488" s="70" t="s">
        <v>1134</v>
      </c>
    </row>
    <row r="489" spans="1:7" ht="31.2">
      <c r="A489" s="70">
        <v>355</v>
      </c>
      <c r="B489" s="55" t="s">
        <v>1139</v>
      </c>
      <c r="C489" s="350" t="s">
        <v>473</v>
      </c>
      <c r="D489" s="350" t="s">
        <v>1133</v>
      </c>
      <c r="E489" s="350" t="s">
        <v>1016</v>
      </c>
      <c r="F489" s="357">
        <v>1000</v>
      </c>
      <c r="G489" s="70" t="s">
        <v>1134</v>
      </c>
    </row>
    <row r="490" spans="1:7" ht="31.2">
      <c r="A490" s="70">
        <v>356</v>
      </c>
      <c r="B490" s="356" t="s">
        <v>1140</v>
      </c>
      <c r="C490" s="350" t="s">
        <v>473</v>
      </c>
      <c r="D490" s="350" t="s">
        <v>1133</v>
      </c>
      <c r="E490" s="350" t="s">
        <v>1016</v>
      </c>
      <c r="F490" s="357">
        <v>1000</v>
      </c>
      <c r="G490" s="70" t="s">
        <v>1134</v>
      </c>
    </row>
    <row r="491" spans="1:7" ht="31.2">
      <c r="A491" s="70">
        <v>357</v>
      </c>
      <c r="B491" s="356" t="s">
        <v>1141</v>
      </c>
      <c r="C491" s="350" t="s">
        <v>473</v>
      </c>
      <c r="D491" s="350" t="s">
        <v>1133</v>
      </c>
      <c r="E491" s="350" t="s">
        <v>1016</v>
      </c>
      <c r="F491" s="357">
        <v>1000</v>
      </c>
      <c r="G491" s="70" t="s">
        <v>1134</v>
      </c>
    </row>
    <row r="492" spans="1:7" ht="31.2">
      <c r="A492" s="70">
        <v>358</v>
      </c>
      <c r="B492" s="356" t="s">
        <v>1142</v>
      </c>
      <c r="C492" s="350" t="s">
        <v>473</v>
      </c>
      <c r="D492" s="350" t="s">
        <v>1133</v>
      </c>
      <c r="E492" s="350" t="s">
        <v>1016</v>
      </c>
      <c r="F492" s="357">
        <v>1000</v>
      </c>
      <c r="G492" s="70" t="s">
        <v>1134</v>
      </c>
    </row>
    <row r="493" spans="1:7" ht="31.2">
      <c r="A493" s="70">
        <v>359</v>
      </c>
      <c r="B493" s="356" t="s">
        <v>1143</v>
      </c>
      <c r="C493" s="350" t="s">
        <v>473</v>
      </c>
      <c r="D493" s="350" t="s">
        <v>1133</v>
      </c>
      <c r="E493" s="350" t="s">
        <v>1016</v>
      </c>
      <c r="F493" s="357">
        <v>1000</v>
      </c>
      <c r="G493" s="70" t="s">
        <v>1134</v>
      </c>
    </row>
    <row r="494" spans="1:7" ht="31.2">
      <c r="A494" s="70">
        <v>360</v>
      </c>
      <c r="B494" s="356" t="s">
        <v>1144</v>
      </c>
      <c r="C494" s="350" t="s">
        <v>473</v>
      </c>
      <c r="D494" s="350" t="s">
        <v>1133</v>
      </c>
      <c r="E494" s="350" t="s">
        <v>1016</v>
      </c>
      <c r="F494" s="357">
        <v>1000</v>
      </c>
      <c r="G494" s="70" t="s">
        <v>1134</v>
      </c>
    </row>
    <row r="495" spans="1:7" ht="31.2">
      <c r="A495" s="70">
        <v>361</v>
      </c>
      <c r="B495" s="358" t="s">
        <v>1145</v>
      </c>
      <c r="C495" s="350" t="s">
        <v>489</v>
      </c>
      <c r="D495" s="350" t="s">
        <v>1146</v>
      </c>
      <c r="E495" s="350" t="s">
        <v>1147</v>
      </c>
      <c r="F495" s="357">
        <v>950</v>
      </c>
      <c r="G495" s="70" t="s">
        <v>294</v>
      </c>
    </row>
    <row r="496" spans="1:7" ht="31.2">
      <c r="A496" s="70">
        <v>362</v>
      </c>
      <c r="B496" s="359" t="s">
        <v>1148</v>
      </c>
      <c r="C496" s="350" t="s">
        <v>1149</v>
      </c>
      <c r="D496" s="350" t="s">
        <v>1089</v>
      </c>
      <c r="E496" s="350" t="s">
        <v>1150</v>
      </c>
      <c r="F496" s="350">
        <v>700</v>
      </c>
      <c r="G496" s="70" t="s">
        <v>294</v>
      </c>
    </row>
    <row r="497" spans="1:7" ht="31.2">
      <c r="A497" s="70">
        <v>363</v>
      </c>
      <c r="B497" s="359" t="s">
        <v>1151</v>
      </c>
      <c r="C497" s="350" t="s">
        <v>1149</v>
      </c>
      <c r="D497" s="350" t="s">
        <v>1089</v>
      </c>
      <c r="E497" s="350" t="s">
        <v>1150</v>
      </c>
      <c r="F497" s="350">
        <v>700</v>
      </c>
      <c r="G497" s="70" t="s">
        <v>294</v>
      </c>
    </row>
    <row r="498" spans="1:7" ht="31.2">
      <c r="A498" s="70">
        <v>364</v>
      </c>
      <c r="B498" s="359" t="s">
        <v>1152</v>
      </c>
      <c r="C498" s="350" t="s">
        <v>1153</v>
      </c>
      <c r="D498" s="350" t="s">
        <v>1154</v>
      </c>
      <c r="E498" s="350" t="s">
        <v>1150</v>
      </c>
      <c r="F498" s="357">
        <v>850</v>
      </c>
      <c r="G498" s="70" t="s">
        <v>294</v>
      </c>
    </row>
    <row r="499" spans="1:7" ht="31.2">
      <c r="A499" s="70">
        <v>365</v>
      </c>
      <c r="B499" s="359" t="s">
        <v>1155</v>
      </c>
      <c r="C499" s="350" t="s">
        <v>1149</v>
      </c>
      <c r="D499" s="350" t="s">
        <v>1156</v>
      </c>
      <c r="E499" s="350" t="s">
        <v>1150</v>
      </c>
      <c r="F499" s="350">
        <v>700</v>
      </c>
      <c r="G499" s="70" t="s">
        <v>294</v>
      </c>
    </row>
    <row r="500" spans="1:7" ht="31.2">
      <c r="A500" s="70">
        <v>366</v>
      </c>
      <c r="B500" s="359" t="s">
        <v>1157</v>
      </c>
      <c r="C500" s="350" t="s">
        <v>1158</v>
      </c>
      <c r="D500" s="350" t="s">
        <v>877</v>
      </c>
      <c r="E500" s="350" t="s">
        <v>1150</v>
      </c>
      <c r="F500" s="350">
        <v>650</v>
      </c>
      <c r="G500" s="70" t="s">
        <v>294</v>
      </c>
    </row>
    <row r="501" spans="1:7" ht="31.2">
      <c r="A501" s="70">
        <v>367</v>
      </c>
      <c r="B501" s="359" t="s">
        <v>1159</v>
      </c>
      <c r="C501" s="350" t="s">
        <v>1149</v>
      </c>
      <c r="D501" s="350" t="s">
        <v>877</v>
      </c>
      <c r="E501" s="350" t="s">
        <v>1150</v>
      </c>
      <c r="F501" s="350">
        <v>650</v>
      </c>
      <c r="G501" s="70" t="s">
        <v>294</v>
      </c>
    </row>
    <row r="502" spans="1:7" ht="31.2">
      <c r="A502" s="70">
        <v>368</v>
      </c>
      <c r="B502" s="359" t="s">
        <v>1160</v>
      </c>
      <c r="C502" s="350" t="s">
        <v>1149</v>
      </c>
      <c r="D502" s="350" t="s">
        <v>1156</v>
      </c>
      <c r="E502" s="350" t="s">
        <v>1150</v>
      </c>
      <c r="F502" s="350">
        <v>700</v>
      </c>
      <c r="G502" s="70" t="s">
        <v>294</v>
      </c>
    </row>
    <row r="503" spans="1:7" ht="31.2">
      <c r="A503" s="70">
        <v>369</v>
      </c>
      <c r="B503" s="359" t="s">
        <v>1161</v>
      </c>
      <c r="C503" s="350" t="s">
        <v>1149</v>
      </c>
      <c r="D503" s="350" t="s">
        <v>1156</v>
      </c>
      <c r="E503" s="350" t="s">
        <v>1150</v>
      </c>
      <c r="F503" s="350">
        <v>700</v>
      </c>
      <c r="G503" s="70" t="s">
        <v>294</v>
      </c>
    </row>
    <row r="504" spans="1:7" ht="31.2">
      <c r="A504" s="70">
        <v>370</v>
      </c>
      <c r="B504" s="360" t="s">
        <v>1162</v>
      </c>
      <c r="C504" s="350" t="s">
        <v>1163</v>
      </c>
      <c r="D504" s="350" t="s">
        <v>1164</v>
      </c>
      <c r="E504" s="350" t="s">
        <v>1165</v>
      </c>
      <c r="F504" s="350">
        <v>3000</v>
      </c>
      <c r="G504" s="70" t="s">
        <v>294</v>
      </c>
    </row>
    <row r="505" spans="1:7" ht="31.2">
      <c r="A505" s="70">
        <v>371</v>
      </c>
      <c r="B505" s="360" t="s">
        <v>1166</v>
      </c>
      <c r="C505" s="350" t="s">
        <v>1163</v>
      </c>
      <c r="D505" s="350" t="s">
        <v>1167</v>
      </c>
      <c r="E505" s="350" t="s">
        <v>1165</v>
      </c>
      <c r="F505" s="350">
        <v>700</v>
      </c>
      <c r="G505" s="70" t="s">
        <v>294</v>
      </c>
    </row>
    <row r="506" spans="1:7">
      <c r="A506" s="70">
        <v>372</v>
      </c>
      <c r="B506" s="78" t="s">
        <v>1168</v>
      </c>
      <c r="C506" s="74"/>
      <c r="D506" s="74"/>
      <c r="E506" s="74"/>
      <c r="F506" s="72">
        <v>200</v>
      </c>
      <c r="G506" s="74" t="s">
        <v>1169</v>
      </c>
    </row>
    <row r="507" spans="1:7">
      <c r="A507" s="70">
        <v>373</v>
      </c>
      <c r="B507" s="78" t="s">
        <v>1170</v>
      </c>
      <c r="C507" s="74"/>
      <c r="D507" s="74"/>
      <c r="E507" s="74"/>
      <c r="F507" s="72">
        <v>500</v>
      </c>
      <c r="G507" s="74" t="s">
        <v>1169</v>
      </c>
    </row>
    <row r="508" spans="1:7">
      <c r="A508" s="70">
        <v>374</v>
      </c>
      <c r="B508" s="78" t="s">
        <v>1171</v>
      </c>
      <c r="C508" s="74"/>
      <c r="D508" s="74"/>
      <c r="E508" s="74"/>
      <c r="F508" s="72">
        <v>750</v>
      </c>
      <c r="G508" s="74" t="s">
        <v>1169</v>
      </c>
    </row>
    <row r="509" spans="1:7">
      <c r="A509" s="70">
        <v>375</v>
      </c>
      <c r="B509" s="78" t="s">
        <v>1172</v>
      </c>
      <c r="C509" s="74"/>
      <c r="D509" s="74"/>
      <c r="E509" s="74"/>
      <c r="F509" s="72">
        <v>500</v>
      </c>
      <c r="G509" s="74" t="s">
        <v>1169</v>
      </c>
    </row>
    <row r="510" spans="1:7">
      <c r="A510" s="70">
        <v>376</v>
      </c>
      <c r="B510" s="78" t="s">
        <v>1173</v>
      </c>
      <c r="C510" s="74"/>
      <c r="D510" s="74"/>
      <c r="E510" s="74"/>
      <c r="F510" s="72">
        <v>500</v>
      </c>
      <c r="G510" s="74" t="s">
        <v>1169</v>
      </c>
    </row>
    <row r="511" spans="1:7">
      <c r="A511" s="70">
        <v>377</v>
      </c>
      <c r="B511" s="78" t="s">
        <v>1174</v>
      </c>
      <c r="C511" s="74"/>
      <c r="D511" s="74"/>
      <c r="E511" s="74"/>
      <c r="F511" s="72">
        <v>500</v>
      </c>
      <c r="G511" s="74" t="s">
        <v>1169</v>
      </c>
    </row>
    <row r="512" spans="1:7">
      <c r="A512" s="70">
        <v>378</v>
      </c>
      <c r="B512" s="78" t="s">
        <v>1175</v>
      </c>
      <c r="C512" s="74"/>
      <c r="D512" s="74"/>
      <c r="E512" s="74"/>
      <c r="F512" s="72">
        <v>500</v>
      </c>
      <c r="G512" s="74" t="s">
        <v>1169</v>
      </c>
    </row>
    <row r="513" spans="1:7">
      <c r="A513" s="70">
        <v>379</v>
      </c>
      <c r="B513" s="78" t="s">
        <v>1176</v>
      </c>
      <c r="C513" s="74"/>
      <c r="D513" s="74"/>
      <c r="E513" s="74"/>
      <c r="F513" s="72">
        <v>1000</v>
      </c>
      <c r="G513" s="74" t="s">
        <v>1169</v>
      </c>
    </row>
    <row r="514" spans="1:7">
      <c r="A514" s="70">
        <v>380</v>
      </c>
      <c r="B514" s="78" t="s">
        <v>1177</v>
      </c>
      <c r="C514" s="74"/>
      <c r="D514" s="74"/>
      <c r="E514" s="74"/>
      <c r="F514" s="72">
        <v>300</v>
      </c>
      <c r="G514" s="74" t="s">
        <v>1169</v>
      </c>
    </row>
    <row r="515" spans="1:7">
      <c r="A515" s="70">
        <v>381</v>
      </c>
      <c r="B515" s="78" t="s">
        <v>1178</v>
      </c>
      <c r="C515" s="74"/>
      <c r="D515" s="74"/>
      <c r="E515" s="74"/>
      <c r="F515" s="72">
        <v>1000</v>
      </c>
      <c r="G515" s="74" t="s">
        <v>1169</v>
      </c>
    </row>
    <row r="516" spans="1:7" s="147" customFormat="1">
      <c r="A516" s="70">
        <v>382</v>
      </c>
      <c r="B516" s="78" t="s">
        <v>1179</v>
      </c>
      <c r="C516" s="74"/>
      <c r="D516" s="74"/>
      <c r="E516" s="74"/>
      <c r="F516" s="72">
        <v>400</v>
      </c>
      <c r="G516" s="74" t="s">
        <v>1169</v>
      </c>
    </row>
    <row r="517" spans="1:7">
      <c r="A517" s="70">
        <v>383</v>
      </c>
      <c r="B517" s="78" t="s">
        <v>1180</v>
      </c>
      <c r="C517" s="74"/>
      <c r="D517" s="74"/>
      <c r="E517" s="74"/>
      <c r="F517" s="72">
        <v>1000</v>
      </c>
      <c r="G517" s="74" t="s">
        <v>1169</v>
      </c>
    </row>
    <row r="518" spans="1:7" s="147" customFormat="1">
      <c r="A518" s="70">
        <v>384</v>
      </c>
      <c r="B518" s="78" t="s">
        <v>1181</v>
      </c>
      <c r="C518" s="74"/>
      <c r="D518" s="74"/>
      <c r="E518" s="74"/>
      <c r="F518" s="72">
        <v>600</v>
      </c>
      <c r="G518" s="74" t="s">
        <v>1169</v>
      </c>
    </row>
    <row r="519" spans="1:7" s="147" customFormat="1">
      <c r="A519" s="149"/>
      <c r="B519" s="105" t="s">
        <v>1182</v>
      </c>
      <c r="C519" s="149">
        <f>COUNT(F5:F63)+COUNT(F65:F133)+COUNT(F135:F518)</f>
        <v>512</v>
      </c>
      <c r="D519" s="149" t="s">
        <v>1183</v>
      </c>
      <c r="E519" s="149"/>
      <c r="F519" s="150">
        <f>F4+F64+F134</f>
        <v>549180</v>
      </c>
      <c r="G519" s="149"/>
    </row>
  </sheetData>
  <mergeCells count="1">
    <mergeCell ref="A1:G1"/>
  </mergeCells>
  <dataValidations count="1">
    <dataValidation type="list" sqref="G296:G298">
      <formula1>"Chưa có,Đã có trong kế hoạch đầu tư công,Đã đề xuất từ nguồn khác,Chưa rõ"</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8"/>
  <sheetViews>
    <sheetView topLeftCell="A10" workbookViewId="0">
      <selection activeCell="C12" sqref="C12"/>
    </sheetView>
  </sheetViews>
  <sheetFormatPr defaultColWidth="10.09765625" defaultRowHeight="13.8"/>
  <cols>
    <col min="1" max="1" width="5.8984375" style="121" customWidth="1"/>
    <col min="2" max="2" width="30.69921875" style="122" customWidth="1"/>
    <col min="3" max="3" width="24.296875" style="121" customWidth="1"/>
    <col min="4" max="4" width="22.296875" style="121" customWidth="1"/>
    <col min="5" max="5" width="23" style="121" customWidth="1"/>
    <col min="6" max="6" width="29.69921875" style="121" customWidth="1"/>
    <col min="7" max="7" width="17.296875" style="121" customWidth="1"/>
    <col min="8" max="8" width="13.69921875" style="121" customWidth="1"/>
    <col min="9" max="9" width="19.59765625" style="121" customWidth="1"/>
    <col min="10" max="16384" width="10.09765625" style="66"/>
  </cols>
  <sheetData>
    <row r="1" spans="1:9" ht="37.200000000000003" customHeight="1">
      <c r="A1" s="410" t="s">
        <v>1184</v>
      </c>
      <c r="B1" s="409"/>
      <c r="C1" s="409"/>
      <c r="D1" s="409"/>
      <c r="E1" s="409"/>
      <c r="F1" s="409"/>
      <c r="G1" s="409"/>
      <c r="H1" s="409"/>
      <c r="I1" s="409"/>
    </row>
    <row r="2" spans="1:9" ht="15.6">
      <c r="A2" s="67"/>
      <c r="B2" s="68"/>
      <c r="C2" s="67"/>
      <c r="D2" s="67"/>
      <c r="E2" s="67"/>
      <c r="F2" s="67"/>
      <c r="G2" s="67"/>
      <c r="H2" s="67"/>
      <c r="I2" s="67"/>
    </row>
    <row r="3" spans="1:9" ht="37.65" customHeight="1">
      <c r="A3" s="69" t="s">
        <v>3</v>
      </c>
      <c r="B3" s="69" t="s">
        <v>145</v>
      </c>
      <c r="C3" s="69" t="s">
        <v>1185</v>
      </c>
      <c r="D3" s="69" t="s">
        <v>146</v>
      </c>
      <c r="E3" s="69" t="s">
        <v>147</v>
      </c>
      <c r="F3" s="69" t="s">
        <v>148</v>
      </c>
      <c r="G3" s="69" t="s">
        <v>149</v>
      </c>
      <c r="H3" s="69" t="s">
        <v>1186</v>
      </c>
      <c r="I3" s="69" t="s">
        <v>1187</v>
      </c>
    </row>
    <row r="4" spans="1:9" s="80" customFormat="1" ht="37.65" customHeight="1">
      <c r="A4" s="69" t="s">
        <v>151</v>
      </c>
      <c r="B4" s="123" t="s">
        <v>152</v>
      </c>
      <c r="C4" s="69"/>
      <c r="D4" s="69"/>
      <c r="E4" s="69"/>
      <c r="F4" s="69"/>
      <c r="G4" s="69"/>
      <c r="H4" s="69"/>
      <c r="I4" s="69"/>
    </row>
    <row r="5" spans="1:9" ht="37.65" customHeight="1">
      <c r="A5" s="70">
        <v>1</v>
      </c>
      <c r="B5" s="71" t="s">
        <v>153</v>
      </c>
      <c r="C5" s="70" t="s">
        <v>1188</v>
      </c>
      <c r="D5" s="70" t="s">
        <v>154</v>
      </c>
      <c r="E5" s="70" t="s">
        <v>155</v>
      </c>
      <c r="F5" s="70" t="s">
        <v>156</v>
      </c>
      <c r="G5" s="70">
        <v>15</v>
      </c>
      <c r="H5" s="70" t="s">
        <v>1189</v>
      </c>
      <c r="I5" s="70" t="s">
        <v>157</v>
      </c>
    </row>
    <row r="6" spans="1:9" ht="37.65" customHeight="1">
      <c r="A6" s="70">
        <v>2</v>
      </c>
      <c r="B6" s="71" t="s">
        <v>158</v>
      </c>
      <c r="C6" s="70" t="s">
        <v>1188</v>
      </c>
      <c r="D6" s="70" t="s">
        <v>159</v>
      </c>
      <c r="E6" s="70" t="s">
        <v>160</v>
      </c>
      <c r="F6" s="70" t="s">
        <v>161</v>
      </c>
      <c r="G6" s="70">
        <v>10</v>
      </c>
      <c r="H6" s="70" t="s">
        <v>1189</v>
      </c>
      <c r="I6" s="70" t="s">
        <v>157</v>
      </c>
    </row>
    <row r="7" spans="1:9" ht="15.6">
      <c r="A7" s="70">
        <v>3</v>
      </c>
      <c r="B7" s="75" t="s">
        <v>162</v>
      </c>
      <c r="C7" s="70" t="s">
        <v>1188</v>
      </c>
      <c r="D7" s="74" t="s">
        <v>1190</v>
      </c>
      <c r="E7" s="74" t="s">
        <v>164</v>
      </c>
      <c r="F7" s="74" t="s">
        <v>165</v>
      </c>
      <c r="G7" s="74">
        <v>900</v>
      </c>
      <c r="H7" s="74" t="s">
        <v>1191</v>
      </c>
      <c r="I7" s="74" t="s">
        <v>166</v>
      </c>
    </row>
    <row r="8" spans="1:9" ht="31.2">
      <c r="A8" s="70">
        <v>4</v>
      </c>
      <c r="B8" s="71" t="s">
        <v>167</v>
      </c>
      <c r="C8" s="70" t="s">
        <v>1188</v>
      </c>
      <c r="D8" s="84" t="s">
        <v>173</v>
      </c>
      <c r="E8" s="84" t="s">
        <v>169</v>
      </c>
      <c r="F8" s="83" t="s">
        <v>170</v>
      </c>
      <c r="G8" s="70">
        <v>1000</v>
      </c>
      <c r="H8" s="70" t="s">
        <v>1192</v>
      </c>
      <c r="I8" s="70" t="s">
        <v>171</v>
      </c>
    </row>
    <row r="9" spans="1:9" ht="15.6">
      <c r="A9" s="70">
        <v>5</v>
      </c>
      <c r="B9" s="71" t="s">
        <v>172</v>
      </c>
      <c r="C9" s="70" t="s">
        <v>1188</v>
      </c>
      <c r="D9" s="85" t="s">
        <v>173</v>
      </c>
      <c r="E9" s="85" t="s">
        <v>174</v>
      </c>
      <c r="F9" s="83" t="s">
        <v>170</v>
      </c>
      <c r="G9" s="70">
        <v>1000</v>
      </c>
      <c r="H9" s="70" t="s">
        <v>1192</v>
      </c>
      <c r="I9" s="70" t="s">
        <v>171</v>
      </c>
    </row>
    <row r="10" spans="1:9" ht="46.8">
      <c r="A10" s="70">
        <v>6</v>
      </c>
      <c r="B10" s="71" t="s">
        <v>175</v>
      </c>
      <c r="C10" s="70" t="s">
        <v>1188</v>
      </c>
      <c r="D10" s="84" t="s">
        <v>173</v>
      </c>
      <c r="E10" s="84" t="s">
        <v>176</v>
      </c>
      <c r="F10" s="83" t="s">
        <v>170</v>
      </c>
      <c r="G10" s="70">
        <v>1500</v>
      </c>
      <c r="H10" s="70" t="s">
        <v>1193</v>
      </c>
      <c r="I10" s="70" t="s">
        <v>171</v>
      </c>
    </row>
    <row r="11" spans="1:9" ht="46.8">
      <c r="A11" s="70">
        <v>7</v>
      </c>
      <c r="B11" s="75" t="s">
        <v>177</v>
      </c>
      <c r="C11" s="74" t="s">
        <v>1188</v>
      </c>
      <c r="D11" s="74" t="s">
        <v>178</v>
      </c>
      <c r="E11" s="74" t="s">
        <v>179</v>
      </c>
      <c r="F11" s="74" t="s">
        <v>180</v>
      </c>
      <c r="G11" s="76">
        <v>85</v>
      </c>
      <c r="H11" s="74" t="s">
        <v>1189</v>
      </c>
      <c r="I11" s="74" t="s">
        <v>181</v>
      </c>
    </row>
    <row r="12" spans="1:9" s="92" customFormat="1" ht="31.2">
      <c r="A12" s="70">
        <v>8</v>
      </c>
      <c r="B12" s="71" t="s">
        <v>182</v>
      </c>
      <c r="C12" s="70" t="s">
        <v>1188</v>
      </c>
      <c r="D12" s="70" t="s">
        <v>183</v>
      </c>
      <c r="E12" s="70" t="s">
        <v>184</v>
      </c>
      <c r="F12" s="70" t="s">
        <v>185</v>
      </c>
      <c r="G12" s="72">
        <v>250</v>
      </c>
      <c r="H12" s="70" t="s">
        <v>1194</v>
      </c>
      <c r="I12" s="70" t="s">
        <v>186</v>
      </c>
    </row>
    <row r="13" spans="1:9" ht="31.2">
      <c r="A13" s="70">
        <v>9</v>
      </c>
      <c r="B13" s="93" t="s">
        <v>187</v>
      </c>
      <c r="C13" s="70" t="s">
        <v>1195</v>
      </c>
      <c r="D13" s="70" t="s">
        <v>183</v>
      </c>
      <c r="E13" s="70" t="s">
        <v>188</v>
      </c>
      <c r="F13" s="70" t="s">
        <v>185</v>
      </c>
      <c r="G13" s="72">
        <v>300</v>
      </c>
      <c r="H13" s="70" t="s">
        <v>1194</v>
      </c>
      <c r="I13" s="70" t="s">
        <v>186</v>
      </c>
    </row>
    <row r="14" spans="1:9" ht="37.65" customHeight="1">
      <c r="A14" s="70">
        <v>10</v>
      </c>
      <c r="B14" s="93" t="s">
        <v>189</v>
      </c>
      <c r="C14" s="70" t="s">
        <v>1195</v>
      </c>
      <c r="D14" s="70" t="s">
        <v>183</v>
      </c>
      <c r="E14" s="70" t="s">
        <v>188</v>
      </c>
      <c r="F14" s="70" t="s">
        <v>185</v>
      </c>
      <c r="G14" s="72">
        <v>300</v>
      </c>
      <c r="H14" s="70" t="s">
        <v>1194</v>
      </c>
      <c r="I14" s="70" t="s">
        <v>186</v>
      </c>
    </row>
    <row r="15" spans="1:9" ht="60" customHeight="1">
      <c r="A15" s="70">
        <v>11</v>
      </c>
      <c r="B15" s="93" t="s">
        <v>190</v>
      </c>
      <c r="C15" s="70" t="s">
        <v>1195</v>
      </c>
      <c r="D15" s="70" t="s">
        <v>183</v>
      </c>
      <c r="E15" s="70" t="s">
        <v>188</v>
      </c>
      <c r="F15" s="70" t="s">
        <v>185</v>
      </c>
      <c r="G15" s="72">
        <v>300</v>
      </c>
      <c r="H15" s="70" t="s">
        <v>1194</v>
      </c>
      <c r="I15" s="70" t="s">
        <v>186</v>
      </c>
    </row>
    <row r="16" spans="1:9" ht="37.65" customHeight="1">
      <c r="A16" s="70">
        <v>12</v>
      </c>
      <c r="B16" s="93" t="s">
        <v>191</v>
      </c>
      <c r="C16" s="70" t="s">
        <v>1195</v>
      </c>
      <c r="D16" s="70" t="s">
        <v>183</v>
      </c>
      <c r="E16" s="70" t="s">
        <v>188</v>
      </c>
      <c r="F16" s="70" t="s">
        <v>185</v>
      </c>
      <c r="G16" s="72">
        <v>300</v>
      </c>
      <c r="H16" s="70" t="s">
        <v>1194</v>
      </c>
      <c r="I16" s="70" t="s">
        <v>186</v>
      </c>
    </row>
    <row r="17" spans="1:13" ht="37.65" customHeight="1">
      <c r="A17" s="70">
        <v>13</v>
      </c>
      <c r="B17" s="93" t="s">
        <v>192</v>
      </c>
      <c r="C17" s="70" t="s">
        <v>1195</v>
      </c>
      <c r="D17" s="70" t="s">
        <v>183</v>
      </c>
      <c r="E17" s="70" t="s">
        <v>188</v>
      </c>
      <c r="F17" s="70" t="s">
        <v>185</v>
      </c>
      <c r="G17" s="72">
        <v>200</v>
      </c>
      <c r="H17" s="70" t="s">
        <v>1194</v>
      </c>
      <c r="I17" s="70" t="s">
        <v>186</v>
      </c>
    </row>
    <row r="18" spans="1:13" ht="39.15" customHeight="1">
      <c r="A18" s="70">
        <v>14</v>
      </c>
      <c r="B18" s="75" t="s">
        <v>193</v>
      </c>
      <c r="C18" s="74" t="s">
        <v>1196</v>
      </c>
      <c r="D18" s="74" t="s">
        <v>194</v>
      </c>
      <c r="E18" s="74" t="s">
        <v>195</v>
      </c>
      <c r="F18" s="74" t="s">
        <v>196</v>
      </c>
      <c r="G18" s="91">
        <v>500</v>
      </c>
      <c r="H18" s="74" t="s">
        <v>1192</v>
      </c>
      <c r="I18" s="74" t="s">
        <v>197</v>
      </c>
    </row>
    <row r="19" spans="1:13" ht="42.6" customHeight="1">
      <c r="A19" s="70">
        <v>15</v>
      </c>
      <c r="B19" s="75" t="s">
        <v>198</v>
      </c>
      <c r="C19" s="74" t="s">
        <v>1196</v>
      </c>
      <c r="D19" s="74" t="s">
        <v>194</v>
      </c>
      <c r="E19" s="74" t="s">
        <v>195</v>
      </c>
      <c r="F19" s="74" t="s">
        <v>196</v>
      </c>
      <c r="G19" s="91">
        <v>500</v>
      </c>
      <c r="H19" s="74" t="s">
        <v>1192</v>
      </c>
      <c r="I19" s="74" t="s">
        <v>197</v>
      </c>
    </row>
    <row r="20" spans="1:13" ht="24.6" customHeight="1">
      <c r="A20" s="70">
        <v>16</v>
      </c>
      <c r="B20" s="75" t="s">
        <v>199</v>
      </c>
      <c r="C20" s="74" t="s">
        <v>1196</v>
      </c>
      <c r="D20" s="74" t="s">
        <v>194</v>
      </c>
      <c r="E20" s="74" t="s">
        <v>195</v>
      </c>
      <c r="F20" s="74" t="s">
        <v>196</v>
      </c>
      <c r="G20" s="91">
        <v>500</v>
      </c>
      <c r="H20" s="74" t="s">
        <v>1192</v>
      </c>
      <c r="I20" s="74" t="s">
        <v>197</v>
      </c>
    </row>
    <row r="21" spans="1:13" ht="31.2">
      <c r="A21" s="70">
        <v>17</v>
      </c>
      <c r="B21" s="75" t="s">
        <v>200</v>
      </c>
      <c r="C21" s="74" t="s">
        <v>1196</v>
      </c>
      <c r="D21" s="74" t="s">
        <v>194</v>
      </c>
      <c r="E21" s="74" t="s">
        <v>195</v>
      </c>
      <c r="F21" s="74" t="s">
        <v>196</v>
      </c>
      <c r="G21" s="91">
        <v>500</v>
      </c>
      <c r="H21" s="74" t="s">
        <v>1192</v>
      </c>
      <c r="I21" s="74" t="s">
        <v>197</v>
      </c>
      <c r="J21" s="77"/>
      <c r="K21" s="77"/>
      <c r="L21" s="77"/>
      <c r="M21" s="77"/>
    </row>
    <row r="22" spans="1:13" ht="60" customHeight="1">
      <c r="A22" s="70">
        <v>18</v>
      </c>
      <c r="B22" s="87" t="s">
        <v>201</v>
      </c>
      <c r="C22" s="74" t="s">
        <v>1196</v>
      </c>
      <c r="D22" s="74" t="s">
        <v>194</v>
      </c>
      <c r="E22" s="74" t="s">
        <v>195</v>
      </c>
      <c r="F22" s="74" t="s">
        <v>196</v>
      </c>
      <c r="G22" s="91">
        <v>500</v>
      </c>
      <c r="H22" s="74" t="s">
        <v>1192</v>
      </c>
      <c r="I22" s="74" t="s">
        <v>197</v>
      </c>
    </row>
    <row r="23" spans="1:13" ht="31.2">
      <c r="A23" s="70">
        <v>19</v>
      </c>
      <c r="B23" s="87" t="s">
        <v>202</v>
      </c>
      <c r="C23" s="74" t="s">
        <v>1196</v>
      </c>
      <c r="D23" s="74" t="s">
        <v>194</v>
      </c>
      <c r="E23" s="74" t="s">
        <v>195</v>
      </c>
      <c r="F23" s="74" t="s">
        <v>196</v>
      </c>
      <c r="G23" s="91">
        <v>500</v>
      </c>
      <c r="H23" s="74" t="s">
        <v>1192</v>
      </c>
      <c r="I23" s="74" t="s">
        <v>197</v>
      </c>
    </row>
    <row r="24" spans="1:13" ht="31.2">
      <c r="A24" s="70">
        <v>20</v>
      </c>
      <c r="B24" s="87" t="s">
        <v>203</v>
      </c>
      <c r="C24" s="74" t="s">
        <v>1196</v>
      </c>
      <c r="D24" s="74" t="s">
        <v>194</v>
      </c>
      <c r="E24" s="74" t="s">
        <v>195</v>
      </c>
      <c r="F24" s="74" t="s">
        <v>196</v>
      </c>
      <c r="G24" s="91">
        <v>500</v>
      </c>
      <c r="H24" s="74" t="s">
        <v>1192</v>
      </c>
      <c r="I24" s="74" t="s">
        <v>197</v>
      </c>
    </row>
    <row r="25" spans="1:13" ht="15.6">
      <c r="A25" s="70">
        <v>21</v>
      </c>
      <c r="B25" s="75" t="s">
        <v>204</v>
      </c>
      <c r="C25" s="74" t="s">
        <v>1188</v>
      </c>
      <c r="D25" s="74" t="s">
        <v>205</v>
      </c>
      <c r="E25" s="74" t="s">
        <v>206</v>
      </c>
      <c r="F25" s="74" t="s">
        <v>207</v>
      </c>
      <c r="G25" s="76">
        <v>46</v>
      </c>
      <c r="H25" s="74" t="s">
        <v>1192</v>
      </c>
      <c r="I25" s="74" t="s">
        <v>208</v>
      </c>
    </row>
    <row r="26" spans="1:13" ht="15.6">
      <c r="A26" s="70">
        <v>22</v>
      </c>
      <c r="B26" s="75" t="s">
        <v>209</v>
      </c>
      <c r="C26" s="74" t="s">
        <v>1188</v>
      </c>
      <c r="D26" s="74" t="s">
        <v>205</v>
      </c>
      <c r="E26" s="74" t="s">
        <v>210</v>
      </c>
      <c r="F26" s="74" t="s">
        <v>207</v>
      </c>
      <c r="G26" s="74">
        <v>71</v>
      </c>
      <c r="H26" s="74" t="s">
        <v>1192</v>
      </c>
      <c r="I26" s="74" t="s">
        <v>208</v>
      </c>
    </row>
    <row r="27" spans="1:13" ht="15.6">
      <c r="A27" s="70">
        <v>23</v>
      </c>
      <c r="B27" s="75" t="s">
        <v>211</v>
      </c>
      <c r="C27" s="74" t="s">
        <v>1188</v>
      </c>
      <c r="D27" s="74" t="s">
        <v>205</v>
      </c>
      <c r="E27" s="74" t="s">
        <v>212</v>
      </c>
      <c r="F27" s="74" t="s">
        <v>207</v>
      </c>
      <c r="G27" s="74">
        <v>115</v>
      </c>
      <c r="H27" s="74" t="s">
        <v>1192</v>
      </c>
      <c r="I27" s="74" t="s">
        <v>208</v>
      </c>
    </row>
    <row r="28" spans="1:13" ht="31.2">
      <c r="A28" s="70">
        <v>24</v>
      </c>
      <c r="B28" s="71" t="s">
        <v>213</v>
      </c>
      <c r="C28" s="70" t="s">
        <v>1188</v>
      </c>
      <c r="D28" s="70" t="s">
        <v>214</v>
      </c>
      <c r="E28" s="70" t="s">
        <v>215</v>
      </c>
      <c r="F28" s="70" t="s">
        <v>216</v>
      </c>
      <c r="G28" s="72">
        <v>150</v>
      </c>
      <c r="H28" s="70" t="s">
        <v>1194</v>
      </c>
      <c r="I28" s="70" t="s">
        <v>217</v>
      </c>
      <c r="J28" s="77"/>
      <c r="K28" s="77"/>
      <c r="L28" s="77"/>
      <c r="M28" s="77"/>
    </row>
    <row r="29" spans="1:13" ht="31.2">
      <c r="A29" s="70">
        <v>25</v>
      </c>
      <c r="B29" s="71" t="s">
        <v>218</v>
      </c>
      <c r="C29" s="70" t="s">
        <v>1188</v>
      </c>
      <c r="D29" s="70" t="s">
        <v>214</v>
      </c>
      <c r="E29" s="70" t="s">
        <v>219</v>
      </c>
      <c r="F29" s="70" t="s">
        <v>216</v>
      </c>
      <c r="G29" s="72">
        <v>130</v>
      </c>
      <c r="H29" s="70" t="s">
        <v>1194</v>
      </c>
      <c r="I29" s="70" t="s">
        <v>217</v>
      </c>
      <c r="J29" s="77"/>
      <c r="K29" s="77"/>
      <c r="L29" s="77"/>
      <c r="M29" s="77"/>
    </row>
    <row r="30" spans="1:13" ht="31.2">
      <c r="A30" s="70">
        <v>26</v>
      </c>
      <c r="B30" s="71" t="s">
        <v>220</v>
      </c>
      <c r="C30" s="70" t="s">
        <v>1188</v>
      </c>
      <c r="D30" s="70" t="s">
        <v>214</v>
      </c>
      <c r="E30" s="70" t="s">
        <v>215</v>
      </c>
      <c r="F30" s="70" t="s">
        <v>216</v>
      </c>
      <c r="G30" s="72">
        <v>150</v>
      </c>
      <c r="H30" s="70" t="s">
        <v>1194</v>
      </c>
      <c r="I30" s="70" t="s">
        <v>217</v>
      </c>
      <c r="J30" s="77"/>
      <c r="K30" s="77"/>
      <c r="L30" s="77"/>
      <c r="M30" s="77"/>
    </row>
    <row r="31" spans="1:13" ht="31.2">
      <c r="A31" s="70">
        <v>27</v>
      </c>
      <c r="B31" s="71" t="s">
        <v>221</v>
      </c>
      <c r="C31" s="70" t="s">
        <v>1188</v>
      </c>
      <c r="D31" s="70" t="s">
        <v>214</v>
      </c>
      <c r="E31" s="70" t="s">
        <v>222</v>
      </c>
      <c r="F31" s="70" t="s">
        <v>216</v>
      </c>
      <c r="G31" s="72">
        <v>150</v>
      </c>
      <c r="H31" s="70" t="s">
        <v>1194</v>
      </c>
      <c r="I31" s="70" t="s">
        <v>217</v>
      </c>
      <c r="J31" s="77"/>
      <c r="K31" s="77"/>
      <c r="L31" s="77"/>
      <c r="M31" s="77"/>
    </row>
    <row r="32" spans="1:13" ht="31.2">
      <c r="A32" s="70">
        <v>28</v>
      </c>
      <c r="B32" s="81" t="s">
        <v>223</v>
      </c>
      <c r="C32" s="79" t="s">
        <v>1197</v>
      </c>
      <c r="D32" s="74" t="s">
        <v>224</v>
      </c>
      <c r="E32" s="74" t="s">
        <v>225</v>
      </c>
      <c r="F32" s="74" t="s">
        <v>226</v>
      </c>
      <c r="G32" s="95">
        <v>1.8</v>
      </c>
      <c r="H32" s="74" t="s">
        <v>1194</v>
      </c>
      <c r="I32" s="74" t="s">
        <v>227</v>
      </c>
      <c r="J32" s="77"/>
      <c r="K32" s="77"/>
      <c r="L32" s="77"/>
      <c r="M32" s="77"/>
    </row>
    <row r="33" spans="1:13" ht="31.2">
      <c r="A33" s="70">
        <v>29</v>
      </c>
      <c r="B33" s="81" t="s">
        <v>228</v>
      </c>
      <c r="C33" s="79" t="s">
        <v>1197</v>
      </c>
      <c r="D33" s="74" t="s">
        <v>229</v>
      </c>
      <c r="E33" s="74" t="s">
        <v>230</v>
      </c>
      <c r="F33" s="74" t="s">
        <v>226</v>
      </c>
      <c r="G33" s="74">
        <v>600</v>
      </c>
      <c r="H33" s="74" t="s">
        <v>1194</v>
      </c>
      <c r="I33" s="74" t="s">
        <v>227</v>
      </c>
      <c r="J33" s="77"/>
      <c r="K33" s="77"/>
      <c r="L33" s="77"/>
      <c r="M33" s="77"/>
    </row>
    <row r="34" spans="1:13" ht="31.2">
      <c r="A34" s="70">
        <v>30</v>
      </c>
      <c r="B34" s="81" t="s">
        <v>231</v>
      </c>
      <c r="C34" s="79" t="s">
        <v>1197</v>
      </c>
      <c r="D34" s="74" t="s">
        <v>229</v>
      </c>
      <c r="E34" s="74" t="s">
        <v>230</v>
      </c>
      <c r="F34" s="74" t="s">
        <v>226</v>
      </c>
      <c r="G34" s="74">
        <v>600</v>
      </c>
      <c r="H34" s="74" t="s">
        <v>1194</v>
      </c>
      <c r="I34" s="74" t="s">
        <v>227</v>
      </c>
      <c r="J34" s="77"/>
      <c r="K34" s="77"/>
      <c r="L34" s="77"/>
      <c r="M34" s="77"/>
    </row>
    <row r="35" spans="1:13" ht="15.6">
      <c r="A35" s="70">
        <v>31</v>
      </c>
      <c r="B35" s="81" t="s">
        <v>232</v>
      </c>
      <c r="C35" s="74" t="s">
        <v>1196</v>
      </c>
      <c r="D35" s="74" t="s">
        <v>233</v>
      </c>
      <c r="E35" s="74" t="s">
        <v>234</v>
      </c>
      <c r="F35" s="74" t="s">
        <v>235</v>
      </c>
      <c r="G35" s="74">
        <v>500</v>
      </c>
      <c r="H35" s="74" t="s">
        <v>1194</v>
      </c>
      <c r="I35" s="74" t="s">
        <v>236</v>
      </c>
    </row>
    <row r="36" spans="1:13" s="80" customFormat="1" ht="15.6">
      <c r="A36" s="70">
        <v>32</v>
      </c>
      <c r="B36" s="81" t="s">
        <v>237</v>
      </c>
      <c r="C36" s="74" t="s">
        <v>1196</v>
      </c>
      <c r="D36" s="74" t="s">
        <v>238</v>
      </c>
      <c r="E36" s="74" t="s">
        <v>239</v>
      </c>
      <c r="F36" s="74" t="s">
        <v>240</v>
      </c>
      <c r="G36" s="74">
        <v>500</v>
      </c>
      <c r="H36" s="74" t="s">
        <v>1194</v>
      </c>
      <c r="I36" s="74" t="s">
        <v>236</v>
      </c>
    </row>
    <row r="37" spans="1:13" s="80" customFormat="1" ht="15.6">
      <c r="A37" s="70">
        <v>33</v>
      </c>
      <c r="B37" s="75" t="s">
        <v>241</v>
      </c>
      <c r="C37" s="74" t="s">
        <v>1188</v>
      </c>
      <c r="D37" s="74" t="s">
        <v>242</v>
      </c>
      <c r="E37" s="74" t="s">
        <v>243</v>
      </c>
      <c r="F37" s="74" t="s">
        <v>244</v>
      </c>
      <c r="G37" s="76">
        <v>60</v>
      </c>
      <c r="H37" s="74" t="s">
        <v>1189</v>
      </c>
      <c r="I37" s="74" t="s">
        <v>245</v>
      </c>
    </row>
    <row r="38" spans="1:13" s="80" customFormat="1" ht="15.6">
      <c r="A38" s="70">
        <v>34</v>
      </c>
      <c r="B38" s="75" t="s">
        <v>246</v>
      </c>
      <c r="C38" s="74" t="s">
        <v>1188</v>
      </c>
      <c r="D38" s="74" t="s">
        <v>247</v>
      </c>
      <c r="E38" s="74" t="s">
        <v>248</v>
      </c>
      <c r="F38" s="74" t="s">
        <v>249</v>
      </c>
      <c r="G38" s="76">
        <v>20</v>
      </c>
      <c r="H38" s="74" t="s">
        <v>1189</v>
      </c>
      <c r="I38" s="74" t="s">
        <v>245</v>
      </c>
    </row>
    <row r="39" spans="1:13" s="80" customFormat="1" ht="31.2">
      <c r="A39" s="70">
        <v>35</v>
      </c>
      <c r="B39" s="81" t="s">
        <v>250</v>
      </c>
      <c r="C39" s="74" t="s">
        <v>1188</v>
      </c>
      <c r="D39" s="74" t="s">
        <v>251</v>
      </c>
      <c r="E39" s="74" t="s">
        <v>252</v>
      </c>
      <c r="F39" s="74" t="s">
        <v>244</v>
      </c>
      <c r="G39" s="76">
        <v>165</v>
      </c>
      <c r="H39" s="74" t="s">
        <v>1189</v>
      </c>
      <c r="I39" s="74" t="s">
        <v>245</v>
      </c>
    </row>
    <row r="40" spans="1:13" s="80" customFormat="1" ht="31.2">
      <c r="A40" s="70">
        <v>36</v>
      </c>
      <c r="B40" s="115" t="s">
        <v>253</v>
      </c>
      <c r="C40" s="70" t="s">
        <v>1198</v>
      </c>
      <c r="D40" s="70" t="s">
        <v>254</v>
      </c>
      <c r="E40" s="70" t="s">
        <v>255</v>
      </c>
      <c r="F40" s="70" t="s">
        <v>235</v>
      </c>
      <c r="G40" s="72">
        <v>350200</v>
      </c>
      <c r="H40" s="70" t="s">
        <v>1194</v>
      </c>
      <c r="I40" s="70" t="s">
        <v>256</v>
      </c>
    </row>
    <row r="41" spans="1:13" s="80" customFormat="1" ht="31.2">
      <c r="A41" s="70">
        <v>37</v>
      </c>
      <c r="B41" s="116" t="s">
        <v>257</v>
      </c>
      <c r="C41" s="70" t="s">
        <v>1196</v>
      </c>
      <c r="D41" s="70" t="s">
        <v>254</v>
      </c>
      <c r="E41" s="70" t="s">
        <v>258</v>
      </c>
      <c r="F41" s="70" t="s">
        <v>235</v>
      </c>
      <c r="G41" s="72">
        <v>500000</v>
      </c>
      <c r="H41" s="70" t="s">
        <v>1194</v>
      </c>
      <c r="I41" s="70" t="s">
        <v>256</v>
      </c>
    </row>
    <row r="42" spans="1:13" s="80" customFormat="1" ht="15.6">
      <c r="A42" s="70">
        <v>38</v>
      </c>
      <c r="B42" s="117" t="s">
        <v>259</v>
      </c>
      <c r="C42" s="70" t="s">
        <v>1196</v>
      </c>
      <c r="D42" s="70" t="s">
        <v>233</v>
      </c>
      <c r="E42" s="70" t="s">
        <v>255</v>
      </c>
      <c r="F42" s="70" t="s">
        <v>235</v>
      </c>
      <c r="G42" s="72">
        <v>420000</v>
      </c>
      <c r="H42" s="70" t="s">
        <v>1194</v>
      </c>
      <c r="I42" s="70" t="s">
        <v>256</v>
      </c>
    </row>
    <row r="43" spans="1:13" ht="16.8">
      <c r="A43" s="70">
        <v>39</v>
      </c>
      <c r="B43" s="119" t="s">
        <v>260</v>
      </c>
      <c r="C43" s="70" t="s">
        <v>1196</v>
      </c>
      <c r="D43" s="70" t="s">
        <v>238</v>
      </c>
      <c r="E43" s="70" t="s">
        <v>261</v>
      </c>
      <c r="F43" s="70" t="s">
        <v>240</v>
      </c>
      <c r="G43" s="72">
        <v>500000</v>
      </c>
      <c r="H43" s="70" t="s">
        <v>1194</v>
      </c>
      <c r="I43" s="70" t="s">
        <v>256</v>
      </c>
    </row>
    <row r="44" spans="1:13" ht="15.6">
      <c r="A44" s="70"/>
      <c r="B44" s="75"/>
      <c r="C44" s="74"/>
      <c r="D44" s="74"/>
      <c r="E44" s="74"/>
      <c r="F44" s="74"/>
      <c r="G44" s="76"/>
      <c r="H44" s="74"/>
      <c r="I44" s="74"/>
      <c r="J44" s="77"/>
      <c r="K44" s="77"/>
      <c r="L44" s="77"/>
      <c r="M44" s="77"/>
    </row>
    <row r="45" spans="1:13" ht="15.6">
      <c r="A45" s="70"/>
      <c r="B45" s="75"/>
      <c r="C45" s="74"/>
      <c r="D45" s="74"/>
      <c r="E45" s="74"/>
      <c r="F45" s="74"/>
      <c r="G45" s="76"/>
      <c r="H45" s="74"/>
      <c r="I45" s="74"/>
      <c r="J45" s="77"/>
      <c r="K45" s="77"/>
      <c r="L45" s="77"/>
      <c r="M45" s="77"/>
    </row>
    <row r="46" spans="1:13" ht="15.6">
      <c r="A46" s="70"/>
      <c r="B46" s="75"/>
      <c r="C46" s="74"/>
      <c r="D46" s="74"/>
      <c r="E46" s="74"/>
      <c r="F46" s="74"/>
      <c r="G46" s="76"/>
      <c r="H46" s="74"/>
      <c r="I46" s="74"/>
      <c r="J46" s="77"/>
      <c r="K46" s="77"/>
      <c r="L46" s="77"/>
      <c r="M46" s="77"/>
    </row>
    <row r="47" spans="1:13" ht="15.6">
      <c r="A47" s="70"/>
      <c r="B47" s="75"/>
      <c r="C47" s="74"/>
      <c r="D47" s="74"/>
      <c r="E47" s="74"/>
      <c r="F47" s="74"/>
      <c r="G47" s="76"/>
      <c r="H47" s="74"/>
      <c r="I47" s="74"/>
      <c r="J47" s="77"/>
      <c r="K47" s="77"/>
      <c r="L47" s="77"/>
      <c r="M47" s="77"/>
    </row>
    <row r="48" spans="1:13" ht="15.6">
      <c r="A48" s="70"/>
      <c r="B48" s="75"/>
      <c r="C48" s="74"/>
      <c r="D48" s="74"/>
      <c r="E48" s="74"/>
      <c r="F48" s="74"/>
      <c r="G48" s="76"/>
      <c r="H48" s="74"/>
      <c r="I48" s="74"/>
      <c r="J48" s="77"/>
      <c r="K48" s="77"/>
      <c r="L48" s="77"/>
      <c r="M48" s="77"/>
    </row>
    <row r="49" spans="1:13" ht="31.2">
      <c r="A49" s="69" t="s">
        <v>304</v>
      </c>
      <c r="B49" s="69" t="s">
        <v>305</v>
      </c>
      <c r="C49" s="69"/>
      <c r="D49" s="69"/>
      <c r="E49" s="69"/>
      <c r="F49" s="69"/>
      <c r="G49" s="69"/>
      <c r="H49" s="69"/>
      <c r="I49" s="69"/>
      <c r="J49" s="77"/>
      <c r="K49" s="77"/>
      <c r="L49" s="77"/>
      <c r="M49" s="77"/>
    </row>
    <row r="50" spans="1:13" ht="46.8">
      <c r="A50" s="74">
        <v>1</v>
      </c>
      <c r="B50" s="75" t="s">
        <v>306</v>
      </c>
      <c r="C50" s="74" t="s">
        <v>1199</v>
      </c>
      <c r="D50" s="74" t="s">
        <v>307</v>
      </c>
      <c r="E50" s="74" t="s">
        <v>308</v>
      </c>
      <c r="F50" s="74" t="s">
        <v>309</v>
      </c>
      <c r="G50" s="76">
        <v>1500</v>
      </c>
      <c r="H50" s="74" t="s">
        <v>1200</v>
      </c>
      <c r="I50" s="74" t="s">
        <v>310</v>
      </c>
      <c r="J50" s="77"/>
      <c r="K50" s="77"/>
      <c r="L50" s="77"/>
      <c r="M50" s="77"/>
    </row>
    <row r="51" spans="1:13" ht="15.6">
      <c r="A51" s="74">
        <v>2</v>
      </c>
      <c r="B51" s="81" t="s">
        <v>311</v>
      </c>
      <c r="C51" s="74" t="s">
        <v>1201</v>
      </c>
      <c r="D51" s="74"/>
      <c r="E51" s="74"/>
      <c r="F51" s="74" t="s">
        <v>312</v>
      </c>
      <c r="G51" s="74">
        <v>1000</v>
      </c>
      <c r="H51" s="74" t="s">
        <v>1189</v>
      </c>
      <c r="I51" s="74" t="s">
        <v>313</v>
      </c>
      <c r="J51" s="77"/>
      <c r="K51" s="77"/>
      <c r="L51" s="77"/>
      <c r="M51" s="77"/>
    </row>
    <row r="52" spans="1:13" ht="15.6">
      <c r="A52" s="74">
        <v>3</v>
      </c>
      <c r="B52" s="81" t="s">
        <v>314</v>
      </c>
      <c r="C52" s="74" t="s">
        <v>1201</v>
      </c>
      <c r="D52" s="74"/>
      <c r="E52" s="74"/>
      <c r="F52" s="74" t="s">
        <v>312</v>
      </c>
      <c r="G52" s="74">
        <v>1000</v>
      </c>
      <c r="H52" s="74" t="s">
        <v>1189</v>
      </c>
      <c r="I52" s="74" t="s">
        <v>313</v>
      </c>
    </row>
    <row r="53" spans="1:13" ht="15.6">
      <c r="A53" s="74">
        <v>4</v>
      </c>
      <c r="B53" s="81" t="s">
        <v>314</v>
      </c>
      <c r="C53" s="74" t="s">
        <v>1201</v>
      </c>
      <c r="D53" s="74"/>
      <c r="E53" s="74"/>
      <c r="F53" s="74" t="s">
        <v>312</v>
      </c>
      <c r="G53" s="74">
        <v>1000</v>
      </c>
      <c r="H53" s="74" t="s">
        <v>1189</v>
      </c>
      <c r="I53" s="74" t="s">
        <v>313</v>
      </c>
    </row>
    <row r="54" spans="1:13" ht="15.6">
      <c r="A54" s="74">
        <v>5</v>
      </c>
      <c r="B54" s="81" t="s">
        <v>315</v>
      </c>
      <c r="C54" s="74" t="s">
        <v>1201</v>
      </c>
      <c r="D54" s="74"/>
      <c r="E54" s="74"/>
      <c r="F54" s="74" t="s">
        <v>312</v>
      </c>
      <c r="G54" s="74">
        <v>1000</v>
      </c>
      <c r="H54" s="74" t="s">
        <v>1189</v>
      </c>
      <c r="I54" s="74" t="s">
        <v>313</v>
      </c>
    </row>
    <row r="55" spans="1:13" ht="15.6">
      <c r="A55" s="74">
        <v>6</v>
      </c>
      <c r="B55" s="81" t="s">
        <v>316</v>
      </c>
      <c r="C55" s="74" t="s">
        <v>1201</v>
      </c>
      <c r="D55" s="74"/>
      <c r="E55" s="74"/>
      <c r="F55" s="74" t="s">
        <v>312</v>
      </c>
      <c r="G55" s="74">
        <v>1000</v>
      </c>
      <c r="H55" s="74" t="s">
        <v>1189</v>
      </c>
      <c r="I55" s="74" t="s">
        <v>313</v>
      </c>
    </row>
    <row r="56" spans="1:13" ht="15.6">
      <c r="A56" s="74">
        <v>7</v>
      </c>
      <c r="B56" s="81" t="s">
        <v>317</v>
      </c>
      <c r="C56" s="74" t="s">
        <v>1201</v>
      </c>
      <c r="D56" s="74"/>
      <c r="E56" s="74"/>
      <c r="F56" s="74" t="s">
        <v>312</v>
      </c>
      <c r="G56" s="74">
        <v>1000</v>
      </c>
      <c r="H56" s="74" t="s">
        <v>1189</v>
      </c>
      <c r="I56" s="74" t="s">
        <v>313</v>
      </c>
    </row>
    <row r="57" spans="1:13" ht="15.6">
      <c r="A57" s="74">
        <v>8</v>
      </c>
      <c r="B57" s="81" t="s">
        <v>318</v>
      </c>
      <c r="C57" s="74" t="s">
        <v>1201</v>
      </c>
      <c r="D57" s="74" t="s">
        <v>319</v>
      </c>
      <c r="E57" s="74" t="s">
        <v>319</v>
      </c>
      <c r="F57" s="74" t="s">
        <v>312</v>
      </c>
      <c r="G57" s="74">
        <v>1000</v>
      </c>
      <c r="H57" s="74" t="s">
        <v>1189</v>
      </c>
      <c r="I57" s="74" t="s">
        <v>313</v>
      </c>
    </row>
    <row r="58" spans="1:13" ht="46.8">
      <c r="A58" s="74">
        <v>9</v>
      </c>
      <c r="B58" s="71" t="s">
        <v>320</v>
      </c>
      <c r="C58" s="70" t="s">
        <v>1201</v>
      </c>
      <c r="D58" s="70" t="s">
        <v>321</v>
      </c>
      <c r="E58" s="70" t="s">
        <v>322</v>
      </c>
      <c r="F58" s="70" t="s">
        <v>323</v>
      </c>
      <c r="G58" s="70">
        <v>500</v>
      </c>
      <c r="H58" s="70" t="s">
        <v>1194</v>
      </c>
      <c r="I58" s="70" t="s">
        <v>324</v>
      </c>
    </row>
    <row r="59" spans="1:13" ht="42.6" customHeight="1">
      <c r="A59" s="74">
        <v>10</v>
      </c>
      <c r="B59" s="75" t="s">
        <v>325</v>
      </c>
      <c r="C59" s="74" t="s">
        <v>1188</v>
      </c>
      <c r="D59" s="74" t="s">
        <v>326</v>
      </c>
      <c r="E59" s="74" t="s">
        <v>327</v>
      </c>
      <c r="F59" s="74" t="s">
        <v>328</v>
      </c>
      <c r="G59" s="76">
        <v>50</v>
      </c>
      <c r="H59" s="74" t="s">
        <v>1189</v>
      </c>
      <c r="I59" s="74" t="s">
        <v>181</v>
      </c>
    </row>
    <row r="60" spans="1:13" ht="42.6" customHeight="1">
      <c r="A60" s="74">
        <v>11</v>
      </c>
      <c r="B60" s="71" t="s">
        <v>329</v>
      </c>
      <c r="C60" s="70" t="s">
        <v>1202</v>
      </c>
      <c r="D60" s="70" t="s">
        <v>330</v>
      </c>
      <c r="E60" s="70">
        <v>1000</v>
      </c>
      <c r="F60" s="70" t="s">
        <v>331</v>
      </c>
      <c r="G60" s="72">
        <v>100</v>
      </c>
      <c r="H60" s="70" t="s">
        <v>1203</v>
      </c>
      <c r="I60" s="70" t="s">
        <v>186</v>
      </c>
    </row>
    <row r="61" spans="1:13" ht="55.8" customHeight="1">
      <c r="A61" s="74">
        <v>12</v>
      </c>
      <c r="B61" s="71" t="s">
        <v>332</v>
      </c>
      <c r="C61" s="70" t="s">
        <v>1196</v>
      </c>
      <c r="D61" s="70" t="s">
        <v>330</v>
      </c>
      <c r="E61" s="70">
        <v>1000</v>
      </c>
      <c r="F61" s="70" t="s">
        <v>331</v>
      </c>
      <c r="G61" s="70">
        <v>100</v>
      </c>
      <c r="H61" s="70" t="s">
        <v>1192</v>
      </c>
      <c r="I61" s="70" t="s">
        <v>186</v>
      </c>
    </row>
    <row r="62" spans="1:13" ht="42.6" customHeight="1">
      <c r="A62" s="74">
        <v>13</v>
      </c>
      <c r="B62" s="71" t="s">
        <v>333</v>
      </c>
      <c r="C62" s="70" t="s">
        <v>1196</v>
      </c>
      <c r="D62" s="70" t="s">
        <v>334</v>
      </c>
      <c r="E62" s="70" t="s">
        <v>335</v>
      </c>
      <c r="F62" s="70" t="s">
        <v>336</v>
      </c>
      <c r="G62" s="70">
        <v>109</v>
      </c>
      <c r="H62" s="70" t="s">
        <v>1203</v>
      </c>
      <c r="I62" s="70" t="s">
        <v>186</v>
      </c>
    </row>
    <row r="63" spans="1:13" ht="42.6" customHeight="1">
      <c r="A63" s="74">
        <v>14</v>
      </c>
      <c r="B63" s="71" t="s">
        <v>337</v>
      </c>
      <c r="C63" s="70" t="s">
        <v>1202</v>
      </c>
      <c r="D63" s="70" t="s">
        <v>338</v>
      </c>
      <c r="E63" s="70">
        <v>1000</v>
      </c>
      <c r="F63" s="70" t="s">
        <v>339</v>
      </c>
      <c r="G63" s="72">
        <v>100</v>
      </c>
      <c r="H63" s="70" t="s">
        <v>1203</v>
      </c>
      <c r="I63" s="70" t="s">
        <v>186</v>
      </c>
    </row>
    <row r="64" spans="1:13" ht="42.6" customHeight="1">
      <c r="A64" s="74">
        <v>15</v>
      </c>
      <c r="B64" s="71" t="s">
        <v>340</v>
      </c>
      <c r="C64" s="70" t="s">
        <v>1202</v>
      </c>
      <c r="D64" s="70" t="s">
        <v>338</v>
      </c>
      <c r="E64" s="70">
        <v>1000</v>
      </c>
      <c r="F64" s="70" t="s">
        <v>339</v>
      </c>
      <c r="G64" s="70">
        <v>100</v>
      </c>
      <c r="H64" s="70" t="s">
        <v>1192</v>
      </c>
      <c r="I64" s="70" t="s">
        <v>186</v>
      </c>
    </row>
    <row r="65" spans="1:9" ht="42.6" customHeight="1">
      <c r="A65" s="74">
        <v>16</v>
      </c>
      <c r="B65" s="71" t="s">
        <v>341</v>
      </c>
      <c r="C65" s="70" t="s">
        <v>1202</v>
      </c>
      <c r="D65" s="70" t="s">
        <v>338</v>
      </c>
      <c r="E65" s="70">
        <v>500</v>
      </c>
      <c r="F65" s="70" t="s">
        <v>339</v>
      </c>
      <c r="G65" s="70">
        <v>60</v>
      </c>
      <c r="H65" s="70" t="s">
        <v>1192</v>
      </c>
      <c r="I65" s="70" t="s">
        <v>186</v>
      </c>
    </row>
    <row r="66" spans="1:9" ht="42.6" customHeight="1">
      <c r="A66" s="74">
        <v>17</v>
      </c>
      <c r="B66" s="71" t="s">
        <v>342</v>
      </c>
      <c r="C66" s="70" t="s">
        <v>1202</v>
      </c>
      <c r="D66" s="70" t="s">
        <v>343</v>
      </c>
      <c r="E66" s="70">
        <v>1000</v>
      </c>
      <c r="F66" s="70" t="s">
        <v>339</v>
      </c>
      <c r="G66" s="72">
        <v>250</v>
      </c>
      <c r="H66" s="70" t="s">
        <v>1203</v>
      </c>
      <c r="I66" s="70" t="s">
        <v>186</v>
      </c>
    </row>
    <row r="67" spans="1:9" ht="42.6" customHeight="1">
      <c r="A67" s="74">
        <v>18</v>
      </c>
      <c r="B67" s="71" t="s">
        <v>344</v>
      </c>
      <c r="C67" s="70" t="s">
        <v>1202</v>
      </c>
      <c r="D67" s="70" t="s">
        <v>343</v>
      </c>
      <c r="E67" s="70">
        <v>500</v>
      </c>
      <c r="F67" s="70" t="s">
        <v>339</v>
      </c>
      <c r="G67" s="70">
        <v>150</v>
      </c>
      <c r="H67" s="70" t="s">
        <v>1203</v>
      </c>
      <c r="I67" s="70" t="s">
        <v>186</v>
      </c>
    </row>
    <row r="68" spans="1:9" ht="42.6" customHeight="1">
      <c r="A68" s="74">
        <v>19</v>
      </c>
      <c r="B68" s="71" t="s">
        <v>345</v>
      </c>
      <c r="C68" s="70" t="s">
        <v>1202</v>
      </c>
      <c r="D68" s="70" t="s">
        <v>343</v>
      </c>
      <c r="E68" s="70">
        <v>1000</v>
      </c>
      <c r="F68" s="70" t="s">
        <v>339</v>
      </c>
      <c r="G68" s="70">
        <v>200</v>
      </c>
      <c r="H68" s="70" t="s">
        <v>1203</v>
      </c>
      <c r="I68" s="70" t="s">
        <v>186</v>
      </c>
    </row>
    <row r="69" spans="1:9" ht="70.8" customHeight="1">
      <c r="A69" s="74">
        <v>20</v>
      </c>
      <c r="B69" s="75" t="s">
        <v>346</v>
      </c>
      <c r="C69" s="74" t="s">
        <v>1188</v>
      </c>
      <c r="D69" s="74" t="s">
        <v>347</v>
      </c>
      <c r="E69" s="74" t="s">
        <v>348</v>
      </c>
      <c r="F69" s="74" t="s">
        <v>349</v>
      </c>
      <c r="G69" s="74">
        <v>320</v>
      </c>
      <c r="H69" s="74" t="s">
        <v>1204</v>
      </c>
      <c r="I69" s="74" t="s">
        <v>208</v>
      </c>
    </row>
    <row r="70" spans="1:9" ht="42.6" customHeight="1">
      <c r="A70" s="74">
        <v>21</v>
      </c>
      <c r="B70" s="75" t="s">
        <v>350</v>
      </c>
      <c r="C70" s="74" t="s">
        <v>1205</v>
      </c>
      <c r="D70" s="74" t="s">
        <v>351</v>
      </c>
      <c r="E70" s="74" t="s">
        <v>352</v>
      </c>
      <c r="F70" s="74" t="s">
        <v>353</v>
      </c>
      <c r="G70" s="74">
        <v>70</v>
      </c>
      <c r="H70" s="74" t="s">
        <v>1203</v>
      </c>
      <c r="I70" s="74" t="s">
        <v>354</v>
      </c>
    </row>
    <row r="71" spans="1:9" ht="42.6" customHeight="1">
      <c r="A71" s="74">
        <v>22</v>
      </c>
      <c r="B71" s="75" t="s">
        <v>355</v>
      </c>
      <c r="C71" s="74" t="s">
        <v>1188</v>
      </c>
      <c r="D71" s="74" t="s">
        <v>356</v>
      </c>
      <c r="E71" s="74" t="s">
        <v>357</v>
      </c>
      <c r="F71" s="74" t="s">
        <v>358</v>
      </c>
      <c r="G71" s="74">
        <v>150</v>
      </c>
      <c r="H71" s="74" t="s">
        <v>1192</v>
      </c>
      <c r="I71" s="74" t="s">
        <v>359</v>
      </c>
    </row>
    <row r="72" spans="1:9" ht="42.6" customHeight="1">
      <c r="A72" s="74">
        <v>23</v>
      </c>
      <c r="B72" s="100" t="s">
        <v>360</v>
      </c>
      <c r="C72" s="70" t="s">
        <v>1196</v>
      </c>
      <c r="D72" s="70" t="s">
        <v>361</v>
      </c>
      <c r="E72" s="70" t="s">
        <v>362</v>
      </c>
      <c r="F72" s="70" t="s">
        <v>363</v>
      </c>
      <c r="G72" s="101">
        <v>500</v>
      </c>
      <c r="H72" s="70"/>
      <c r="I72" s="70" t="s">
        <v>364</v>
      </c>
    </row>
    <row r="73" spans="1:9" ht="42.6" customHeight="1">
      <c r="A73" s="74">
        <v>24</v>
      </c>
      <c r="B73" s="100" t="s">
        <v>365</v>
      </c>
      <c r="C73" s="70" t="s">
        <v>1196</v>
      </c>
      <c r="D73" s="70" t="s">
        <v>366</v>
      </c>
      <c r="E73" s="70" t="s">
        <v>362</v>
      </c>
      <c r="F73" s="70" t="s">
        <v>363</v>
      </c>
      <c r="G73" s="101">
        <v>500</v>
      </c>
      <c r="H73" s="70"/>
      <c r="I73" s="70" t="s">
        <v>364</v>
      </c>
    </row>
    <row r="74" spans="1:9" ht="42.6" customHeight="1">
      <c r="A74" s="74">
        <v>25</v>
      </c>
      <c r="B74" s="100" t="s">
        <v>367</v>
      </c>
      <c r="C74" s="70" t="s">
        <v>1196</v>
      </c>
      <c r="D74" s="70" t="s">
        <v>366</v>
      </c>
      <c r="E74" s="70" t="s">
        <v>362</v>
      </c>
      <c r="F74" s="70" t="s">
        <v>363</v>
      </c>
      <c r="G74" s="101">
        <v>500</v>
      </c>
      <c r="H74" s="70"/>
      <c r="I74" s="70" t="s">
        <v>364</v>
      </c>
    </row>
    <row r="75" spans="1:9" ht="31.2">
      <c r="A75" s="74">
        <v>26</v>
      </c>
      <c r="B75" s="100" t="s">
        <v>368</v>
      </c>
      <c r="C75" s="70" t="s">
        <v>1196</v>
      </c>
      <c r="D75" s="70" t="s">
        <v>366</v>
      </c>
      <c r="E75" s="70" t="s">
        <v>362</v>
      </c>
      <c r="F75" s="70" t="s">
        <v>363</v>
      </c>
      <c r="G75" s="101">
        <v>350</v>
      </c>
      <c r="H75" s="70"/>
      <c r="I75" s="70" t="s">
        <v>364</v>
      </c>
    </row>
    <row r="76" spans="1:9" ht="92.4" customHeight="1">
      <c r="A76" s="74">
        <v>27</v>
      </c>
      <c r="B76" s="100" t="s">
        <v>369</v>
      </c>
      <c r="C76" s="70" t="s">
        <v>1196</v>
      </c>
      <c r="D76" s="70" t="s">
        <v>366</v>
      </c>
      <c r="E76" s="70" t="s">
        <v>370</v>
      </c>
      <c r="F76" s="70" t="s">
        <v>363</v>
      </c>
      <c r="G76" s="101">
        <v>1400</v>
      </c>
      <c r="H76" s="70"/>
      <c r="I76" s="70" t="s">
        <v>364</v>
      </c>
    </row>
    <row r="77" spans="1:9" ht="31.2">
      <c r="A77" s="74">
        <v>28</v>
      </c>
      <c r="B77" s="100" t="s">
        <v>371</v>
      </c>
      <c r="C77" s="70" t="s">
        <v>1196</v>
      </c>
      <c r="D77" s="70" t="s">
        <v>366</v>
      </c>
      <c r="E77" s="70" t="s">
        <v>372</v>
      </c>
      <c r="F77" s="70" t="s">
        <v>363</v>
      </c>
      <c r="G77" s="101">
        <v>350</v>
      </c>
      <c r="H77" s="70"/>
      <c r="I77" s="70" t="s">
        <v>364</v>
      </c>
    </row>
    <row r="78" spans="1:9" ht="62.4">
      <c r="A78" s="74">
        <v>29</v>
      </c>
      <c r="B78" s="87" t="s">
        <v>373</v>
      </c>
      <c r="C78" s="74" t="s">
        <v>1188</v>
      </c>
      <c r="D78" s="74" t="s">
        <v>374</v>
      </c>
      <c r="E78" s="74" t="s">
        <v>375</v>
      </c>
      <c r="F78" s="74" t="s">
        <v>376</v>
      </c>
      <c r="G78" s="74">
        <v>400</v>
      </c>
      <c r="H78" s="74" t="s">
        <v>1203</v>
      </c>
      <c r="I78" s="74" t="s">
        <v>377</v>
      </c>
    </row>
    <row r="79" spans="1:9" ht="31.2">
      <c r="A79" s="74">
        <v>30</v>
      </c>
      <c r="B79" s="87" t="s">
        <v>378</v>
      </c>
      <c r="C79" s="74" t="s">
        <v>1188</v>
      </c>
      <c r="D79" s="74" t="s">
        <v>379</v>
      </c>
      <c r="E79" s="74" t="s">
        <v>380</v>
      </c>
      <c r="F79" s="74" t="s">
        <v>381</v>
      </c>
      <c r="G79" s="76">
        <v>250</v>
      </c>
      <c r="H79" s="74" t="s">
        <v>1203</v>
      </c>
      <c r="I79" s="74" t="s">
        <v>377</v>
      </c>
    </row>
    <row r="80" spans="1:9" ht="31.2">
      <c r="A80" s="74">
        <v>31</v>
      </c>
      <c r="B80" s="87" t="s">
        <v>382</v>
      </c>
      <c r="C80" s="74" t="s">
        <v>1188</v>
      </c>
      <c r="D80" s="74" t="s">
        <v>379</v>
      </c>
      <c r="E80" s="74" t="s">
        <v>380</v>
      </c>
      <c r="F80" s="74" t="s">
        <v>381</v>
      </c>
      <c r="G80" s="76">
        <v>250</v>
      </c>
      <c r="H80" s="74" t="s">
        <v>1203</v>
      </c>
      <c r="I80" s="74" t="s">
        <v>377</v>
      </c>
    </row>
    <row r="81" spans="1:9" ht="31.2">
      <c r="A81" s="74">
        <v>32</v>
      </c>
      <c r="B81" s="87" t="s">
        <v>383</v>
      </c>
      <c r="C81" s="74" t="s">
        <v>1188</v>
      </c>
      <c r="D81" s="74" t="s">
        <v>379</v>
      </c>
      <c r="E81" s="74" t="s">
        <v>384</v>
      </c>
      <c r="F81" s="74" t="s">
        <v>381</v>
      </c>
      <c r="G81" s="76">
        <v>200</v>
      </c>
      <c r="H81" s="74" t="s">
        <v>1203</v>
      </c>
      <c r="I81" s="74" t="s">
        <v>377</v>
      </c>
    </row>
    <row r="82" spans="1:9" ht="31.2">
      <c r="A82" s="74">
        <v>33</v>
      </c>
      <c r="B82" s="87" t="s">
        <v>385</v>
      </c>
      <c r="C82" s="74" t="s">
        <v>1188</v>
      </c>
      <c r="D82" s="74" t="s">
        <v>379</v>
      </c>
      <c r="E82" s="74" t="s">
        <v>384</v>
      </c>
      <c r="F82" s="74" t="s">
        <v>381</v>
      </c>
      <c r="G82" s="76">
        <v>200</v>
      </c>
      <c r="H82" s="74" t="s">
        <v>1203</v>
      </c>
      <c r="I82" s="74" t="s">
        <v>377</v>
      </c>
    </row>
    <row r="83" spans="1:9" ht="31.2">
      <c r="A83" s="74">
        <v>34</v>
      </c>
      <c r="B83" s="87" t="s">
        <v>386</v>
      </c>
      <c r="C83" s="74" t="s">
        <v>1188</v>
      </c>
      <c r="D83" s="74" t="s">
        <v>379</v>
      </c>
      <c r="E83" s="74" t="s">
        <v>380</v>
      </c>
      <c r="F83" s="74" t="s">
        <v>381</v>
      </c>
      <c r="G83" s="76">
        <v>250</v>
      </c>
      <c r="H83" s="74" t="s">
        <v>1203</v>
      </c>
      <c r="I83" s="74" t="s">
        <v>377</v>
      </c>
    </row>
    <row r="84" spans="1:9" ht="31.2">
      <c r="A84" s="74">
        <v>35</v>
      </c>
      <c r="B84" s="87" t="s">
        <v>387</v>
      </c>
      <c r="C84" s="74" t="s">
        <v>1188</v>
      </c>
      <c r="D84" s="74" t="s">
        <v>379</v>
      </c>
      <c r="E84" s="74" t="s">
        <v>380</v>
      </c>
      <c r="F84" s="74" t="s">
        <v>381</v>
      </c>
      <c r="G84" s="76">
        <v>250</v>
      </c>
      <c r="H84" s="74" t="s">
        <v>1203</v>
      </c>
      <c r="I84" s="74" t="s">
        <v>377</v>
      </c>
    </row>
    <row r="85" spans="1:9" ht="67.2" customHeight="1">
      <c r="A85" s="74">
        <v>36</v>
      </c>
      <c r="B85" s="87" t="s">
        <v>388</v>
      </c>
      <c r="C85" s="74" t="s">
        <v>1188</v>
      </c>
      <c r="D85" s="74" t="s">
        <v>379</v>
      </c>
      <c r="E85" s="74" t="s">
        <v>384</v>
      </c>
      <c r="F85" s="74" t="s">
        <v>381</v>
      </c>
      <c r="G85" s="76">
        <v>200</v>
      </c>
      <c r="H85" s="74" t="s">
        <v>1203</v>
      </c>
      <c r="I85" s="74" t="s">
        <v>377</v>
      </c>
    </row>
    <row r="86" spans="1:9" ht="31.2">
      <c r="A86" s="74">
        <v>37</v>
      </c>
      <c r="B86" s="87" t="s">
        <v>389</v>
      </c>
      <c r="C86" s="74" t="s">
        <v>1188</v>
      </c>
      <c r="D86" s="74" t="s">
        <v>379</v>
      </c>
      <c r="E86" s="74" t="s">
        <v>384</v>
      </c>
      <c r="F86" s="74" t="s">
        <v>381</v>
      </c>
      <c r="G86" s="76">
        <v>200</v>
      </c>
      <c r="H86" s="74" t="s">
        <v>1203</v>
      </c>
      <c r="I86" s="74" t="s">
        <v>377</v>
      </c>
    </row>
    <row r="87" spans="1:9" ht="31.2">
      <c r="A87" s="74">
        <v>38</v>
      </c>
      <c r="B87" s="87" t="s">
        <v>390</v>
      </c>
      <c r="C87" s="74" t="s">
        <v>1188</v>
      </c>
      <c r="D87" s="74" t="s">
        <v>379</v>
      </c>
      <c r="E87" s="74" t="s">
        <v>384</v>
      </c>
      <c r="F87" s="74" t="s">
        <v>381</v>
      </c>
      <c r="G87" s="76">
        <v>200</v>
      </c>
      <c r="H87" s="74" t="s">
        <v>1203</v>
      </c>
      <c r="I87" s="74" t="s">
        <v>377</v>
      </c>
    </row>
    <row r="88" spans="1:9" ht="64.8" customHeight="1">
      <c r="A88" s="74">
        <v>39</v>
      </c>
      <c r="B88" s="87" t="s">
        <v>391</v>
      </c>
      <c r="C88" s="74" t="s">
        <v>1188</v>
      </c>
      <c r="D88" s="74" t="s">
        <v>379</v>
      </c>
      <c r="E88" s="74" t="s">
        <v>384</v>
      </c>
      <c r="F88" s="74" t="s">
        <v>381</v>
      </c>
      <c r="G88" s="76">
        <v>200</v>
      </c>
      <c r="H88" s="74" t="s">
        <v>1203</v>
      </c>
      <c r="I88" s="74" t="s">
        <v>377</v>
      </c>
    </row>
    <row r="89" spans="1:9" ht="42.6" customHeight="1">
      <c r="A89" s="74">
        <v>40</v>
      </c>
      <c r="B89" s="87" t="s">
        <v>392</v>
      </c>
      <c r="C89" s="74" t="s">
        <v>1188</v>
      </c>
      <c r="D89" s="74" t="s">
        <v>379</v>
      </c>
      <c r="E89" s="74" t="s">
        <v>380</v>
      </c>
      <c r="F89" s="74" t="s">
        <v>381</v>
      </c>
      <c r="G89" s="76">
        <v>250</v>
      </c>
      <c r="H89" s="74" t="s">
        <v>1203</v>
      </c>
      <c r="I89" s="74" t="s">
        <v>377</v>
      </c>
    </row>
    <row r="90" spans="1:9" ht="42.6" customHeight="1">
      <c r="A90" s="74">
        <v>41</v>
      </c>
      <c r="B90" s="81" t="s">
        <v>393</v>
      </c>
      <c r="C90" s="74" t="s">
        <v>394</v>
      </c>
      <c r="D90" s="74" t="s">
        <v>394</v>
      </c>
      <c r="E90" s="74" t="s">
        <v>395</v>
      </c>
      <c r="F90" s="74" t="s">
        <v>396</v>
      </c>
      <c r="G90" s="74">
        <v>1000</v>
      </c>
      <c r="H90" s="74" t="s">
        <v>1189</v>
      </c>
      <c r="I90" s="74" t="s">
        <v>397</v>
      </c>
    </row>
    <row r="91" spans="1:9" ht="42.6" customHeight="1">
      <c r="A91" s="74">
        <v>42</v>
      </c>
      <c r="B91" s="75" t="s">
        <v>398</v>
      </c>
      <c r="C91" s="74" t="s">
        <v>394</v>
      </c>
      <c r="D91" s="74" t="s">
        <v>399</v>
      </c>
      <c r="E91" s="79" t="s">
        <v>395</v>
      </c>
      <c r="F91" s="74" t="s">
        <v>396</v>
      </c>
      <c r="G91" s="74">
        <v>500</v>
      </c>
      <c r="H91" s="74" t="s">
        <v>1189</v>
      </c>
      <c r="I91" s="74" t="s">
        <v>397</v>
      </c>
    </row>
    <row r="92" spans="1:9" ht="31.2">
      <c r="A92" s="74">
        <v>43</v>
      </c>
      <c r="B92" s="81" t="s">
        <v>400</v>
      </c>
      <c r="C92" s="74" t="s">
        <v>394</v>
      </c>
      <c r="D92" s="74" t="s">
        <v>394</v>
      </c>
      <c r="E92" s="74" t="s">
        <v>401</v>
      </c>
      <c r="F92" s="74" t="s">
        <v>396</v>
      </c>
      <c r="G92" s="74">
        <v>500</v>
      </c>
      <c r="H92" s="74" t="s">
        <v>1189</v>
      </c>
      <c r="I92" s="74" t="s">
        <v>397</v>
      </c>
    </row>
    <row r="93" spans="1:9" ht="68.400000000000006" customHeight="1">
      <c r="A93" s="74">
        <v>44</v>
      </c>
      <c r="B93" s="81" t="s">
        <v>402</v>
      </c>
      <c r="C93" s="74" t="s">
        <v>394</v>
      </c>
      <c r="D93" s="74" t="s">
        <v>394</v>
      </c>
      <c r="E93" s="74" t="s">
        <v>395</v>
      </c>
      <c r="F93" s="74" t="s">
        <v>396</v>
      </c>
      <c r="G93" s="74">
        <v>500</v>
      </c>
      <c r="H93" s="74" t="s">
        <v>1189</v>
      </c>
      <c r="I93" s="74" t="s">
        <v>397</v>
      </c>
    </row>
    <row r="94" spans="1:9" ht="62.4" customHeight="1">
      <c r="A94" s="74">
        <v>45</v>
      </c>
      <c r="B94" s="81" t="s">
        <v>403</v>
      </c>
      <c r="C94" s="74" t="s">
        <v>394</v>
      </c>
      <c r="D94" s="74" t="s">
        <v>394</v>
      </c>
      <c r="E94" s="74" t="s">
        <v>404</v>
      </c>
      <c r="F94" s="74" t="s">
        <v>396</v>
      </c>
      <c r="G94" s="74">
        <v>500</v>
      </c>
      <c r="H94" s="74" t="s">
        <v>1189</v>
      </c>
      <c r="I94" s="74" t="s">
        <v>397</v>
      </c>
    </row>
    <row r="95" spans="1:9" ht="58.8" customHeight="1">
      <c r="A95" s="74">
        <v>46</v>
      </c>
      <c r="B95" s="75" t="s">
        <v>405</v>
      </c>
      <c r="C95" s="74" t="s">
        <v>1188</v>
      </c>
      <c r="D95" s="74" t="s">
        <v>406</v>
      </c>
      <c r="E95" s="74" t="s">
        <v>407</v>
      </c>
      <c r="F95" s="74" t="s">
        <v>408</v>
      </c>
      <c r="G95" s="76">
        <v>45</v>
      </c>
      <c r="H95" s="74" t="s">
        <v>1189</v>
      </c>
      <c r="I95" s="74" t="s">
        <v>245</v>
      </c>
    </row>
    <row r="96" spans="1:9" ht="15.6">
      <c r="A96" s="74">
        <v>47</v>
      </c>
      <c r="B96" s="75" t="s">
        <v>409</v>
      </c>
      <c r="C96" s="74" t="s">
        <v>1188</v>
      </c>
      <c r="D96" s="74" t="s">
        <v>406</v>
      </c>
      <c r="E96" s="74" t="s">
        <v>407</v>
      </c>
      <c r="F96" s="74" t="s">
        <v>408</v>
      </c>
      <c r="G96" s="76">
        <v>45</v>
      </c>
      <c r="H96" s="74" t="s">
        <v>1189</v>
      </c>
      <c r="I96" s="74" t="s">
        <v>245</v>
      </c>
    </row>
    <row r="97" spans="1:9" ht="15.6">
      <c r="A97" s="74">
        <v>48</v>
      </c>
      <c r="B97" s="75" t="s">
        <v>410</v>
      </c>
      <c r="C97" s="74" t="s">
        <v>1188</v>
      </c>
      <c r="D97" s="74" t="s">
        <v>406</v>
      </c>
      <c r="E97" s="74" t="s">
        <v>407</v>
      </c>
      <c r="F97" s="74" t="s">
        <v>408</v>
      </c>
      <c r="G97" s="76">
        <v>45</v>
      </c>
      <c r="H97" s="74" t="s">
        <v>1189</v>
      </c>
      <c r="I97" s="74" t="s">
        <v>245</v>
      </c>
    </row>
    <row r="98" spans="1:9" ht="15.6">
      <c r="A98" s="74">
        <v>49</v>
      </c>
      <c r="B98" s="75" t="s">
        <v>411</v>
      </c>
      <c r="C98" s="74" t="s">
        <v>1188</v>
      </c>
      <c r="D98" s="74" t="s">
        <v>412</v>
      </c>
      <c r="E98" s="74" t="s">
        <v>413</v>
      </c>
      <c r="F98" s="74" t="s">
        <v>349</v>
      </c>
      <c r="G98" s="76">
        <v>350</v>
      </c>
      <c r="H98" s="74" t="s">
        <v>1189</v>
      </c>
      <c r="I98" s="74" t="s">
        <v>245</v>
      </c>
    </row>
    <row r="99" spans="1:9" ht="15.6">
      <c r="A99" s="74">
        <v>50</v>
      </c>
      <c r="B99" s="81" t="s">
        <v>414</v>
      </c>
      <c r="C99" s="74" t="s">
        <v>1188</v>
      </c>
      <c r="D99" s="74" t="s">
        <v>406</v>
      </c>
      <c r="E99" s="74" t="s">
        <v>407</v>
      </c>
      <c r="F99" s="74" t="s">
        <v>408</v>
      </c>
      <c r="G99" s="76">
        <v>100</v>
      </c>
      <c r="H99" s="74" t="s">
        <v>1189</v>
      </c>
      <c r="I99" s="74" t="s">
        <v>245</v>
      </c>
    </row>
    <row r="100" spans="1:9" ht="15.6">
      <c r="A100" s="74">
        <v>51</v>
      </c>
      <c r="B100" s="81" t="s">
        <v>415</v>
      </c>
      <c r="C100" s="74" t="s">
        <v>1188</v>
      </c>
      <c r="D100" s="74" t="s">
        <v>406</v>
      </c>
      <c r="E100" s="74" t="s">
        <v>407</v>
      </c>
      <c r="F100" s="74" t="s">
        <v>408</v>
      </c>
      <c r="G100" s="76">
        <v>100</v>
      </c>
      <c r="H100" s="74" t="s">
        <v>1189</v>
      </c>
      <c r="I100" s="74" t="s">
        <v>245</v>
      </c>
    </row>
    <row r="101" spans="1:9" ht="15.6">
      <c r="A101" s="74">
        <v>52</v>
      </c>
      <c r="B101" s="75" t="s">
        <v>416</v>
      </c>
      <c r="C101" s="74" t="s">
        <v>1197</v>
      </c>
      <c r="D101" s="74" t="s">
        <v>417</v>
      </c>
      <c r="E101" s="74" t="s">
        <v>407</v>
      </c>
      <c r="F101" s="74" t="s">
        <v>408</v>
      </c>
      <c r="G101" s="76">
        <v>100</v>
      </c>
      <c r="H101" s="74" t="s">
        <v>1189</v>
      </c>
      <c r="I101" s="74" t="s">
        <v>245</v>
      </c>
    </row>
    <row r="102" spans="1:9" ht="15.6">
      <c r="A102" s="74">
        <v>53</v>
      </c>
      <c r="B102" s="71" t="s">
        <v>418</v>
      </c>
      <c r="C102" s="70" t="s">
        <v>1196</v>
      </c>
      <c r="D102" s="70" t="s">
        <v>419</v>
      </c>
      <c r="E102" s="70" t="s">
        <v>420</v>
      </c>
      <c r="F102" s="70" t="s">
        <v>421</v>
      </c>
      <c r="G102" s="72">
        <v>1000</v>
      </c>
      <c r="H102" s="70" t="s">
        <v>1189</v>
      </c>
      <c r="I102" s="70" t="s">
        <v>422</v>
      </c>
    </row>
    <row r="103" spans="1:9" ht="15.6">
      <c r="A103" s="74">
        <v>54</v>
      </c>
      <c r="B103" s="71" t="s">
        <v>423</v>
      </c>
      <c r="C103" s="70" t="s">
        <v>1196</v>
      </c>
      <c r="D103" s="70" t="s">
        <v>419</v>
      </c>
      <c r="E103" s="70" t="s">
        <v>424</v>
      </c>
      <c r="F103" s="70" t="s">
        <v>421</v>
      </c>
      <c r="G103" s="70">
        <v>1000</v>
      </c>
      <c r="H103" s="70" t="s">
        <v>1189</v>
      </c>
      <c r="I103" s="70" t="s">
        <v>422</v>
      </c>
    </row>
    <row r="104" spans="1:9" s="80" customFormat="1" ht="52.8" customHeight="1">
      <c r="A104" s="74">
        <v>55</v>
      </c>
      <c r="B104" s="75" t="s">
        <v>425</v>
      </c>
      <c r="C104" s="74" t="s">
        <v>426</v>
      </c>
      <c r="D104" s="74" t="s">
        <v>426</v>
      </c>
      <c r="E104" s="74" t="s">
        <v>426</v>
      </c>
      <c r="F104" s="74" t="s">
        <v>427</v>
      </c>
      <c r="G104" s="76">
        <v>850</v>
      </c>
      <c r="H104" s="74" t="s">
        <v>1194</v>
      </c>
      <c r="I104" s="74" t="s">
        <v>428</v>
      </c>
    </row>
    <row r="105" spans="1:9" s="80" customFormat="1" ht="52.8" customHeight="1">
      <c r="A105" s="74">
        <v>56</v>
      </c>
      <c r="B105" s="71" t="s">
        <v>429</v>
      </c>
      <c r="C105" s="70" t="s">
        <v>1188</v>
      </c>
      <c r="D105" s="106" t="s">
        <v>1206</v>
      </c>
      <c r="E105" s="70" t="s">
        <v>357</v>
      </c>
      <c r="F105" s="70" t="s">
        <v>1207</v>
      </c>
      <c r="G105" s="72">
        <v>750</v>
      </c>
      <c r="H105" s="74" t="s">
        <v>1189</v>
      </c>
      <c r="I105" s="70" t="s">
        <v>432</v>
      </c>
    </row>
    <row r="106" spans="1:9" s="80" customFormat="1" ht="52.8" customHeight="1">
      <c r="A106" s="74">
        <v>57</v>
      </c>
      <c r="B106" s="71" t="s">
        <v>433</v>
      </c>
      <c r="C106" s="70" t="s">
        <v>1196</v>
      </c>
      <c r="D106" s="106" t="s">
        <v>1206</v>
      </c>
      <c r="E106" s="70" t="s">
        <v>234</v>
      </c>
      <c r="F106" s="70" t="s">
        <v>235</v>
      </c>
      <c r="G106" s="70">
        <v>550</v>
      </c>
      <c r="H106" s="74" t="s">
        <v>1189</v>
      </c>
      <c r="I106" s="70" t="s">
        <v>432</v>
      </c>
    </row>
    <row r="107" spans="1:9" s="80" customFormat="1" ht="52.8" customHeight="1">
      <c r="A107" s="74">
        <v>58</v>
      </c>
      <c r="B107" s="71" t="s">
        <v>434</v>
      </c>
      <c r="C107" s="107"/>
      <c r="D107" s="70" t="s">
        <v>435</v>
      </c>
      <c r="E107" s="70" t="s">
        <v>436</v>
      </c>
      <c r="F107" s="70" t="s">
        <v>437</v>
      </c>
      <c r="G107" s="70">
        <v>150</v>
      </c>
      <c r="H107" s="74" t="s">
        <v>1192</v>
      </c>
      <c r="I107" s="70" t="s">
        <v>432</v>
      </c>
    </row>
    <row r="108" spans="1:9" s="80" customFormat="1" ht="52.8" customHeight="1">
      <c r="A108" s="74">
        <v>59</v>
      </c>
      <c r="B108" s="71" t="s">
        <v>438</v>
      </c>
      <c r="C108" s="70" t="s">
        <v>1196</v>
      </c>
      <c r="D108" s="70" t="s">
        <v>439</v>
      </c>
      <c r="E108" s="70" t="s">
        <v>440</v>
      </c>
      <c r="F108" s="70" t="s">
        <v>441</v>
      </c>
      <c r="G108" s="70">
        <v>3000</v>
      </c>
      <c r="H108" s="70" t="s">
        <v>1192</v>
      </c>
      <c r="I108" s="70" t="s">
        <v>432</v>
      </c>
    </row>
    <row r="109" spans="1:9" s="80" customFormat="1" ht="52.8" customHeight="1">
      <c r="A109" s="74">
        <v>60</v>
      </c>
      <c r="B109" s="71" t="s">
        <v>442</v>
      </c>
      <c r="C109" s="70" t="s">
        <v>1208</v>
      </c>
      <c r="D109" s="70" t="s">
        <v>443</v>
      </c>
      <c r="E109" s="70"/>
      <c r="F109" s="70" t="s">
        <v>444</v>
      </c>
      <c r="G109" s="72" t="s">
        <v>1209</v>
      </c>
      <c r="H109" s="70" t="s">
        <v>1210</v>
      </c>
      <c r="I109" s="70" t="s">
        <v>445</v>
      </c>
    </row>
    <row r="110" spans="1:9" s="80" customFormat="1" ht="52.8" customHeight="1">
      <c r="A110" s="74">
        <v>61</v>
      </c>
      <c r="B110" s="71" t="s">
        <v>446</v>
      </c>
      <c r="C110" s="70" t="s">
        <v>1208</v>
      </c>
      <c r="D110" s="70" t="s">
        <v>443</v>
      </c>
      <c r="E110" s="70"/>
      <c r="F110" s="70" t="s">
        <v>444</v>
      </c>
      <c r="G110" s="70" t="s">
        <v>1211</v>
      </c>
      <c r="H110" s="70" t="s">
        <v>1210</v>
      </c>
      <c r="I110" s="70" t="s">
        <v>445</v>
      </c>
    </row>
    <row r="111" spans="1:9" s="80" customFormat="1" ht="52.8" customHeight="1">
      <c r="A111" s="74">
        <v>62</v>
      </c>
      <c r="B111" s="70" t="s">
        <v>447</v>
      </c>
      <c r="C111" s="70" t="s">
        <v>1212</v>
      </c>
      <c r="D111" s="70" t="s">
        <v>448</v>
      </c>
      <c r="E111" s="70" t="s">
        <v>449</v>
      </c>
      <c r="F111" s="70" t="s">
        <v>450</v>
      </c>
      <c r="G111" s="72">
        <f>485000000*3</f>
        <v>1455000000</v>
      </c>
      <c r="H111" s="70" t="s">
        <v>1189</v>
      </c>
      <c r="I111" s="86" t="s">
        <v>451</v>
      </c>
    </row>
    <row r="112" spans="1:9" s="80" customFormat="1" ht="52.8" customHeight="1">
      <c r="A112" s="74">
        <v>63</v>
      </c>
      <c r="B112" s="70" t="s">
        <v>452</v>
      </c>
      <c r="C112" s="70" t="s">
        <v>1212</v>
      </c>
      <c r="D112" s="70" t="s">
        <v>453</v>
      </c>
      <c r="E112" s="70" t="s">
        <v>454</v>
      </c>
      <c r="F112" s="70" t="s">
        <v>349</v>
      </c>
      <c r="G112" s="72">
        <v>531000000</v>
      </c>
      <c r="H112" s="70" t="s">
        <v>1189</v>
      </c>
      <c r="I112" s="86" t="s">
        <v>451</v>
      </c>
    </row>
    <row r="113" spans="1:9" s="80" customFormat="1" ht="52.8" customHeight="1">
      <c r="A113" s="74">
        <v>64</v>
      </c>
      <c r="B113" s="70" t="s">
        <v>455</v>
      </c>
      <c r="C113" s="70" t="s">
        <v>1212</v>
      </c>
      <c r="D113" s="70" t="s">
        <v>453</v>
      </c>
      <c r="E113" s="70" t="s">
        <v>454</v>
      </c>
      <c r="F113" s="70" t="s">
        <v>349</v>
      </c>
      <c r="G113" s="72">
        <v>531000000</v>
      </c>
      <c r="H113" s="70" t="s">
        <v>1189</v>
      </c>
      <c r="I113" s="86" t="s">
        <v>451</v>
      </c>
    </row>
    <row r="114" spans="1:9" s="80" customFormat="1" ht="52.8" customHeight="1">
      <c r="A114" s="74">
        <v>65</v>
      </c>
      <c r="B114" s="70" t="s">
        <v>456</v>
      </c>
      <c r="C114" s="70" t="s">
        <v>1196</v>
      </c>
      <c r="D114" s="70" t="s">
        <v>419</v>
      </c>
      <c r="E114" s="70" t="s">
        <v>420</v>
      </c>
      <c r="F114" s="70" t="s">
        <v>421</v>
      </c>
      <c r="G114" s="72">
        <v>1000</v>
      </c>
      <c r="H114" s="70" t="s">
        <v>1189</v>
      </c>
      <c r="I114" s="70" t="s">
        <v>422</v>
      </c>
    </row>
    <row r="115" spans="1:9" ht="15.6">
      <c r="A115" s="74">
        <v>66</v>
      </c>
      <c r="B115" s="70" t="s">
        <v>457</v>
      </c>
      <c r="C115" s="70" t="s">
        <v>1196</v>
      </c>
      <c r="D115" s="70" t="s">
        <v>419</v>
      </c>
      <c r="E115" s="70" t="s">
        <v>424</v>
      </c>
      <c r="F115" s="70" t="s">
        <v>421</v>
      </c>
      <c r="G115" s="70">
        <v>1000</v>
      </c>
      <c r="H115" s="70" t="s">
        <v>1189</v>
      </c>
      <c r="I115" s="70" t="s">
        <v>422</v>
      </c>
    </row>
    <row r="116" spans="1:9" ht="62.4">
      <c r="A116" s="74">
        <v>67</v>
      </c>
      <c r="B116" s="71" t="s">
        <v>458</v>
      </c>
      <c r="C116" s="86" t="s">
        <v>1196</v>
      </c>
      <c r="D116" s="86" t="s">
        <v>459</v>
      </c>
      <c r="E116" s="72" t="s">
        <v>460</v>
      </c>
      <c r="F116" s="72" t="s">
        <v>461</v>
      </c>
      <c r="G116" s="70">
        <v>550</v>
      </c>
      <c r="H116" s="70" t="s">
        <v>1194</v>
      </c>
      <c r="I116" s="86" t="s">
        <v>462</v>
      </c>
    </row>
    <row r="117" spans="1:9" ht="31.2">
      <c r="A117" s="69" t="s">
        <v>470</v>
      </c>
      <c r="B117" s="69" t="s">
        <v>471</v>
      </c>
      <c r="C117" s="69"/>
      <c r="D117" s="69"/>
      <c r="E117" s="69"/>
      <c r="F117" s="69"/>
      <c r="G117" s="69"/>
      <c r="H117" s="69"/>
      <c r="I117" s="69"/>
    </row>
    <row r="118" spans="1:9" ht="46.8">
      <c r="A118" s="70">
        <v>1</v>
      </c>
      <c r="B118" s="71" t="s">
        <v>472</v>
      </c>
      <c r="C118" s="70" t="s">
        <v>1188</v>
      </c>
      <c r="D118" s="70" t="s">
        <v>473</v>
      </c>
      <c r="E118" s="70" t="s">
        <v>474</v>
      </c>
      <c r="F118" s="70" t="s">
        <v>475</v>
      </c>
      <c r="G118" s="72"/>
      <c r="H118" s="70" t="s">
        <v>1194</v>
      </c>
      <c r="I118" s="70" t="s">
        <v>476</v>
      </c>
    </row>
    <row r="119" spans="1:9" ht="31.2">
      <c r="A119" s="70">
        <v>2</v>
      </c>
      <c r="B119" s="71" t="s">
        <v>477</v>
      </c>
      <c r="C119" s="70" t="s">
        <v>1196</v>
      </c>
      <c r="D119" s="70" t="s">
        <v>478</v>
      </c>
      <c r="E119" s="70" t="s">
        <v>479</v>
      </c>
      <c r="F119" s="70" t="s">
        <v>480</v>
      </c>
      <c r="G119" s="72"/>
      <c r="H119" s="70" t="s">
        <v>1194</v>
      </c>
      <c r="I119" s="70" t="s">
        <v>157</v>
      </c>
    </row>
    <row r="120" spans="1:9" ht="15.6">
      <c r="A120" s="70">
        <v>3</v>
      </c>
      <c r="B120" s="71" t="s">
        <v>463</v>
      </c>
      <c r="C120" s="70" t="s">
        <v>1196</v>
      </c>
      <c r="D120" s="70" t="s">
        <v>464</v>
      </c>
      <c r="E120" s="70" t="s">
        <v>465</v>
      </c>
      <c r="F120" s="70" t="s">
        <v>466</v>
      </c>
      <c r="G120" s="70"/>
      <c r="H120" s="70" t="s">
        <v>1189</v>
      </c>
      <c r="I120" s="70" t="s">
        <v>157</v>
      </c>
    </row>
    <row r="121" spans="1:9" ht="46.8">
      <c r="A121" s="70">
        <v>4</v>
      </c>
      <c r="B121" s="75" t="s">
        <v>481</v>
      </c>
      <c r="C121" s="74" t="s">
        <v>1188</v>
      </c>
      <c r="D121" s="74" t="s">
        <v>473</v>
      </c>
      <c r="E121" s="74" t="s">
        <v>482</v>
      </c>
      <c r="F121" s="74" t="s">
        <v>475</v>
      </c>
      <c r="G121" s="76">
        <v>950</v>
      </c>
      <c r="H121" s="74" t="s">
        <v>1194</v>
      </c>
      <c r="I121" s="74" t="s">
        <v>483</v>
      </c>
    </row>
    <row r="122" spans="1:9" ht="31.2">
      <c r="A122" s="70">
        <v>5</v>
      </c>
      <c r="B122" s="75" t="s">
        <v>484</v>
      </c>
      <c r="C122" s="74" t="s">
        <v>1188</v>
      </c>
      <c r="D122" s="74" t="s">
        <v>485</v>
      </c>
      <c r="E122" s="74" t="s">
        <v>486</v>
      </c>
      <c r="F122" s="74" t="s">
        <v>487</v>
      </c>
      <c r="G122" s="74">
        <v>550</v>
      </c>
      <c r="H122" s="74" t="s">
        <v>1189</v>
      </c>
      <c r="I122" s="74" t="s">
        <v>483</v>
      </c>
    </row>
    <row r="123" spans="1:9" ht="31.2">
      <c r="A123" s="70">
        <v>6</v>
      </c>
      <c r="B123" s="75" t="s">
        <v>488</v>
      </c>
      <c r="C123" s="74" t="s">
        <v>1188</v>
      </c>
      <c r="D123" s="74" t="s">
        <v>485</v>
      </c>
      <c r="E123" s="74" t="s">
        <v>486</v>
      </c>
      <c r="F123" s="74" t="s">
        <v>487</v>
      </c>
      <c r="G123" s="74">
        <v>550</v>
      </c>
      <c r="H123" s="74" t="s">
        <v>1189</v>
      </c>
      <c r="I123" s="74" t="s">
        <v>483</v>
      </c>
    </row>
    <row r="124" spans="1:9" ht="46.8">
      <c r="A124" s="70">
        <v>7</v>
      </c>
      <c r="B124" s="75" t="s">
        <v>204</v>
      </c>
      <c r="C124" s="74" t="s">
        <v>1188</v>
      </c>
      <c r="D124" s="74" t="s">
        <v>489</v>
      </c>
      <c r="E124" s="74" t="s">
        <v>357</v>
      </c>
      <c r="F124" s="74" t="s">
        <v>475</v>
      </c>
      <c r="G124" s="76">
        <v>850</v>
      </c>
      <c r="H124" s="74" t="s">
        <v>1194</v>
      </c>
      <c r="I124" s="74" t="s">
        <v>483</v>
      </c>
    </row>
    <row r="125" spans="1:9" s="80" customFormat="1" ht="31.2">
      <c r="A125" s="70">
        <v>8</v>
      </c>
      <c r="B125" s="75" t="s">
        <v>490</v>
      </c>
      <c r="C125" s="74" t="s">
        <v>1213</v>
      </c>
      <c r="D125" s="74" t="s">
        <v>491</v>
      </c>
      <c r="E125" s="74" t="s">
        <v>492</v>
      </c>
      <c r="F125" s="74" t="s">
        <v>312</v>
      </c>
      <c r="G125" s="76">
        <v>1500</v>
      </c>
      <c r="H125" s="74" t="s">
        <v>1189</v>
      </c>
      <c r="I125" s="74" t="s">
        <v>493</v>
      </c>
    </row>
    <row r="126" spans="1:9" ht="31.2">
      <c r="A126" s="70">
        <v>9</v>
      </c>
      <c r="B126" s="75" t="s">
        <v>494</v>
      </c>
      <c r="C126" s="74" t="s">
        <v>1213</v>
      </c>
      <c r="D126" s="74" t="s">
        <v>491</v>
      </c>
      <c r="E126" s="74" t="s">
        <v>495</v>
      </c>
      <c r="F126" s="74" t="s">
        <v>312</v>
      </c>
      <c r="G126" s="76">
        <v>1500</v>
      </c>
      <c r="H126" s="74" t="s">
        <v>1189</v>
      </c>
      <c r="I126" s="74" t="s">
        <v>493</v>
      </c>
    </row>
    <row r="127" spans="1:9" ht="31.2">
      <c r="A127" s="70">
        <v>10</v>
      </c>
      <c r="B127" s="75" t="s">
        <v>496</v>
      </c>
      <c r="C127" s="74" t="s">
        <v>1213</v>
      </c>
      <c r="D127" s="74" t="s">
        <v>491</v>
      </c>
      <c r="E127" s="74" t="s">
        <v>492</v>
      </c>
      <c r="F127" s="74" t="s">
        <v>312</v>
      </c>
      <c r="G127" s="76">
        <v>1500</v>
      </c>
      <c r="H127" s="74" t="s">
        <v>1189</v>
      </c>
      <c r="I127" s="74" t="s">
        <v>493</v>
      </c>
    </row>
    <row r="128" spans="1:9" ht="46.8">
      <c r="A128" s="70">
        <v>11</v>
      </c>
      <c r="B128" s="71" t="s">
        <v>497</v>
      </c>
      <c r="C128" s="70" t="s">
        <v>1188</v>
      </c>
      <c r="D128" s="70" t="s">
        <v>473</v>
      </c>
      <c r="E128" s="70" t="s">
        <v>498</v>
      </c>
      <c r="F128" s="70" t="s">
        <v>499</v>
      </c>
      <c r="G128" s="70">
        <v>850</v>
      </c>
      <c r="H128" s="70" t="s">
        <v>1194</v>
      </c>
      <c r="I128" s="70" t="s">
        <v>500</v>
      </c>
    </row>
    <row r="129" spans="1:9" ht="46.8">
      <c r="A129" s="70">
        <v>12</v>
      </c>
      <c r="B129" s="71" t="s">
        <v>501</v>
      </c>
      <c r="C129" s="70" t="s">
        <v>1213</v>
      </c>
      <c r="D129" s="70" t="s">
        <v>502</v>
      </c>
      <c r="E129" s="70" t="s">
        <v>498</v>
      </c>
      <c r="F129" s="70" t="s">
        <v>503</v>
      </c>
      <c r="G129" s="70">
        <v>850</v>
      </c>
      <c r="H129" s="70" t="s">
        <v>1194</v>
      </c>
      <c r="I129" s="70" t="s">
        <v>500</v>
      </c>
    </row>
    <row r="130" spans="1:9" ht="46.8">
      <c r="A130" s="70">
        <v>13</v>
      </c>
      <c r="B130" s="71" t="s">
        <v>504</v>
      </c>
      <c r="C130" s="70" t="s">
        <v>1188</v>
      </c>
      <c r="D130" s="70" t="s">
        <v>473</v>
      </c>
      <c r="E130" s="70" t="s">
        <v>498</v>
      </c>
      <c r="F130" s="70" t="s">
        <v>499</v>
      </c>
      <c r="G130" s="70">
        <v>850</v>
      </c>
      <c r="H130" s="70" t="s">
        <v>1194</v>
      </c>
      <c r="I130" s="70" t="s">
        <v>500</v>
      </c>
    </row>
    <row r="131" spans="1:9" ht="46.8">
      <c r="A131" s="70">
        <v>14</v>
      </c>
      <c r="B131" s="71" t="s">
        <v>505</v>
      </c>
      <c r="C131" s="70" t="s">
        <v>1213</v>
      </c>
      <c r="D131" s="70" t="s">
        <v>502</v>
      </c>
      <c r="E131" s="70" t="s">
        <v>498</v>
      </c>
      <c r="F131" s="70" t="s">
        <v>503</v>
      </c>
      <c r="G131" s="70">
        <v>850</v>
      </c>
      <c r="H131" s="70" t="s">
        <v>1194</v>
      </c>
      <c r="I131" s="70" t="s">
        <v>500</v>
      </c>
    </row>
    <row r="132" spans="1:9" ht="46.8">
      <c r="A132" s="70">
        <v>15</v>
      </c>
      <c r="B132" s="71" t="s">
        <v>506</v>
      </c>
      <c r="C132" s="70" t="s">
        <v>1213</v>
      </c>
      <c r="D132" s="70" t="s">
        <v>502</v>
      </c>
      <c r="E132" s="70" t="s">
        <v>498</v>
      </c>
      <c r="F132" s="70" t="s">
        <v>503</v>
      </c>
      <c r="G132" s="70">
        <v>850</v>
      </c>
      <c r="H132" s="70" t="s">
        <v>1194</v>
      </c>
      <c r="I132" s="70" t="s">
        <v>500</v>
      </c>
    </row>
    <row r="133" spans="1:9" ht="31.2">
      <c r="A133" s="70">
        <v>16</v>
      </c>
      <c r="B133" s="75" t="s">
        <v>507</v>
      </c>
      <c r="C133" s="74" t="s">
        <v>1213</v>
      </c>
      <c r="D133" s="74" t="s">
        <v>508</v>
      </c>
      <c r="E133" s="74" t="s">
        <v>357</v>
      </c>
      <c r="F133" s="74" t="s">
        <v>509</v>
      </c>
      <c r="G133" s="76">
        <v>1500</v>
      </c>
      <c r="H133" s="74" t="s">
        <v>1192</v>
      </c>
      <c r="I133" s="74" t="s">
        <v>510</v>
      </c>
    </row>
    <row r="134" spans="1:9" ht="31.2">
      <c r="A134" s="70">
        <v>17</v>
      </c>
      <c r="B134" s="75" t="s">
        <v>511</v>
      </c>
      <c r="C134" s="74" t="s">
        <v>1213</v>
      </c>
      <c r="D134" s="74" t="s">
        <v>508</v>
      </c>
      <c r="E134" s="74" t="s">
        <v>357</v>
      </c>
      <c r="F134" s="74" t="s">
        <v>509</v>
      </c>
      <c r="G134" s="76">
        <v>1500</v>
      </c>
      <c r="H134" s="74" t="s">
        <v>1192</v>
      </c>
      <c r="I134" s="74" t="s">
        <v>510</v>
      </c>
    </row>
    <row r="135" spans="1:9" ht="31.2">
      <c r="A135" s="70">
        <v>18</v>
      </c>
      <c r="B135" s="75" t="s">
        <v>512</v>
      </c>
      <c r="C135" s="74" t="s">
        <v>1213</v>
      </c>
      <c r="D135" s="74" t="s">
        <v>508</v>
      </c>
      <c r="E135" s="74" t="s">
        <v>357</v>
      </c>
      <c r="F135" s="74" t="s">
        <v>509</v>
      </c>
      <c r="G135" s="76">
        <v>1500</v>
      </c>
      <c r="H135" s="74" t="s">
        <v>1192</v>
      </c>
      <c r="I135" s="74" t="s">
        <v>513</v>
      </c>
    </row>
    <row r="136" spans="1:9" ht="31.2">
      <c r="A136" s="70">
        <v>19</v>
      </c>
      <c r="B136" s="75" t="s">
        <v>514</v>
      </c>
      <c r="C136" s="74" t="s">
        <v>1213</v>
      </c>
      <c r="D136" s="74" t="s">
        <v>508</v>
      </c>
      <c r="E136" s="74" t="s">
        <v>357</v>
      </c>
      <c r="F136" s="74" t="s">
        <v>509</v>
      </c>
      <c r="G136" s="76">
        <v>1500</v>
      </c>
      <c r="H136" s="74" t="s">
        <v>1192</v>
      </c>
      <c r="I136" s="74" t="s">
        <v>513</v>
      </c>
    </row>
    <row r="137" spans="1:9" ht="31.2">
      <c r="A137" s="70">
        <v>20</v>
      </c>
      <c r="B137" s="75" t="s">
        <v>515</v>
      </c>
      <c r="C137" s="74" t="s">
        <v>1213</v>
      </c>
      <c r="D137" s="74" t="s">
        <v>508</v>
      </c>
      <c r="E137" s="74" t="s">
        <v>357</v>
      </c>
      <c r="F137" s="74" t="s">
        <v>509</v>
      </c>
      <c r="G137" s="76">
        <v>1500</v>
      </c>
      <c r="H137" s="74" t="s">
        <v>1192</v>
      </c>
      <c r="I137" s="74" t="s">
        <v>516</v>
      </c>
    </row>
    <row r="138" spans="1:9" ht="62.4">
      <c r="A138" s="70">
        <v>21</v>
      </c>
      <c r="B138" s="75" t="s">
        <v>517</v>
      </c>
      <c r="C138" s="74" t="s">
        <v>1213</v>
      </c>
      <c r="D138" s="74" t="s">
        <v>518</v>
      </c>
      <c r="E138" s="74" t="s">
        <v>519</v>
      </c>
      <c r="F138" s="74" t="s">
        <v>520</v>
      </c>
      <c r="G138" s="76">
        <v>2500</v>
      </c>
      <c r="H138" s="74" t="s">
        <v>1194</v>
      </c>
      <c r="I138" s="74" t="s">
        <v>521</v>
      </c>
    </row>
    <row r="139" spans="1:9" ht="62.4">
      <c r="A139" s="70">
        <v>22</v>
      </c>
      <c r="B139" s="75" t="s">
        <v>522</v>
      </c>
      <c r="C139" s="74" t="s">
        <v>1213</v>
      </c>
      <c r="D139" s="74" t="s">
        <v>518</v>
      </c>
      <c r="E139" s="74" t="s">
        <v>523</v>
      </c>
      <c r="F139" s="74" t="s">
        <v>520</v>
      </c>
      <c r="G139" s="74">
        <v>2500</v>
      </c>
      <c r="H139" s="74" t="s">
        <v>1192</v>
      </c>
      <c r="I139" s="74" t="s">
        <v>521</v>
      </c>
    </row>
    <row r="140" spans="1:9" ht="62.4">
      <c r="A140" s="70">
        <v>23</v>
      </c>
      <c r="B140" s="75" t="s">
        <v>524</v>
      </c>
      <c r="C140" s="74" t="s">
        <v>1213</v>
      </c>
      <c r="D140" s="74" t="s">
        <v>518</v>
      </c>
      <c r="E140" s="74" t="s">
        <v>519</v>
      </c>
      <c r="F140" s="74" t="s">
        <v>520</v>
      </c>
      <c r="G140" s="76">
        <v>2000</v>
      </c>
      <c r="H140" s="74" t="s">
        <v>1194</v>
      </c>
      <c r="I140" s="74" t="s">
        <v>525</v>
      </c>
    </row>
    <row r="141" spans="1:9" ht="62.4">
      <c r="A141" s="70">
        <v>24</v>
      </c>
      <c r="B141" s="82" t="s">
        <v>526</v>
      </c>
      <c r="C141" s="74" t="s">
        <v>1213</v>
      </c>
      <c r="D141" s="83" t="s">
        <v>527</v>
      </c>
      <c r="E141" s="83" t="s">
        <v>528</v>
      </c>
      <c r="F141" s="83" t="s">
        <v>170</v>
      </c>
      <c r="G141" s="70">
        <v>2000</v>
      </c>
      <c r="H141" s="70" t="s">
        <v>1214</v>
      </c>
      <c r="I141" s="70" t="s">
        <v>171</v>
      </c>
    </row>
    <row r="142" spans="1:9" ht="46.8">
      <c r="A142" s="70">
        <v>25</v>
      </c>
      <c r="B142" s="71" t="s">
        <v>529</v>
      </c>
      <c r="C142" s="74" t="s">
        <v>1213</v>
      </c>
      <c r="D142" s="84" t="s">
        <v>530</v>
      </c>
      <c r="E142" s="84" t="s">
        <v>531</v>
      </c>
      <c r="F142" s="83" t="s">
        <v>170</v>
      </c>
      <c r="G142" s="70">
        <v>1500</v>
      </c>
      <c r="H142" s="70" t="s">
        <v>1193</v>
      </c>
      <c r="I142" s="70" t="s">
        <v>171</v>
      </c>
    </row>
    <row r="143" spans="1:9" ht="62.4">
      <c r="A143" s="70">
        <v>26</v>
      </c>
      <c r="B143" s="71" t="s">
        <v>532</v>
      </c>
      <c r="C143" s="74" t="s">
        <v>1213</v>
      </c>
      <c r="D143" s="84" t="s">
        <v>533</v>
      </c>
      <c r="E143" s="84" t="s">
        <v>531</v>
      </c>
      <c r="F143" s="83" t="s">
        <v>170</v>
      </c>
      <c r="G143" s="70">
        <v>1500</v>
      </c>
      <c r="H143" s="70" t="s">
        <v>1193</v>
      </c>
      <c r="I143" s="70" t="s">
        <v>171</v>
      </c>
    </row>
    <row r="144" spans="1:9" ht="46.8">
      <c r="A144" s="70">
        <v>27</v>
      </c>
      <c r="B144" s="71" t="s">
        <v>534</v>
      </c>
      <c r="C144" s="83" t="s">
        <v>1215</v>
      </c>
      <c r="D144" s="84" t="s">
        <v>530</v>
      </c>
      <c r="E144" s="84" t="s">
        <v>535</v>
      </c>
      <c r="F144" s="83" t="s">
        <v>170</v>
      </c>
      <c r="G144" s="70">
        <v>1500</v>
      </c>
      <c r="H144" s="70" t="s">
        <v>1216</v>
      </c>
      <c r="I144" s="70" t="s">
        <v>171</v>
      </c>
    </row>
    <row r="145" spans="1:9" ht="46.8">
      <c r="A145" s="70">
        <v>28</v>
      </c>
      <c r="B145" s="71" t="s">
        <v>536</v>
      </c>
      <c r="C145" s="83" t="s">
        <v>1215</v>
      </c>
      <c r="D145" s="84" t="s">
        <v>530</v>
      </c>
      <c r="E145" s="84" t="s">
        <v>176</v>
      </c>
      <c r="F145" s="83" t="s">
        <v>170</v>
      </c>
      <c r="G145" s="70">
        <v>1500</v>
      </c>
      <c r="H145" s="70" t="s">
        <v>1193</v>
      </c>
      <c r="I145" s="70" t="s">
        <v>171</v>
      </c>
    </row>
    <row r="146" spans="1:9" ht="62.4">
      <c r="A146" s="70">
        <v>29</v>
      </c>
      <c r="B146" s="71" t="s">
        <v>537</v>
      </c>
      <c r="C146" s="83" t="s">
        <v>1215</v>
      </c>
      <c r="D146" s="84" t="s">
        <v>538</v>
      </c>
      <c r="E146" s="84" t="s">
        <v>539</v>
      </c>
      <c r="F146" s="83" t="s">
        <v>170</v>
      </c>
      <c r="G146" s="70">
        <v>1500</v>
      </c>
      <c r="H146" s="70" t="s">
        <v>1216</v>
      </c>
      <c r="I146" s="70" t="s">
        <v>171</v>
      </c>
    </row>
    <row r="147" spans="1:9" ht="62.4">
      <c r="A147" s="70">
        <v>30</v>
      </c>
      <c r="B147" s="71" t="s">
        <v>540</v>
      </c>
      <c r="C147" s="83" t="s">
        <v>1215</v>
      </c>
      <c r="D147" s="84" t="s">
        <v>538</v>
      </c>
      <c r="E147" s="84" t="s">
        <v>176</v>
      </c>
      <c r="F147" s="83" t="s">
        <v>170</v>
      </c>
      <c r="G147" s="70">
        <v>1000</v>
      </c>
      <c r="H147" s="70" t="s">
        <v>1193</v>
      </c>
      <c r="I147" s="70" t="s">
        <v>171</v>
      </c>
    </row>
    <row r="148" spans="1:9" ht="31.2">
      <c r="A148" s="70">
        <v>31</v>
      </c>
      <c r="B148" s="75" t="s">
        <v>541</v>
      </c>
      <c r="C148" s="74" t="s">
        <v>1188</v>
      </c>
      <c r="D148" s="74" t="s">
        <v>542</v>
      </c>
      <c r="E148" s="74" t="s">
        <v>543</v>
      </c>
      <c r="F148" s="74" t="s">
        <v>544</v>
      </c>
      <c r="G148" s="74">
        <v>300</v>
      </c>
      <c r="H148" s="74" t="s">
        <v>1194</v>
      </c>
      <c r="I148" s="74" t="s">
        <v>545</v>
      </c>
    </row>
    <row r="149" spans="1:9" ht="31.2">
      <c r="A149" s="70">
        <v>32</v>
      </c>
      <c r="B149" s="75" t="s">
        <v>546</v>
      </c>
      <c r="C149" s="74" t="s">
        <v>1188</v>
      </c>
      <c r="D149" s="74" t="s">
        <v>464</v>
      </c>
      <c r="E149" s="74" t="s">
        <v>543</v>
      </c>
      <c r="F149" s="74" t="s">
        <v>547</v>
      </c>
      <c r="G149" s="74">
        <v>300</v>
      </c>
      <c r="H149" s="74" t="s">
        <v>1194</v>
      </c>
      <c r="I149" s="74" t="s">
        <v>545</v>
      </c>
    </row>
    <row r="150" spans="1:9" ht="31.2">
      <c r="A150" s="70">
        <v>33</v>
      </c>
      <c r="B150" s="75" t="s">
        <v>548</v>
      </c>
      <c r="C150" s="74" t="s">
        <v>1196</v>
      </c>
      <c r="D150" s="74" t="s">
        <v>549</v>
      </c>
      <c r="E150" s="74" t="s">
        <v>543</v>
      </c>
      <c r="F150" s="74" t="s">
        <v>550</v>
      </c>
      <c r="G150" s="74">
        <v>350</v>
      </c>
      <c r="H150" s="74" t="s">
        <v>1194</v>
      </c>
      <c r="I150" s="74" t="s">
        <v>545</v>
      </c>
    </row>
    <row r="151" spans="1:9" ht="31.2">
      <c r="A151" s="70">
        <v>34</v>
      </c>
      <c r="B151" s="75" t="s">
        <v>551</v>
      </c>
      <c r="C151" s="74" t="s">
        <v>1196</v>
      </c>
      <c r="D151" s="74" t="s">
        <v>552</v>
      </c>
      <c r="E151" s="74" t="s">
        <v>543</v>
      </c>
      <c r="F151" s="74" t="s">
        <v>349</v>
      </c>
      <c r="G151" s="74">
        <v>350</v>
      </c>
      <c r="H151" s="74" t="s">
        <v>1194</v>
      </c>
      <c r="I151" s="74" t="s">
        <v>545</v>
      </c>
    </row>
    <row r="152" spans="1:9" ht="31.2">
      <c r="A152" s="70">
        <v>35</v>
      </c>
      <c r="B152" s="75" t="s">
        <v>553</v>
      </c>
      <c r="C152" s="74" t="s">
        <v>1196</v>
      </c>
      <c r="D152" s="74" t="s">
        <v>552</v>
      </c>
      <c r="E152" s="74" t="s">
        <v>543</v>
      </c>
      <c r="F152" s="74" t="s">
        <v>349</v>
      </c>
      <c r="G152" s="74">
        <v>350</v>
      </c>
      <c r="H152" s="74" t="s">
        <v>1194</v>
      </c>
      <c r="I152" s="74" t="s">
        <v>545</v>
      </c>
    </row>
    <row r="153" spans="1:9" ht="31.2">
      <c r="A153" s="70">
        <v>36</v>
      </c>
      <c r="B153" s="75" t="s">
        <v>554</v>
      </c>
      <c r="C153" s="74" t="s">
        <v>1196</v>
      </c>
      <c r="D153" s="74" t="s">
        <v>552</v>
      </c>
      <c r="E153" s="74" t="s">
        <v>543</v>
      </c>
      <c r="F153" s="74" t="s">
        <v>349</v>
      </c>
      <c r="G153" s="74">
        <v>350</v>
      </c>
      <c r="H153" s="74" t="s">
        <v>1194</v>
      </c>
      <c r="I153" s="74" t="s">
        <v>545</v>
      </c>
    </row>
    <row r="154" spans="1:9" ht="31.2">
      <c r="A154" s="70">
        <v>37</v>
      </c>
      <c r="B154" s="75" t="s">
        <v>555</v>
      </c>
      <c r="C154" s="74" t="s">
        <v>1196</v>
      </c>
      <c r="D154" s="74" t="s">
        <v>552</v>
      </c>
      <c r="E154" s="74" t="s">
        <v>556</v>
      </c>
      <c r="F154" s="74" t="s">
        <v>349</v>
      </c>
      <c r="G154" s="74">
        <v>350</v>
      </c>
      <c r="H154" s="74" t="s">
        <v>1194</v>
      </c>
      <c r="I154" s="74" t="s">
        <v>545</v>
      </c>
    </row>
    <row r="155" spans="1:9" ht="31.2">
      <c r="A155" s="70">
        <v>38</v>
      </c>
      <c r="B155" s="75" t="s">
        <v>557</v>
      </c>
      <c r="C155" s="74" t="s">
        <v>1196</v>
      </c>
      <c r="D155" s="74" t="s">
        <v>552</v>
      </c>
      <c r="E155" s="74" t="s">
        <v>556</v>
      </c>
      <c r="F155" s="74" t="s">
        <v>349</v>
      </c>
      <c r="G155" s="74">
        <v>350</v>
      </c>
      <c r="H155" s="74" t="s">
        <v>1194</v>
      </c>
      <c r="I155" s="74" t="s">
        <v>545</v>
      </c>
    </row>
    <row r="156" spans="1:9" ht="31.2">
      <c r="A156" s="70">
        <v>39</v>
      </c>
      <c r="B156" s="75" t="s">
        <v>302</v>
      </c>
      <c r="C156" s="74" t="s">
        <v>394</v>
      </c>
      <c r="D156" s="74" t="s">
        <v>558</v>
      </c>
      <c r="E156" s="74" t="s">
        <v>559</v>
      </c>
      <c r="F156" s="74" t="s">
        <v>560</v>
      </c>
      <c r="G156" s="74">
        <v>350</v>
      </c>
      <c r="H156" s="74" t="s">
        <v>1192</v>
      </c>
      <c r="I156" s="74" t="s">
        <v>561</v>
      </c>
    </row>
    <row r="157" spans="1:9" ht="31.2">
      <c r="A157" s="70">
        <v>40</v>
      </c>
      <c r="B157" s="75" t="s">
        <v>562</v>
      </c>
      <c r="C157" s="74" t="s">
        <v>394</v>
      </c>
      <c r="D157" s="74" t="s">
        <v>558</v>
      </c>
      <c r="E157" s="74" t="s">
        <v>559</v>
      </c>
      <c r="F157" s="74" t="s">
        <v>560</v>
      </c>
      <c r="G157" s="74">
        <v>350</v>
      </c>
      <c r="H157" s="74" t="s">
        <v>1192</v>
      </c>
      <c r="I157" s="74" t="s">
        <v>561</v>
      </c>
    </row>
    <row r="158" spans="1:9" ht="31.2">
      <c r="A158" s="70">
        <v>41</v>
      </c>
      <c r="B158" s="75" t="s">
        <v>563</v>
      </c>
      <c r="C158" s="74" t="s">
        <v>394</v>
      </c>
      <c r="D158" s="74" t="s">
        <v>558</v>
      </c>
      <c r="E158" s="74" t="s">
        <v>559</v>
      </c>
      <c r="F158" s="74" t="s">
        <v>560</v>
      </c>
      <c r="G158" s="74">
        <v>350</v>
      </c>
      <c r="H158" s="74" t="s">
        <v>1192</v>
      </c>
      <c r="I158" s="74" t="s">
        <v>561</v>
      </c>
    </row>
    <row r="159" spans="1:9" ht="31.2">
      <c r="A159" s="70">
        <v>42</v>
      </c>
      <c r="B159" s="75" t="s">
        <v>564</v>
      </c>
      <c r="C159" s="74" t="s">
        <v>394</v>
      </c>
      <c r="D159" s="74" t="s">
        <v>558</v>
      </c>
      <c r="E159" s="74" t="s">
        <v>559</v>
      </c>
      <c r="F159" s="74" t="s">
        <v>560</v>
      </c>
      <c r="G159" s="74">
        <v>350</v>
      </c>
      <c r="H159" s="74" t="s">
        <v>1192</v>
      </c>
      <c r="I159" s="74" t="s">
        <v>561</v>
      </c>
    </row>
    <row r="160" spans="1:9" s="80" customFormat="1" ht="31.2">
      <c r="A160" s="70">
        <v>43</v>
      </c>
      <c r="B160" s="75" t="s">
        <v>565</v>
      </c>
      <c r="C160" s="74" t="s">
        <v>394</v>
      </c>
      <c r="D160" s="74" t="s">
        <v>558</v>
      </c>
      <c r="E160" s="74" t="s">
        <v>559</v>
      </c>
      <c r="F160" s="74" t="s">
        <v>560</v>
      </c>
      <c r="G160" s="74">
        <v>350</v>
      </c>
      <c r="H160" s="74" t="s">
        <v>1192</v>
      </c>
      <c r="I160" s="74" t="s">
        <v>561</v>
      </c>
    </row>
    <row r="161" spans="1:9" ht="31.2">
      <c r="A161" s="70">
        <v>44</v>
      </c>
      <c r="B161" s="75" t="s">
        <v>566</v>
      </c>
      <c r="C161" s="74" t="s">
        <v>394</v>
      </c>
      <c r="D161" s="74" t="s">
        <v>558</v>
      </c>
      <c r="E161" s="74" t="s">
        <v>559</v>
      </c>
      <c r="F161" s="74" t="s">
        <v>560</v>
      </c>
      <c r="G161" s="74">
        <v>350</v>
      </c>
      <c r="H161" s="74" t="s">
        <v>1192</v>
      </c>
      <c r="I161" s="74" t="s">
        <v>561</v>
      </c>
    </row>
    <row r="162" spans="1:9" ht="31.2">
      <c r="A162" s="70">
        <v>45</v>
      </c>
      <c r="B162" s="75" t="s">
        <v>567</v>
      </c>
      <c r="C162" s="74" t="s">
        <v>394</v>
      </c>
      <c r="D162" s="74" t="s">
        <v>558</v>
      </c>
      <c r="E162" s="74" t="s">
        <v>559</v>
      </c>
      <c r="F162" s="74" t="s">
        <v>560</v>
      </c>
      <c r="G162" s="74">
        <v>350</v>
      </c>
      <c r="H162" s="74" t="s">
        <v>1192</v>
      </c>
      <c r="I162" s="74" t="s">
        <v>561</v>
      </c>
    </row>
    <row r="163" spans="1:9" ht="31.2">
      <c r="A163" s="70">
        <v>46</v>
      </c>
      <c r="B163" s="75" t="s">
        <v>565</v>
      </c>
      <c r="C163" s="74" t="s">
        <v>394</v>
      </c>
      <c r="D163" s="74" t="s">
        <v>558</v>
      </c>
      <c r="E163" s="74" t="s">
        <v>559</v>
      </c>
      <c r="F163" s="74" t="s">
        <v>560</v>
      </c>
      <c r="G163" s="74">
        <v>350</v>
      </c>
      <c r="H163" s="74" t="s">
        <v>1192</v>
      </c>
      <c r="I163" s="74" t="s">
        <v>561</v>
      </c>
    </row>
    <row r="164" spans="1:9" s="80" customFormat="1" ht="46.8">
      <c r="A164" s="70">
        <v>47</v>
      </c>
      <c r="B164" s="75" t="s">
        <v>568</v>
      </c>
      <c r="C164" s="74" t="s">
        <v>1188</v>
      </c>
      <c r="D164" s="74" t="s">
        <v>569</v>
      </c>
      <c r="E164" s="74" t="s">
        <v>570</v>
      </c>
      <c r="F164" s="74" t="s">
        <v>571</v>
      </c>
      <c r="G164" s="76">
        <v>350</v>
      </c>
      <c r="H164" s="74" t="s">
        <v>1194</v>
      </c>
      <c r="I164" s="74" t="s">
        <v>572</v>
      </c>
    </row>
    <row r="165" spans="1:9" ht="31.2">
      <c r="A165" s="70">
        <v>48</v>
      </c>
      <c r="B165" s="75" t="s">
        <v>573</v>
      </c>
      <c r="C165" s="74" t="s">
        <v>1188</v>
      </c>
      <c r="D165" s="74" t="s">
        <v>569</v>
      </c>
      <c r="E165" s="74" t="s">
        <v>559</v>
      </c>
      <c r="F165" s="74" t="s">
        <v>574</v>
      </c>
      <c r="G165" s="76">
        <v>200</v>
      </c>
      <c r="H165" s="74" t="s">
        <v>1194</v>
      </c>
      <c r="I165" s="74" t="s">
        <v>572</v>
      </c>
    </row>
    <row r="166" spans="1:9" ht="31.2">
      <c r="A166" s="70">
        <v>49</v>
      </c>
      <c r="B166" s="75" t="s">
        <v>575</v>
      </c>
      <c r="C166" s="74" t="s">
        <v>1188</v>
      </c>
      <c r="D166" s="74" t="s">
        <v>569</v>
      </c>
      <c r="E166" s="74" t="s">
        <v>559</v>
      </c>
      <c r="F166" s="74" t="s">
        <v>574</v>
      </c>
      <c r="G166" s="76">
        <v>200</v>
      </c>
      <c r="H166" s="74" t="s">
        <v>1194</v>
      </c>
      <c r="I166" s="74" t="s">
        <v>572</v>
      </c>
    </row>
    <row r="167" spans="1:9" ht="31.2">
      <c r="A167" s="70">
        <v>50</v>
      </c>
      <c r="B167" s="75" t="s">
        <v>576</v>
      </c>
      <c r="C167" s="74" t="s">
        <v>1188</v>
      </c>
      <c r="D167" s="74" t="s">
        <v>569</v>
      </c>
      <c r="E167" s="74" t="s">
        <v>559</v>
      </c>
      <c r="F167" s="74" t="s">
        <v>574</v>
      </c>
      <c r="G167" s="76">
        <v>200</v>
      </c>
      <c r="H167" s="74" t="s">
        <v>1194</v>
      </c>
      <c r="I167" s="74" t="s">
        <v>572</v>
      </c>
    </row>
    <row r="168" spans="1:9" ht="31.2">
      <c r="A168" s="70">
        <v>51</v>
      </c>
      <c r="B168" s="75" t="s">
        <v>577</v>
      </c>
      <c r="C168" s="74" t="s">
        <v>1188</v>
      </c>
      <c r="D168" s="74" t="s">
        <v>578</v>
      </c>
      <c r="E168" s="74" t="s">
        <v>559</v>
      </c>
      <c r="F168" s="74" t="s">
        <v>571</v>
      </c>
      <c r="G168" s="76">
        <v>200</v>
      </c>
      <c r="H168" s="74" t="s">
        <v>1194</v>
      </c>
      <c r="I168" s="74" t="s">
        <v>572</v>
      </c>
    </row>
    <row r="169" spans="1:9" ht="62.4">
      <c r="A169" s="70">
        <v>52</v>
      </c>
      <c r="B169" s="75" t="s">
        <v>579</v>
      </c>
      <c r="C169" s="74" t="s">
        <v>1188</v>
      </c>
      <c r="D169" s="74" t="s">
        <v>580</v>
      </c>
      <c r="E169" s="74" t="s">
        <v>581</v>
      </c>
      <c r="F169" s="74" t="s">
        <v>582</v>
      </c>
      <c r="G169" s="76">
        <v>350</v>
      </c>
      <c r="H169" s="74" t="s">
        <v>1194</v>
      </c>
      <c r="I169" s="74" t="s">
        <v>572</v>
      </c>
    </row>
    <row r="170" spans="1:9" ht="62.4">
      <c r="A170" s="70">
        <v>53</v>
      </c>
      <c r="B170" s="75" t="s">
        <v>583</v>
      </c>
      <c r="C170" s="74" t="s">
        <v>1188</v>
      </c>
      <c r="D170" s="74" t="s">
        <v>584</v>
      </c>
      <c r="E170" s="74" t="s">
        <v>585</v>
      </c>
      <c r="F170" s="74" t="s">
        <v>586</v>
      </c>
      <c r="G170" s="74"/>
      <c r="H170" s="74" t="s">
        <v>1217</v>
      </c>
      <c r="I170" s="74" t="s">
        <v>572</v>
      </c>
    </row>
    <row r="171" spans="1:9" ht="46.8">
      <c r="A171" s="70">
        <v>54</v>
      </c>
      <c r="B171" s="75" t="s">
        <v>587</v>
      </c>
      <c r="C171" s="74" t="s">
        <v>1188</v>
      </c>
      <c r="D171" s="74" t="s">
        <v>580</v>
      </c>
      <c r="E171" s="74" t="s">
        <v>581</v>
      </c>
      <c r="F171" s="74" t="s">
        <v>571</v>
      </c>
      <c r="G171" s="76">
        <v>350</v>
      </c>
      <c r="H171" s="74" t="s">
        <v>1194</v>
      </c>
      <c r="I171" s="74" t="s">
        <v>572</v>
      </c>
    </row>
    <row r="172" spans="1:9" ht="46.8">
      <c r="A172" s="70">
        <v>55</v>
      </c>
      <c r="B172" s="75" t="s">
        <v>204</v>
      </c>
      <c r="C172" s="74" t="s">
        <v>1188</v>
      </c>
      <c r="D172" s="74" t="s">
        <v>489</v>
      </c>
      <c r="E172" s="74" t="s">
        <v>357</v>
      </c>
      <c r="F172" s="74" t="s">
        <v>475</v>
      </c>
      <c r="G172" s="76">
        <v>850</v>
      </c>
      <c r="H172" s="74" t="s">
        <v>1194</v>
      </c>
      <c r="I172" s="74" t="s">
        <v>588</v>
      </c>
    </row>
    <row r="173" spans="1:9" ht="31.2">
      <c r="A173" s="70">
        <v>56</v>
      </c>
      <c r="B173" s="75" t="s">
        <v>589</v>
      </c>
      <c r="C173" s="74" t="s">
        <v>1196</v>
      </c>
      <c r="D173" s="74" t="s">
        <v>590</v>
      </c>
      <c r="E173" s="74" t="s">
        <v>591</v>
      </c>
      <c r="F173" s="74" t="s">
        <v>235</v>
      </c>
      <c r="G173" s="74">
        <v>1000</v>
      </c>
      <c r="H173" s="74" t="s">
        <v>1192</v>
      </c>
      <c r="I173" s="74" t="s">
        <v>588</v>
      </c>
    </row>
    <row r="174" spans="1:9" ht="54.6" customHeight="1">
      <c r="A174" s="70">
        <v>57</v>
      </c>
      <c r="B174" s="86" t="s">
        <v>592</v>
      </c>
      <c r="C174" s="70" t="s">
        <v>1188</v>
      </c>
      <c r="D174" s="70" t="s">
        <v>593</v>
      </c>
      <c r="E174" s="70" t="s">
        <v>594</v>
      </c>
      <c r="F174" s="70" t="s">
        <v>595</v>
      </c>
      <c r="G174" s="70" t="s">
        <v>1218</v>
      </c>
      <c r="H174" s="70" t="s">
        <v>1203</v>
      </c>
      <c r="I174" s="70" t="s">
        <v>324</v>
      </c>
    </row>
    <row r="175" spans="1:9" ht="54.6" customHeight="1">
      <c r="A175" s="70">
        <v>58</v>
      </c>
      <c r="B175" s="86" t="s">
        <v>596</v>
      </c>
      <c r="C175" s="70" t="s">
        <v>1188</v>
      </c>
      <c r="D175" s="70" t="s">
        <v>593</v>
      </c>
      <c r="E175" s="70" t="s">
        <v>597</v>
      </c>
      <c r="F175" s="70" t="s">
        <v>595</v>
      </c>
      <c r="G175" s="70" t="s">
        <v>1218</v>
      </c>
      <c r="H175" s="70" t="s">
        <v>1203</v>
      </c>
      <c r="I175" s="70" t="s">
        <v>324</v>
      </c>
    </row>
    <row r="176" spans="1:9" ht="51" customHeight="1">
      <c r="A176" s="70">
        <v>59</v>
      </c>
      <c r="B176" s="86" t="s">
        <v>598</v>
      </c>
      <c r="C176" s="70" t="s">
        <v>1188</v>
      </c>
      <c r="D176" s="70" t="s">
        <v>593</v>
      </c>
      <c r="E176" s="70" t="s">
        <v>599</v>
      </c>
      <c r="F176" s="70" t="s">
        <v>600</v>
      </c>
      <c r="G176" s="70" t="s">
        <v>1219</v>
      </c>
      <c r="H176" s="70" t="s">
        <v>1203</v>
      </c>
      <c r="I176" s="70" t="s">
        <v>324</v>
      </c>
    </row>
    <row r="177" spans="1:9" ht="58.8" customHeight="1">
      <c r="A177" s="70">
        <v>60</v>
      </c>
      <c r="B177" s="87" t="s">
        <v>601</v>
      </c>
      <c r="C177" s="74" t="s">
        <v>1188</v>
      </c>
      <c r="D177" s="74" t="s">
        <v>602</v>
      </c>
      <c r="E177" s="88" t="s">
        <v>603</v>
      </c>
      <c r="F177" s="74" t="s">
        <v>604</v>
      </c>
      <c r="G177" s="89">
        <v>2000</v>
      </c>
      <c r="H177" s="74" t="s">
        <v>1194</v>
      </c>
      <c r="I177" s="74" t="s">
        <v>605</v>
      </c>
    </row>
    <row r="178" spans="1:9" ht="49.8" customHeight="1">
      <c r="A178" s="70">
        <v>61</v>
      </c>
      <c r="B178" s="87" t="s">
        <v>606</v>
      </c>
      <c r="C178" s="74" t="s">
        <v>1188</v>
      </c>
      <c r="D178" s="74" t="s">
        <v>607</v>
      </c>
      <c r="E178" s="88" t="s">
        <v>608</v>
      </c>
      <c r="F178" s="74" t="s">
        <v>604</v>
      </c>
      <c r="G178" s="89">
        <v>2000</v>
      </c>
      <c r="H178" s="74" t="s">
        <v>1192</v>
      </c>
      <c r="I178" s="74" t="s">
        <v>605</v>
      </c>
    </row>
    <row r="179" spans="1:9" s="92" customFormat="1" ht="31.2">
      <c r="A179" s="70">
        <v>62</v>
      </c>
      <c r="B179" s="87" t="s">
        <v>609</v>
      </c>
      <c r="C179" s="74" t="s">
        <v>1188</v>
      </c>
      <c r="D179" s="74" t="s">
        <v>607</v>
      </c>
      <c r="E179" s="88" t="s">
        <v>610</v>
      </c>
      <c r="F179" s="74" t="s">
        <v>604</v>
      </c>
      <c r="G179" s="89">
        <v>2000</v>
      </c>
      <c r="H179" s="74" t="s">
        <v>1192</v>
      </c>
      <c r="I179" s="74" t="s">
        <v>605</v>
      </c>
    </row>
    <row r="180" spans="1:9" ht="54.6" customHeight="1">
      <c r="A180" s="70">
        <v>63</v>
      </c>
      <c r="B180" s="87" t="s">
        <v>611</v>
      </c>
      <c r="C180" s="74" t="s">
        <v>1188</v>
      </c>
      <c r="D180" s="74" t="s">
        <v>607</v>
      </c>
      <c r="E180" s="88" t="s">
        <v>610</v>
      </c>
      <c r="F180" s="74" t="s">
        <v>604</v>
      </c>
      <c r="G180" s="89">
        <v>2000</v>
      </c>
      <c r="H180" s="74" t="s">
        <v>1192</v>
      </c>
      <c r="I180" s="74" t="s">
        <v>605</v>
      </c>
    </row>
    <row r="181" spans="1:9" ht="54.6" customHeight="1">
      <c r="A181" s="70">
        <v>64</v>
      </c>
      <c r="B181" s="87" t="s">
        <v>612</v>
      </c>
      <c r="C181" s="74" t="s">
        <v>1188</v>
      </c>
      <c r="D181" s="74" t="s">
        <v>607</v>
      </c>
      <c r="E181" s="88" t="s">
        <v>610</v>
      </c>
      <c r="F181" s="74" t="s">
        <v>604</v>
      </c>
      <c r="G181" s="89">
        <v>2000</v>
      </c>
      <c r="H181" s="74" t="s">
        <v>1192</v>
      </c>
      <c r="I181" s="74" t="s">
        <v>605</v>
      </c>
    </row>
    <row r="182" spans="1:9" ht="51.6" customHeight="1">
      <c r="A182" s="70">
        <v>65</v>
      </c>
      <c r="B182" s="87" t="s">
        <v>613</v>
      </c>
      <c r="C182" s="74" t="s">
        <v>1188</v>
      </c>
      <c r="D182" s="74" t="s">
        <v>607</v>
      </c>
      <c r="E182" s="88" t="s">
        <v>608</v>
      </c>
      <c r="F182" s="74" t="s">
        <v>604</v>
      </c>
      <c r="G182" s="89">
        <v>2000</v>
      </c>
      <c r="H182" s="74" t="s">
        <v>1192</v>
      </c>
      <c r="I182" s="74" t="s">
        <v>605</v>
      </c>
    </row>
    <row r="183" spans="1:9" ht="51" customHeight="1">
      <c r="A183" s="70">
        <v>66</v>
      </c>
      <c r="B183" s="87" t="s">
        <v>388</v>
      </c>
      <c r="C183" s="74" t="s">
        <v>1188</v>
      </c>
      <c r="D183" s="74" t="s">
        <v>607</v>
      </c>
      <c r="E183" s="88" t="s">
        <v>614</v>
      </c>
      <c r="F183" s="74" t="s">
        <v>604</v>
      </c>
      <c r="G183" s="89">
        <v>2000</v>
      </c>
      <c r="H183" s="74" t="s">
        <v>1192</v>
      </c>
      <c r="I183" s="74" t="s">
        <v>605</v>
      </c>
    </row>
    <row r="184" spans="1:9" ht="51" customHeight="1">
      <c r="A184" s="70">
        <v>67</v>
      </c>
      <c r="B184" s="87" t="s">
        <v>615</v>
      </c>
      <c r="C184" s="74" t="s">
        <v>1188</v>
      </c>
      <c r="D184" s="74" t="s">
        <v>607</v>
      </c>
      <c r="E184" s="88" t="s">
        <v>614</v>
      </c>
      <c r="F184" s="74" t="s">
        <v>604</v>
      </c>
      <c r="G184" s="89">
        <v>2000</v>
      </c>
      <c r="H184" s="74" t="s">
        <v>1192</v>
      </c>
      <c r="I184" s="74" t="s">
        <v>605</v>
      </c>
    </row>
    <row r="185" spans="1:9" s="80" customFormat="1" ht="31.2">
      <c r="A185" s="70">
        <v>68</v>
      </c>
      <c r="B185" s="87" t="s">
        <v>616</v>
      </c>
      <c r="C185" s="74" t="s">
        <v>1188</v>
      </c>
      <c r="D185" s="74" t="s">
        <v>607</v>
      </c>
      <c r="E185" s="88" t="s">
        <v>614</v>
      </c>
      <c r="F185" s="74" t="s">
        <v>604</v>
      </c>
      <c r="G185" s="89">
        <v>2000</v>
      </c>
      <c r="H185" s="74" t="s">
        <v>1192</v>
      </c>
      <c r="I185" s="74" t="s">
        <v>605</v>
      </c>
    </row>
    <row r="186" spans="1:9" s="80" customFormat="1" ht="31.2">
      <c r="A186" s="70">
        <v>69</v>
      </c>
      <c r="B186" s="87" t="s">
        <v>617</v>
      </c>
      <c r="C186" s="74" t="s">
        <v>1188</v>
      </c>
      <c r="D186" s="74" t="s">
        <v>607</v>
      </c>
      <c r="E186" s="88" t="s">
        <v>618</v>
      </c>
      <c r="F186" s="74" t="s">
        <v>604</v>
      </c>
      <c r="G186" s="89">
        <v>2000</v>
      </c>
      <c r="H186" s="74" t="s">
        <v>1192</v>
      </c>
      <c r="I186" s="74" t="s">
        <v>605</v>
      </c>
    </row>
    <row r="187" spans="1:9" s="80" customFormat="1" ht="31.2">
      <c r="A187" s="70">
        <v>70</v>
      </c>
      <c r="B187" s="87" t="s">
        <v>619</v>
      </c>
      <c r="C187" s="74" t="s">
        <v>1188</v>
      </c>
      <c r="D187" s="74" t="s">
        <v>607</v>
      </c>
      <c r="E187" s="88" t="s">
        <v>618</v>
      </c>
      <c r="F187" s="74" t="s">
        <v>604</v>
      </c>
      <c r="G187" s="89">
        <v>2000</v>
      </c>
      <c r="H187" s="74" t="s">
        <v>1192</v>
      </c>
      <c r="I187" s="74" t="s">
        <v>605</v>
      </c>
    </row>
    <row r="188" spans="1:9" s="80" customFormat="1" ht="31.2">
      <c r="A188" s="70">
        <v>71</v>
      </c>
      <c r="B188" s="87" t="s">
        <v>620</v>
      </c>
      <c r="C188" s="74" t="s">
        <v>1188</v>
      </c>
      <c r="D188" s="74" t="s">
        <v>607</v>
      </c>
      <c r="E188" s="88" t="s">
        <v>621</v>
      </c>
      <c r="F188" s="74" t="s">
        <v>604</v>
      </c>
      <c r="G188" s="89">
        <v>2000</v>
      </c>
      <c r="H188" s="74" t="s">
        <v>1189</v>
      </c>
      <c r="I188" s="74" t="s">
        <v>605</v>
      </c>
    </row>
    <row r="189" spans="1:9" s="80" customFormat="1" ht="46.8">
      <c r="A189" s="70">
        <v>72</v>
      </c>
      <c r="B189" s="87" t="s">
        <v>622</v>
      </c>
      <c r="C189" s="74" t="s">
        <v>1188</v>
      </c>
      <c r="D189" s="74" t="s">
        <v>473</v>
      </c>
      <c r="E189" s="88" t="s">
        <v>623</v>
      </c>
      <c r="F189" s="74" t="s">
        <v>604</v>
      </c>
      <c r="G189" s="89">
        <v>2000</v>
      </c>
      <c r="H189" s="74" t="s">
        <v>1192</v>
      </c>
      <c r="I189" s="74" t="s">
        <v>605</v>
      </c>
    </row>
    <row r="190" spans="1:9" s="80" customFormat="1" ht="15.6">
      <c r="A190" s="70">
        <v>73</v>
      </c>
      <c r="B190" s="75" t="s">
        <v>624</v>
      </c>
      <c r="C190" s="74" t="s">
        <v>1188</v>
      </c>
      <c r="D190" s="74" t="s">
        <v>625</v>
      </c>
      <c r="E190" s="74" t="s">
        <v>626</v>
      </c>
      <c r="F190" s="74" t="s">
        <v>627</v>
      </c>
      <c r="G190" s="76">
        <v>220</v>
      </c>
      <c r="H190" s="74" t="s">
        <v>1189</v>
      </c>
      <c r="I190" s="74" t="s">
        <v>181</v>
      </c>
    </row>
    <row r="191" spans="1:9" s="80" customFormat="1" ht="15.6">
      <c r="A191" s="70">
        <v>74</v>
      </c>
      <c r="B191" s="75" t="s">
        <v>628</v>
      </c>
      <c r="C191" s="74" t="s">
        <v>1188</v>
      </c>
      <c r="D191" s="74" t="s">
        <v>627</v>
      </c>
      <c r="E191" s="74" t="s">
        <v>626</v>
      </c>
      <c r="F191" s="74" t="s">
        <v>627</v>
      </c>
      <c r="G191" s="74">
        <v>357</v>
      </c>
      <c r="H191" s="74" t="s">
        <v>1189</v>
      </c>
      <c r="I191" s="74" t="s">
        <v>181</v>
      </c>
    </row>
    <row r="192" spans="1:9" s="80" customFormat="1" ht="46.8">
      <c r="A192" s="70">
        <v>75</v>
      </c>
      <c r="B192" s="75" t="s">
        <v>629</v>
      </c>
      <c r="C192" s="74" t="s">
        <v>1188</v>
      </c>
      <c r="D192" s="74" t="s">
        <v>489</v>
      </c>
      <c r="E192" s="74" t="s">
        <v>357</v>
      </c>
      <c r="F192" s="74" t="s">
        <v>630</v>
      </c>
      <c r="G192" s="76">
        <v>1200</v>
      </c>
      <c r="H192" s="74" t="s">
        <v>1189</v>
      </c>
      <c r="I192" s="74" t="s">
        <v>181</v>
      </c>
    </row>
    <row r="193" spans="1:9" s="80" customFormat="1" ht="31.2">
      <c r="A193" s="70">
        <v>76</v>
      </c>
      <c r="B193" s="75" t="s">
        <v>631</v>
      </c>
      <c r="C193" s="74" t="s">
        <v>1188</v>
      </c>
      <c r="D193" s="74" t="s">
        <v>485</v>
      </c>
      <c r="E193" s="74" t="s">
        <v>632</v>
      </c>
      <c r="F193" s="74" t="s">
        <v>235</v>
      </c>
      <c r="G193" s="74">
        <v>650</v>
      </c>
      <c r="H193" s="74" t="s">
        <v>1189</v>
      </c>
      <c r="I193" s="74" t="s">
        <v>181</v>
      </c>
    </row>
    <row r="194" spans="1:9" s="80" customFormat="1" ht="31.2">
      <c r="A194" s="70">
        <v>77</v>
      </c>
      <c r="B194" s="75" t="s">
        <v>633</v>
      </c>
      <c r="C194" s="74" t="s">
        <v>1188</v>
      </c>
      <c r="D194" s="74" t="s">
        <v>485</v>
      </c>
      <c r="E194" s="74" t="s">
        <v>632</v>
      </c>
      <c r="F194" s="74" t="s">
        <v>235</v>
      </c>
      <c r="G194" s="74">
        <v>550</v>
      </c>
      <c r="H194" s="74" t="s">
        <v>1189</v>
      </c>
      <c r="I194" s="74" t="s">
        <v>181</v>
      </c>
    </row>
    <row r="195" spans="1:9" s="80" customFormat="1" ht="31.2">
      <c r="A195" s="70">
        <v>78</v>
      </c>
      <c r="B195" s="75" t="s">
        <v>634</v>
      </c>
      <c r="C195" s="74" t="s">
        <v>1188</v>
      </c>
      <c r="D195" s="74" t="s">
        <v>485</v>
      </c>
      <c r="E195" s="74" t="s">
        <v>632</v>
      </c>
      <c r="F195" s="74" t="s">
        <v>235</v>
      </c>
      <c r="G195" s="74">
        <v>500</v>
      </c>
      <c r="H195" s="74" t="s">
        <v>1189</v>
      </c>
      <c r="I195" s="74" t="s">
        <v>181</v>
      </c>
    </row>
    <row r="196" spans="1:9" s="80" customFormat="1" ht="31.2">
      <c r="A196" s="70">
        <v>79</v>
      </c>
      <c r="B196" s="75" t="s">
        <v>635</v>
      </c>
      <c r="C196" s="74" t="s">
        <v>1188</v>
      </c>
      <c r="D196" s="74" t="s">
        <v>485</v>
      </c>
      <c r="E196" s="74" t="s">
        <v>632</v>
      </c>
      <c r="F196" s="74" t="s">
        <v>235</v>
      </c>
      <c r="G196" s="74">
        <v>650</v>
      </c>
      <c r="H196" s="74" t="s">
        <v>1189</v>
      </c>
      <c r="I196" s="74" t="s">
        <v>181</v>
      </c>
    </row>
    <row r="197" spans="1:9" s="80" customFormat="1" ht="31.2">
      <c r="A197" s="70">
        <v>80</v>
      </c>
      <c r="B197" s="75" t="s">
        <v>636</v>
      </c>
      <c r="C197" s="74" t="s">
        <v>1196</v>
      </c>
      <c r="D197" s="74" t="s">
        <v>485</v>
      </c>
      <c r="E197" s="74" t="s">
        <v>632</v>
      </c>
      <c r="F197" s="74" t="s">
        <v>235</v>
      </c>
      <c r="G197" s="74">
        <v>500</v>
      </c>
      <c r="H197" s="74" t="s">
        <v>1189</v>
      </c>
      <c r="I197" s="74" t="s">
        <v>181</v>
      </c>
    </row>
    <row r="198" spans="1:9" ht="46.8">
      <c r="A198" s="70">
        <v>81</v>
      </c>
      <c r="B198" s="71" t="s">
        <v>637</v>
      </c>
      <c r="C198" s="70" t="s">
        <v>1196</v>
      </c>
      <c r="D198" s="70" t="s">
        <v>638</v>
      </c>
      <c r="E198" s="70" t="s">
        <v>519</v>
      </c>
      <c r="F198" s="70" t="s">
        <v>520</v>
      </c>
      <c r="G198" s="72">
        <v>2500</v>
      </c>
      <c r="H198" s="70" t="s">
        <v>1189</v>
      </c>
      <c r="I198" s="70" t="s">
        <v>639</v>
      </c>
    </row>
    <row r="199" spans="1:9" s="92" customFormat="1" ht="46.8">
      <c r="A199" s="70">
        <v>82</v>
      </c>
      <c r="B199" s="71" t="s">
        <v>640</v>
      </c>
      <c r="C199" s="70" t="s">
        <v>1188</v>
      </c>
      <c r="D199" s="70" t="s">
        <v>473</v>
      </c>
      <c r="E199" s="70" t="s">
        <v>641</v>
      </c>
      <c r="F199" s="70" t="s">
        <v>520</v>
      </c>
      <c r="G199" s="72">
        <v>1500</v>
      </c>
      <c r="H199" s="70" t="s">
        <v>1189</v>
      </c>
      <c r="I199" s="70" t="s">
        <v>639</v>
      </c>
    </row>
    <row r="200" spans="1:9" s="92" customFormat="1" ht="46.8">
      <c r="A200" s="70">
        <v>83</v>
      </c>
      <c r="B200" s="71" t="s">
        <v>642</v>
      </c>
      <c r="C200" s="70" t="s">
        <v>1196</v>
      </c>
      <c r="D200" s="70" t="s">
        <v>638</v>
      </c>
      <c r="E200" s="70" t="s">
        <v>643</v>
      </c>
      <c r="F200" s="70" t="s">
        <v>520</v>
      </c>
      <c r="G200" s="72">
        <v>1800</v>
      </c>
      <c r="H200" s="70" t="s">
        <v>1189</v>
      </c>
      <c r="I200" s="70" t="s">
        <v>639</v>
      </c>
    </row>
    <row r="201" spans="1:9" s="92" customFormat="1" ht="48.6" customHeight="1">
      <c r="A201" s="70">
        <v>84</v>
      </c>
      <c r="B201" s="71" t="s">
        <v>644</v>
      </c>
      <c r="C201" s="70" t="s">
        <v>1196</v>
      </c>
      <c r="D201" s="70" t="s">
        <v>638</v>
      </c>
      <c r="E201" s="70" t="s">
        <v>645</v>
      </c>
      <c r="F201" s="70" t="s">
        <v>520</v>
      </c>
      <c r="G201" s="72">
        <v>1800</v>
      </c>
      <c r="H201" s="70" t="s">
        <v>1189</v>
      </c>
      <c r="I201" s="70" t="s">
        <v>639</v>
      </c>
    </row>
    <row r="202" spans="1:9" s="92" customFormat="1" ht="60" customHeight="1">
      <c r="A202" s="70">
        <v>85</v>
      </c>
      <c r="B202" s="75" t="s">
        <v>646</v>
      </c>
      <c r="C202" s="74" t="s">
        <v>394</v>
      </c>
      <c r="D202" s="74" t="s">
        <v>473</v>
      </c>
      <c r="E202" s="69"/>
      <c r="F202" s="74" t="s">
        <v>647</v>
      </c>
      <c r="G202" s="69"/>
      <c r="H202" s="74" t="s">
        <v>1189</v>
      </c>
      <c r="I202" s="74" t="s">
        <v>648</v>
      </c>
    </row>
    <row r="203" spans="1:9" s="92" customFormat="1" ht="48" customHeight="1">
      <c r="A203" s="70">
        <v>86</v>
      </c>
      <c r="B203" s="75" t="s">
        <v>649</v>
      </c>
      <c r="C203" s="74" t="s">
        <v>394</v>
      </c>
      <c r="D203" s="74" t="s">
        <v>473</v>
      </c>
      <c r="E203" s="69"/>
      <c r="F203" s="74" t="s">
        <v>647</v>
      </c>
      <c r="G203" s="69"/>
      <c r="H203" s="74" t="s">
        <v>1189</v>
      </c>
      <c r="I203" s="74" t="s">
        <v>648</v>
      </c>
    </row>
    <row r="204" spans="1:9" s="92" customFormat="1" ht="51.6" customHeight="1">
      <c r="A204" s="70">
        <v>87</v>
      </c>
      <c r="B204" s="75" t="s">
        <v>650</v>
      </c>
      <c r="C204" s="74" t="s">
        <v>394</v>
      </c>
      <c r="D204" s="74" t="s">
        <v>473</v>
      </c>
      <c r="E204" s="69"/>
      <c r="F204" s="74" t="s">
        <v>647</v>
      </c>
      <c r="G204" s="69"/>
      <c r="H204" s="74" t="s">
        <v>1189</v>
      </c>
      <c r="I204" s="74" t="s">
        <v>648</v>
      </c>
    </row>
    <row r="205" spans="1:9" s="92" customFormat="1" ht="51.6" customHeight="1">
      <c r="A205" s="70">
        <v>88</v>
      </c>
      <c r="B205" s="75" t="s">
        <v>651</v>
      </c>
      <c r="C205" s="74" t="s">
        <v>394</v>
      </c>
      <c r="D205" s="74" t="s">
        <v>473</v>
      </c>
      <c r="E205" s="69"/>
      <c r="F205" s="74" t="s">
        <v>647</v>
      </c>
      <c r="G205" s="69"/>
      <c r="H205" s="74" t="s">
        <v>1189</v>
      </c>
      <c r="I205" s="74" t="s">
        <v>648</v>
      </c>
    </row>
    <row r="206" spans="1:9" s="92" customFormat="1" ht="46.8" customHeight="1">
      <c r="A206" s="70">
        <v>89</v>
      </c>
      <c r="B206" s="75" t="s">
        <v>652</v>
      </c>
      <c r="C206" s="74" t="s">
        <v>394</v>
      </c>
      <c r="D206" s="74" t="s">
        <v>473</v>
      </c>
      <c r="E206" s="74"/>
      <c r="F206" s="74" t="s">
        <v>647</v>
      </c>
      <c r="G206" s="76"/>
      <c r="H206" s="74" t="s">
        <v>1189</v>
      </c>
      <c r="I206" s="74" t="s">
        <v>648</v>
      </c>
    </row>
    <row r="207" spans="1:9" s="92" customFormat="1" ht="55.8" customHeight="1">
      <c r="A207" s="70">
        <v>90</v>
      </c>
      <c r="B207" s="75" t="s">
        <v>653</v>
      </c>
      <c r="C207" s="74" t="s">
        <v>394</v>
      </c>
      <c r="D207" s="74" t="s">
        <v>473</v>
      </c>
      <c r="E207" s="74"/>
      <c r="F207" s="74" t="s">
        <v>647</v>
      </c>
      <c r="G207" s="74"/>
      <c r="H207" s="74" t="s">
        <v>1189</v>
      </c>
      <c r="I207" s="74" t="s">
        <v>648</v>
      </c>
    </row>
    <row r="208" spans="1:9" s="92" customFormat="1" ht="31.2">
      <c r="A208" s="70">
        <v>91</v>
      </c>
      <c r="B208" s="75" t="s">
        <v>654</v>
      </c>
      <c r="C208" s="74" t="s">
        <v>1196</v>
      </c>
      <c r="D208" s="74" t="s">
        <v>590</v>
      </c>
      <c r="E208" s="74" t="s">
        <v>292</v>
      </c>
      <c r="F208" s="74" t="s">
        <v>655</v>
      </c>
      <c r="G208" s="76">
        <v>2500</v>
      </c>
      <c r="H208" s="74" t="s">
        <v>1194</v>
      </c>
      <c r="I208" s="74" t="s">
        <v>656</v>
      </c>
    </row>
    <row r="209" spans="1:9" s="92" customFormat="1" ht="31.2">
      <c r="A209" s="70">
        <v>92</v>
      </c>
      <c r="B209" s="75" t="s">
        <v>657</v>
      </c>
      <c r="C209" s="74" t="s">
        <v>1196</v>
      </c>
      <c r="D209" s="74" t="s">
        <v>590</v>
      </c>
      <c r="E209" s="74" t="s">
        <v>292</v>
      </c>
      <c r="F209" s="74" t="s">
        <v>235</v>
      </c>
      <c r="G209" s="76">
        <v>2500</v>
      </c>
      <c r="H209" s="74" t="s">
        <v>1192</v>
      </c>
      <c r="I209" s="74" t="s">
        <v>656</v>
      </c>
    </row>
    <row r="210" spans="1:9" s="92" customFormat="1" ht="46.8">
      <c r="A210" s="70">
        <v>93</v>
      </c>
      <c r="B210" s="75" t="s">
        <v>658</v>
      </c>
      <c r="C210" s="74" t="s">
        <v>1196</v>
      </c>
      <c r="D210" s="74" t="s">
        <v>590</v>
      </c>
      <c r="E210" s="74" t="s">
        <v>292</v>
      </c>
      <c r="F210" s="74" t="s">
        <v>659</v>
      </c>
      <c r="G210" s="76">
        <v>2100</v>
      </c>
      <c r="H210" s="74" t="s">
        <v>1194</v>
      </c>
      <c r="I210" s="74" t="s">
        <v>656</v>
      </c>
    </row>
    <row r="211" spans="1:9" s="92" customFormat="1" ht="46.8">
      <c r="A211" s="70">
        <v>94</v>
      </c>
      <c r="B211" s="75" t="s">
        <v>660</v>
      </c>
      <c r="C211" s="74" t="s">
        <v>1196</v>
      </c>
      <c r="D211" s="74" t="s">
        <v>590</v>
      </c>
      <c r="E211" s="74" t="s">
        <v>661</v>
      </c>
      <c r="F211" s="74" t="s">
        <v>659</v>
      </c>
      <c r="G211" s="76">
        <v>2800</v>
      </c>
      <c r="H211" s="74" t="s">
        <v>1194</v>
      </c>
      <c r="I211" s="74" t="s">
        <v>656</v>
      </c>
    </row>
    <row r="212" spans="1:9" ht="46.8">
      <c r="A212" s="70">
        <v>95</v>
      </c>
      <c r="B212" s="75" t="s">
        <v>662</v>
      </c>
      <c r="C212" s="74" t="s">
        <v>1196</v>
      </c>
      <c r="D212" s="74" t="s">
        <v>590</v>
      </c>
      <c r="E212" s="74" t="s">
        <v>292</v>
      </c>
      <c r="F212" s="74" t="s">
        <v>659</v>
      </c>
      <c r="G212" s="76">
        <v>2800</v>
      </c>
      <c r="H212" s="74" t="s">
        <v>1194</v>
      </c>
      <c r="I212" s="74" t="s">
        <v>656</v>
      </c>
    </row>
    <row r="213" spans="1:9" ht="67.2" customHeight="1">
      <c r="A213" s="70">
        <v>96</v>
      </c>
      <c r="B213" s="75" t="s">
        <v>663</v>
      </c>
      <c r="C213" s="74" t="s">
        <v>1196</v>
      </c>
      <c r="D213" s="74" t="s">
        <v>590</v>
      </c>
      <c r="E213" s="74" t="s">
        <v>292</v>
      </c>
      <c r="F213" s="74" t="s">
        <v>659</v>
      </c>
      <c r="G213" s="76">
        <v>2100</v>
      </c>
      <c r="H213" s="74" t="s">
        <v>1194</v>
      </c>
      <c r="I213" s="74" t="s">
        <v>656</v>
      </c>
    </row>
    <row r="214" spans="1:9" ht="83.4" customHeight="1">
      <c r="A214" s="70">
        <v>97</v>
      </c>
      <c r="B214" s="75" t="s">
        <v>664</v>
      </c>
      <c r="C214" s="74" t="s">
        <v>1196</v>
      </c>
      <c r="D214" s="74" t="s">
        <v>590</v>
      </c>
      <c r="E214" s="74" t="s">
        <v>292</v>
      </c>
      <c r="F214" s="74" t="s">
        <v>659</v>
      </c>
      <c r="G214" s="76">
        <v>2100</v>
      </c>
      <c r="H214" s="74" t="s">
        <v>1194</v>
      </c>
      <c r="I214" s="74" t="s">
        <v>656</v>
      </c>
    </row>
    <row r="215" spans="1:9" ht="67.2" customHeight="1">
      <c r="A215" s="70">
        <v>98</v>
      </c>
      <c r="B215" s="75" t="s">
        <v>665</v>
      </c>
      <c r="C215" s="74" t="s">
        <v>1196</v>
      </c>
      <c r="D215" s="74" t="s">
        <v>590</v>
      </c>
      <c r="E215" s="74" t="s">
        <v>292</v>
      </c>
      <c r="F215" s="74" t="s">
        <v>659</v>
      </c>
      <c r="G215" s="76">
        <v>2100</v>
      </c>
      <c r="H215" s="74" t="s">
        <v>1194</v>
      </c>
      <c r="I215" s="74" t="s">
        <v>656</v>
      </c>
    </row>
    <row r="216" spans="1:9" ht="76.8" customHeight="1">
      <c r="A216" s="70">
        <v>99</v>
      </c>
      <c r="B216" s="75" t="s">
        <v>666</v>
      </c>
      <c r="C216" s="74" t="s">
        <v>1196</v>
      </c>
      <c r="D216" s="74" t="s">
        <v>590</v>
      </c>
      <c r="E216" s="74" t="s">
        <v>292</v>
      </c>
      <c r="F216" s="74" t="s">
        <v>659</v>
      </c>
      <c r="G216" s="76">
        <v>2100</v>
      </c>
      <c r="H216" s="74" t="s">
        <v>1194</v>
      </c>
      <c r="I216" s="74" t="s">
        <v>656</v>
      </c>
    </row>
    <row r="217" spans="1:9" ht="78" customHeight="1">
      <c r="A217" s="70">
        <v>100</v>
      </c>
      <c r="B217" s="75" t="s">
        <v>667</v>
      </c>
      <c r="C217" s="74" t="s">
        <v>1196</v>
      </c>
      <c r="D217" s="74" t="s">
        <v>590</v>
      </c>
      <c r="E217" s="74" t="s">
        <v>292</v>
      </c>
      <c r="F217" s="74" t="s">
        <v>659</v>
      </c>
      <c r="G217" s="76">
        <v>2100</v>
      </c>
      <c r="H217" s="74" t="s">
        <v>1194</v>
      </c>
      <c r="I217" s="74" t="s">
        <v>656</v>
      </c>
    </row>
    <row r="218" spans="1:9" ht="24" customHeight="1">
      <c r="A218" s="70">
        <v>101</v>
      </c>
      <c r="B218" s="81" t="s">
        <v>668</v>
      </c>
      <c r="C218" s="74" t="s">
        <v>1213</v>
      </c>
      <c r="D218" s="74" t="s">
        <v>669</v>
      </c>
      <c r="E218" s="74" t="s">
        <v>670</v>
      </c>
      <c r="F218" s="74" t="s">
        <v>560</v>
      </c>
      <c r="G218" s="76">
        <v>5000</v>
      </c>
      <c r="H218" s="74" t="s">
        <v>1194</v>
      </c>
      <c r="I218" s="74" t="s">
        <v>671</v>
      </c>
    </row>
    <row r="219" spans="1:9" ht="24" customHeight="1">
      <c r="A219" s="70">
        <v>102</v>
      </c>
      <c r="B219" s="81" t="s">
        <v>672</v>
      </c>
      <c r="C219" s="74" t="s">
        <v>1213</v>
      </c>
      <c r="D219" s="74" t="s">
        <v>669</v>
      </c>
      <c r="E219" s="74" t="s">
        <v>670</v>
      </c>
      <c r="F219" s="74" t="s">
        <v>560</v>
      </c>
      <c r="G219" s="76">
        <v>5000</v>
      </c>
      <c r="H219" s="74" t="s">
        <v>1194</v>
      </c>
      <c r="I219" s="74" t="s">
        <v>671</v>
      </c>
    </row>
    <row r="220" spans="1:9" ht="46.8">
      <c r="A220" s="70">
        <v>103</v>
      </c>
      <c r="B220" s="81" t="s">
        <v>673</v>
      </c>
      <c r="C220" s="74" t="s">
        <v>1213</v>
      </c>
      <c r="D220" s="74" t="s">
        <v>669</v>
      </c>
      <c r="E220" s="74" t="s">
        <v>670</v>
      </c>
      <c r="F220" s="74" t="s">
        <v>560</v>
      </c>
      <c r="G220" s="76">
        <v>5000</v>
      </c>
      <c r="H220" s="74" t="s">
        <v>1194</v>
      </c>
      <c r="I220" s="74" t="s">
        <v>671</v>
      </c>
    </row>
    <row r="221" spans="1:9" ht="46.8">
      <c r="A221" s="70">
        <v>104</v>
      </c>
      <c r="B221" s="81" t="s">
        <v>674</v>
      </c>
      <c r="C221" s="74" t="s">
        <v>1213</v>
      </c>
      <c r="D221" s="74" t="s">
        <v>669</v>
      </c>
      <c r="E221" s="74" t="s">
        <v>670</v>
      </c>
      <c r="F221" s="74" t="s">
        <v>560</v>
      </c>
      <c r="G221" s="76">
        <v>5000</v>
      </c>
      <c r="H221" s="74" t="s">
        <v>1194</v>
      </c>
      <c r="I221" s="74" t="s">
        <v>671</v>
      </c>
    </row>
    <row r="222" spans="1:9" ht="46.8">
      <c r="A222" s="70">
        <v>105</v>
      </c>
      <c r="B222" s="81" t="s">
        <v>675</v>
      </c>
      <c r="C222" s="74" t="s">
        <v>1213</v>
      </c>
      <c r="D222" s="74" t="s">
        <v>669</v>
      </c>
      <c r="E222" s="74" t="s">
        <v>670</v>
      </c>
      <c r="F222" s="74" t="s">
        <v>560</v>
      </c>
      <c r="G222" s="76">
        <v>5000</v>
      </c>
      <c r="H222" s="74" t="s">
        <v>1194</v>
      </c>
      <c r="I222" s="74" t="s">
        <v>671</v>
      </c>
    </row>
    <row r="223" spans="1:9" ht="46.8">
      <c r="A223" s="70">
        <v>106</v>
      </c>
      <c r="B223" s="81" t="s">
        <v>676</v>
      </c>
      <c r="C223" s="74" t="s">
        <v>1213</v>
      </c>
      <c r="D223" s="74" t="s">
        <v>669</v>
      </c>
      <c r="E223" s="74" t="s">
        <v>670</v>
      </c>
      <c r="F223" s="74" t="s">
        <v>560</v>
      </c>
      <c r="G223" s="76">
        <v>5000</v>
      </c>
      <c r="H223" s="74" t="s">
        <v>1194</v>
      </c>
      <c r="I223" s="74" t="s">
        <v>671</v>
      </c>
    </row>
    <row r="224" spans="1:9" ht="46.8">
      <c r="A224" s="70">
        <v>107</v>
      </c>
      <c r="B224" s="81" t="s">
        <v>677</v>
      </c>
      <c r="C224" s="74" t="s">
        <v>1213</v>
      </c>
      <c r="D224" s="74" t="s">
        <v>669</v>
      </c>
      <c r="E224" s="74" t="s">
        <v>357</v>
      </c>
      <c r="F224" s="74" t="s">
        <v>560</v>
      </c>
      <c r="G224" s="76">
        <v>5000</v>
      </c>
      <c r="H224" s="74" t="s">
        <v>1194</v>
      </c>
      <c r="I224" s="74" t="s">
        <v>671</v>
      </c>
    </row>
    <row r="225" spans="1:9" ht="46.8">
      <c r="A225" s="70">
        <v>108</v>
      </c>
      <c r="B225" s="81" t="s">
        <v>678</v>
      </c>
      <c r="C225" s="74" t="s">
        <v>1213</v>
      </c>
      <c r="D225" s="74" t="s">
        <v>669</v>
      </c>
      <c r="E225" s="74" t="s">
        <v>670</v>
      </c>
      <c r="F225" s="74" t="s">
        <v>560</v>
      </c>
      <c r="G225" s="76">
        <v>5000</v>
      </c>
      <c r="H225" s="74" t="s">
        <v>1194</v>
      </c>
      <c r="I225" s="74" t="s">
        <v>671</v>
      </c>
    </row>
    <row r="226" spans="1:9" ht="46.8">
      <c r="A226" s="70">
        <v>109</v>
      </c>
      <c r="B226" s="81" t="s">
        <v>679</v>
      </c>
      <c r="C226" s="74" t="s">
        <v>1213</v>
      </c>
      <c r="D226" s="74" t="s">
        <v>669</v>
      </c>
      <c r="E226" s="74" t="s">
        <v>670</v>
      </c>
      <c r="F226" s="74" t="s">
        <v>560</v>
      </c>
      <c r="G226" s="76">
        <v>5000</v>
      </c>
      <c r="H226" s="74" t="s">
        <v>1194</v>
      </c>
      <c r="I226" s="74" t="s">
        <v>671</v>
      </c>
    </row>
    <row r="227" spans="1:9" ht="31.2">
      <c r="A227" s="70">
        <v>110</v>
      </c>
      <c r="B227" s="75" t="s">
        <v>680</v>
      </c>
      <c r="C227" s="74" t="s">
        <v>1196</v>
      </c>
      <c r="D227" s="74" t="s">
        <v>681</v>
      </c>
      <c r="E227" s="74" t="s">
        <v>682</v>
      </c>
      <c r="F227" s="74" t="s">
        <v>683</v>
      </c>
      <c r="G227" s="74">
        <v>2500</v>
      </c>
      <c r="H227" s="74" t="s">
        <v>1189</v>
      </c>
      <c r="I227" s="74" t="s">
        <v>684</v>
      </c>
    </row>
    <row r="228" spans="1:9" s="80" customFormat="1" ht="18" customHeight="1">
      <c r="A228" s="70">
        <v>111</v>
      </c>
      <c r="B228" s="75" t="s">
        <v>685</v>
      </c>
      <c r="C228" s="74" t="s">
        <v>1196</v>
      </c>
      <c r="D228" s="74" t="s">
        <v>681</v>
      </c>
      <c r="E228" s="74" t="s">
        <v>1220</v>
      </c>
      <c r="F228" s="74" t="s">
        <v>683</v>
      </c>
      <c r="G228" s="74">
        <v>2500</v>
      </c>
      <c r="H228" s="74" t="s">
        <v>1189</v>
      </c>
      <c r="I228" s="74" t="s">
        <v>684</v>
      </c>
    </row>
    <row r="229" spans="1:9" ht="24" customHeight="1">
      <c r="A229" s="70">
        <v>112</v>
      </c>
      <c r="B229" s="75" t="s">
        <v>686</v>
      </c>
      <c r="C229" s="74" t="s">
        <v>1196</v>
      </c>
      <c r="D229" s="74" t="s">
        <v>681</v>
      </c>
      <c r="E229" s="74" t="s">
        <v>1220</v>
      </c>
      <c r="F229" s="74" t="s">
        <v>683</v>
      </c>
      <c r="G229" s="74">
        <v>2500</v>
      </c>
      <c r="H229" s="74" t="s">
        <v>1189</v>
      </c>
      <c r="I229" s="74" t="s">
        <v>684</v>
      </c>
    </row>
    <row r="230" spans="1:9" ht="24" customHeight="1">
      <c r="A230" s="70">
        <v>113</v>
      </c>
      <c r="B230" s="75" t="s">
        <v>687</v>
      </c>
      <c r="C230" s="74" t="s">
        <v>1196</v>
      </c>
      <c r="D230" s="74" t="s">
        <v>688</v>
      </c>
      <c r="E230" s="90" t="s">
        <v>689</v>
      </c>
      <c r="F230" s="74" t="s">
        <v>690</v>
      </c>
      <c r="G230" s="76">
        <v>50</v>
      </c>
      <c r="H230" s="74" t="s">
        <v>1194</v>
      </c>
      <c r="I230" s="74" t="s">
        <v>691</v>
      </c>
    </row>
    <row r="231" spans="1:9" ht="24" customHeight="1">
      <c r="A231" s="70">
        <v>114</v>
      </c>
      <c r="B231" s="75" t="s">
        <v>692</v>
      </c>
      <c r="C231" s="74" t="s">
        <v>1196</v>
      </c>
      <c r="D231" s="74" t="s">
        <v>688</v>
      </c>
      <c r="E231" s="90" t="s">
        <v>693</v>
      </c>
      <c r="F231" s="74" t="s">
        <v>690</v>
      </c>
      <c r="G231" s="76">
        <v>50</v>
      </c>
      <c r="H231" s="74" t="s">
        <v>1194</v>
      </c>
      <c r="I231" s="74" t="s">
        <v>691</v>
      </c>
    </row>
    <row r="232" spans="1:9" ht="24" customHeight="1">
      <c r="A232" s="70">
        <v>115</v>
      </c>
      <c r="B232" s="75" t="s">
        <v>694</v>
      </c>
      <c r="C232" s="74" t="s">
        <v>1196</v>
      </c>
      <c r="D232" s="74" t="s">
        <v>695</v>
      </c>
      <c r="E232" s="90" t="s">
        <v>696</v>
      </c>
      <c r="F232" s="74" t="s">
        <v>697</v>
      </c>
      <c r="G232" s="76">
        <v>50</v>
      </c>
      <c r="H232" s="74" t="s">
        <v>1194</v>
      </c>
      <c r="I232" s="74" t="s">
        <v>691</v>
      </c>
    </row>
    <row r="233" spans="1:9" ht="24" customHeight="1">
      <c r="A233" s="70">
        <v>116</v>
      </c>
      <c r="B233" s="75" t="s">
        <v>698</v>
      </c>
      <c r="C233" s="74" t="s">
        <v>1196</v>
      </c>
      <c r="D233" s="74" t="s">
        <v>695</v>
      </c>
      <c r="E233" s="90" t="s">
        <v>696</v>
      </c>
      <c r="F233" s="74" t="s">
        <v>697</v>
      </c>
      <c r="G233" s="76">
        <v>50</v>
      </c>
      <c r="H233" s="74" t="s">
        <v>1194</v>
      </c>
      <c r="I233" s="74" t="s">
        <v>691</v>
      </c>
    </row>
    <row r="234" spans="1:9" ht="24" customHeight="1">
      <c r="A234" s="70">
        <v>117</v>
      </c>
      <c r="B234" s="75" t="s">
        <v>699</v>
      </c>
      <c r="C234" s="74" t="s">
        <v>1196</v>
      </c>
      <c r="D234" s="74" t="s">
        <v>695</v>
      </c>
      <c r="E234" s="90" t="s">
        <v>693</v>
      </c>
      <c r="F234" s="74" t="s">
        <v>697</v>
      </c>
      <c r="G234" s="76">
        <v>50</v>
      </c>
      <c r="H234" s="74" t="s">
        <v>1194</v>
      </c>
      <c r="I234" s="74" t="s">
        <v>691</v>
      </c>
    </row>
    <row r="235" spans="1:9" ht="39" customHeight="1">
      <c r="A235" s="70">
        <v>118</v>
      </c>
      <c r="B235" s="75" t="s">
        <v>700</v>
      </c>
      <c r="C235" s="74" t="s">
        <v>1196</v>
      </c>
      <c r="D235" s="74" t="s">
        <v>695</v>
      </c>
      <c r="E235" s="90" t="s">
        <v>696</v>
      </c>
      <c r="F235" s="74" t="s">
        <v>697</v>
      </c>
      <c r="G235" s="76">
        <v>50</v>
      </c>
      <c r="H235" s="74" t="s">
        <v>1194</v>
      </c>
      <c r="I235" s="74" t="s">
        <v>691</v>
      </c>
    </row>
    <row r="236" spans="1:9" ht="43.2" customHeight="1">
      <c r="A236" s="70">
        <v>119</v>
      </c>
      <c r="B236" s="75" t="s">
        <v>701</v>
      </c>
      <c r="C236" s="74" t="s">
        <v>1196</v>
      </c>
      <c r="D236" s="74" t="s">
        <v>702</v>
      </c>
      <c r="E236" s="90" t="s">
        <v>696</v>
      </c>
      <c r="F236" s="74" t="s">
        <v>697</v>
      </c>
      <c r="G236" s="76">
        <v>200</v>
      </c>
      <c r="H236" s="74" t="s">
        <v>1194</v>
      </c>
      <c r="I236" s="74" t="s">
        <v>691</v>
      </c>
    </row>
    <row r="237" spans="1:9" ht="36" customHeight="1">
      <c r="A237" s="70">
        <v>120</v>
      </c>
      <c r="B237" s="75" t="s">
        <v>703</v>
      </c>
      <c r="C237" s="74" t="s">
        <v>1196</v>
      </c>
      <c r="D237" s="74" t="s">
        <v>704</v>
      </c>
      <c r="E237" s="90" t="s">
        <v>705</v>
      </c>
      <c r="F237" s="74" t="s">
        <v>697</v>
      </c>
      <c r="G237" s="76">
        <v>200</v>
      </c>
      <c r="H237" s="74" t="s">
        <v>1194</v>
      </c>
      <c r="I237" s="74" t="s">
        <v>691</v>
      </c>
    </row>
    <row r="238" spans="1:9" ht="36" customHeight="1">
      <c r="A238" s="70">
        <v>121</v>
      </c>
      <c r="B238" s="75" t="s">
        <v>706</v>
      </c>
      <c r="C238" s="74" t="s">
        <v>1196</v>
      </c>
      <c r="D238" s="74" t="s">
        <v>704</v>
      </c>
      <c r="E238" s="90" t="s">
        <v>705</v>
      </c>
      <c r="F238" s="74" t="s">
        <v>697</v>
      </c>
      <c r="G238" s="76">
        <v>200</v>
      </c>
      <c r="H238" s="74" t="s">
        <v>1194</v>
      </c>
      <c r="I238" s="74" t="s">
        <v>691</v>
      </c>
    </row>
    <row r="239" spans="1:9" ht="46.8">
      <c r="A239" s="70">
        <v>122</v>
      </c>
      <c r="B239" s="75" t="s">
        <v>707</v>
      </c>
      <c r="C239" s="74" t="s">
        <v>1196</v>
      </c>
      <c r="D239" s="74" t="s">
        <v>704</v>
      </c>
      <c r="E239" s="90" t="s">
        <v>705</v>
      </c>
      <c r="F239" s="74" t="s">
        <v>697</v>
      </c>
      <c r="G239" s="76">
        <v>200</v>
      </c>
      <c r="H239" s="74" t="s">
        <v>1194</v>
      </c>
      <c r="I239" s="74" t="s">
        <v>691</v>
      </c>
    </row>
    <row r="240" spans="1:9" ht="46.8">
      <c r="A240" s="70">
        <v>123</v>
      </c>
      <c r="B240" s="75" t="s">
        <v>708</v>
      </c>
      <c r="C240" s="74" t="s">
        <v>1197</v>
      </c>
      <c r="D240" s="74" t="s">
        <v>473</v>
      </c>
      <c r="E240" s="74" t="s">
        <v>215</v>
      </c>
      <c r="F240" s="74" t="s">
        <v>475</v>
      </c>
      <c r="G240" s="91">
        <v>1000</v>
      </c>
      <c r="H240" s="74" t="s">
        <v>1221</v>
      </c>
      <c r="I240" s="74" t="s">
        <v>709</v>
      </c>
    </row>
    <row r="241" spans="1:9" ht="46.8">
      <c r="A241" s="70">
        <v>124</v>
      </c>
      <c r="B241" s="75" t="s">
        <v>710</v>
      </c>
      <c r="C241" s="74" t="s">
        <v>1197</v>
      </c>
      <c r="D241" s="74" t="s">
        <v>473</v>
      </c>
      <c r="E241" s="74" t="s">
        <v>215</v>
      </c>
      <c r="F241" s="74" t="s">
        <v>475</v>
      </c>
      <c r="G241" s="91">
        <v>1000</v>
      </c>
      <c r="H241" s="74" t="s">
        <v>1203</v>
      </c>
      <c r="I241" s="74" t="s">
        <v>709</v>
      </c>
    </row>
    <row r="242" spans="1:9" ht="46.8">
      <c r="A242" s="70">
        <v>125</v>
      </c>
      <c r="B242" s="75" t="s">
        <v>711</v>
      </c>
      <c r="C242" s="74" t="s">
        <v>1197</v>
      </c>
      <c r="D242" s="74" t="s">
        <v>473</v>
      </c>
      <c r="E242" s="74" t="s">
        <v>215</v>
      </c>
      <c r="F242" s="74" t="s">
        <v>475</v>
      </c>
      <c r="G242" s="91">
        <v>1000</v>
      </c>
      <c r="H242" s="74" t="s">
        <v>1203</v>
      </c>
      <c r="I242" s="74" t="s">
        <v>709</v>
      </c>
    </row>
    <row r="243" spans="1:9" ht="46.8">
      <c r="A243" s="70">
        <v>126</v>
      </c>
      <c r="B243" s="75" t="s">
        <v>712</v>
      </c>
      <c r="C243" s="74" t="s">
        <v>1197</v>
      </c>
      <c r="D243" s="74" t="s">
        <v>489</v>
      </c>
      <c r="E243" s="74" t="s">
        <v>357</v>
      </c>
      <c r="F243" s="74" t="s">
        <v>475</v>
      </c>
      <c r="G243" s="91">
        <v>1500</v>
      </c>
      <c r="H243" s="74" t="s">
        <v>1189</v>
      </c>
      <c r="I243" s="74" t="s">
        <v>709</v>
      </c>
    </row>
    <row r="244" spans="1:9" ht="46.8">
      <c r="A244" s="70">
        <v>127</v>
      </c>
      <c r="B244" s="75" t="s">
        <v>713</v>
      </c>
      <c r="C244" s="74" t="s">
        <v>1197</v>
      </c>
      <c r="D244" s="74" t="s">
        <v>489</v>
      </c>
      <c r="E244" s="74" t="s">
        <v>357</v>
      </c>
      <c r="F244" s="74" t="s">
        <v>475</v>
      </c>
      <c r="G244" s="91">
        <v>1500</v>
      </c>
      <c r="H244" s="74" t="s">
        <v>1189</v>
      </c>
      <c r="I244" s="74" t="s">
        <v>709</v>
      </c>
    </row>
    <row r="245" spans="1:9" ht="46.8">
      <c r="A245" s="70">
        <v>128</v>
      </c>
      <c r="B245" s="75" t="s">
        <v>714</v>
      </c>
      <c r="C245" s="74" t="s">
        <v>1197</v>
      </c>
      <c r="D245" s="74" t="s">
        <v>473</v>
      </c>
      <c r="E245" s="74" t="s">
        <v>715</v>
      </c>
      <c r="F245" s="74" t="s">
        <v>475</v>
      </c>
      <c r="G245" s="91">
        <v>1000</v>
      </c>
      <c r="H245" s="74" t="s">
        <v>1189</v>
      </c>
      <c r="I245" s="74" t="s">
        <v>709</v>
      </c>
    </row>
    <row r="246" spans="1:9" ht="46.8">
      <c r="A246" s="70">
        <v>129</v>
      </c>
      <c r="B246" s="75" t="s">
        <v>716</v>
      </c>
      <c r="C246" s="74" t="s">
        <v>1197</v>
      </c>
      <c r="D246" s="74" t="s">
        <v>489</v>
      </c>
      <c r="E246" s="74" t="s">
        <v>215</v>
      </c>
      <c r="F246" s="74" t="s">
        <v>475</v>
      </c>
      <c r="G246" s="91">
        <v>1000</v>
      </c>
      <c r="H246" s="74" t="s">
        <v>1189</v>
      </c>
      <c r="I246" s="74" t="s">
        <v>709</v>
      </c>
    </row>
    <row r="247" spans="1:9" ht="46.8">
      <c r="A247" s="70">
        <v>130</v>
      </c>
      <c r="B247" s="75" t="s">
        <v>717</v>
      </c>
      <c r="C247" s="74" t="s">
        <v>1197</v>
      </c>
      <c r="D247" s="74" t="s">
        <v>473</v>
      </c>
      <c r="E247" s="74" t="s">
        <v>718</v>
      </c>
      <c r="F247" s="74" t="s">
        <v>475</v>
      </c>
      <c r="G247" s="91">
        <v>1000</v>
      </c>
      <c r="H247" s="74" t="s">
        <v>1189</v>
      </c>
      <c r="I247" s="74" t="s">
        <v>709</v>
      </c>
    </row>
    <row r="248" spans="1:9" ht="46.8">
      <c r="A248" s="70">
        <v>131</v>
      </c>
      <c r="B248" s="75" t="s">
        <v>719</v>
      </c>
      <c r="C248" s="74" t="s">
        <v>1197</v>
      </c>
      <c r="D248" s="74" t="s">
        <v>473</v>
      </c>
      <c r="E248" s="74" t="s">
        <v>215</v>
      </c>
      <c r="F248" s="74" t="s">
        <v>475</v>
      </c>
      <c r="G248" s="91">
        <v>1000</v>
      </c>
      <c r="H248" s="74" t="s">
        <v>1189</v>
      </c>
      <c r="I248" s="74" t="s">
        <v>709</v>
      </c>
    </row>
    <row r="249" spans="1:9" ht="46.8">
      <c r="A249" s="70">
        <v>132</v>
      </c>
      <c r="B249" s="75" t="s">
        <v>720</v>
      </c>
      <c r="C249" s="74" t="s">
        <v>1197</v>
      </c>
      <c r="D249" s="74" t="s">
        <v>473</v>
      </c>
      <c r="E249" s="74" t="s">
        <v>215</v>
      </c>
      <c r="F249" s="74" t="s">
        <v>475</v>
      </c>
      <c r="G249" s="91">
        <v>1000</v>
      </c>
      <c r="H249" s="74" t="s">
        <v>1222</v>
      </c>
      <c r="I249" s="74" t="s">
        <v>709</v>
      </c>
    </row>
    <row r="250" spans="1:9" ht="46.8">
      <c r="A250" s="70">
        <v>133</v>
      </c>
      <c r="B250" s="75" t="s">
        <v>721</v>
      </c>
      <c r="C250" s="74" t="s">
        <v>1197</v>
      </c>
      <c r="D250" s="74" t="s">
        <v>473</v>
      </c>
      <c r="E250" s="74" t="s">
        <v>215</v>
      </c>
      <c r="F250" s="74" t="s">
        <v>475</v>
      </c>
      <c r="G250" s="91">
        <v>1000</v>
      </c>
      <c r="H250" s="74" t="s">
        <v>1222</v>
      </c>
      <c r="I250" s="74" t="s">
        <v>709</v>
      </c>
    </row>
    <row r="251" spans="1:9" ht="46.8">
      <c r="A251" s="70">
        <v>134</v>
      </c>
      <c r="B251" s="75" t="s">
        <v>722</v>
      </c>
      <c r="C251" s="74" t="s">
        <v>1197</v>
      </c>
      <c r="D251" s="74" t="s">
        <v>473</v>
      </c>
      <c r="E251" s="74" t="s">
        <v>215</v>
      </c>
      <c r="F251" s="74" t="s">
        <v>475</v>
      </c>
      <c r="G251" s="91">
        <v>1000</v>
      </c>
      <c r="H251" s="74" t="s">
        <v>1222</v>
      </c>
      <c r="I251" s="74" t="s">
        <v>709</v>
      </c>
    </row>
    <row r="252" spans="1:9" ht="46.8">
      <c r="A252" s="70">
        <v>135</v>
      </c>
      <c r="B252" s="75" t="s">
        <v>723</v>
      </c>
      <c r="C252" s="74" t="s">
        <v>1196</v>
      </c>
      <c r="D252" s="74" t="s">
        <v>464</v>
      </c>
      <c r="E252" s="74" t="s">
        <v>724</v>
      </c>
      <c r="F252" s="74" t="s">
        <v>725</v>
      </c>
      <c r="G252" s="76">
        <v>94</v>
      </c>
      <c r="H252" s="74" t="s">
        <v>1194</v>
      </c>
      <c r="I252" s="74" t="s">
        <v>726</v>
      </c>
    </row>
    <row r="253" spans="1:9" ht="67.2" customHeight="1">
      <c r="A253" s="70">
        <v>136</v>
      </c>
      <c r="B253" s="75" t="s">
        <v>727</v>
      </c>
      <c r="C253" s="74" t="s">
        <v>1196</v>
      </c>
      <c r="D253" s="74" t="s">
        <v>464</v>
      </c>
      <c r="E253" s="74" t="s">
        <v>728</v>
      </c>
      <c r="F253" s="74" t="s">
        <v>725</v>
      </c>
      <c r="G253" s="76">
        <v>72</v>
      </c>
      <c r="H253" s="74" t="s">
        <v>1194</v>
      </c>
      <c r="I253" s="74" t="s">
        <v>726</v>
      </c>
    </row>
    <row r="254" spans="1:9" ht="12" customHeight="1">
      <c r="A254" s="70">
        <v>137</v>
      </c>
      <c r="B254" s="75" t="s">
        <v>729</v>
      </c>
      <c r="C254" s="74" t="s">
        <v>1196</v>
      </c>
      <c r="D254" s="74" t="s">
        <v>464</v>
      </c>
      <c r="E254" s="74" t="s">
        <v>730</v>
      </c>
      <c r="F254" s="74" t="s">
        <v>731</v>
      </c>
      <c r="G254" s="76">
        <v>65</v>
      </c>
      <c r="H254" s="74" t="s">
        <v>1194</v>
      </c>
      <c r="I254" s="74" t="s">
        <v>726</v>
      </c>
    </row>
    <row r="255" spans="1:9" ht="46.8">
      <c r="A255" s="70">
        <v>138</v>
      </c>
      <c r="B255" s="75" t="s">
        <v>732</v>
      </c>
      <c r="C255" s="74" t="s">
        <v>1196</v>
      </c>
      <c r="D255" s="74" t="s">
        <v>733</v>
      </c>
      <c r="E255" s="74" t="s">
        <v>734</v>
      </c>
      <c r="F255" s="74" t="s">
        <v>725</v>
      </c>
      <c r="G255" s="76">
        <v>43</v>
      </c>
      <c r="H255" s="74" t="s">
        <v>1194</v>
      </c>
      <c r="I255" s="74" t="s">
        <v>726</v>
      </c>
    </row>
    <row r="256" spans="1:9" ht="46.8">
      <c r="A256" s="70">
        <v>139</v>
      </c>
      <c r="B256" s="75" t="s">
        <v>735</v>
      </c>
      <c r="C256" s="74" t="s">
        <v>1196</v>
      </c>
      <c r="D256" s="74" t="s">
        <v>464</v>
      </c>
      <c r="E256" s="74" t="s">
        <v>736</v>
      </c>
      <c r="F256" s="74" t="s">
        <v>725</v>
      </c>
      <c r="G256" s="76">
        <v>58</v>
      </c>
      <c r="H256" s="74" t="s">
        <v>1194</v>
      </c>
      <c r="I256" s="74" t="s">
        <v>726</v>
      </c>
    </row>
    <row r="257" spans="1:9" s="80" customFormat="1" ht="46.8">
      <c r="A257" s="70">
        <v>140</v>
      </c>
      <c r="B257" s="87" t="s">
        <v>737</v>
      </c>
      <c r="C257" s="88" t="s">
        <v>1223</v>
      </c>
      <c r="D257" s="88" t="s">
        <v>473</v>
      </c>
      <c r="E257" s="88" t="s">
        <v>738</v>
      </c>
      <c r="F257" s="88" t="s">
        <v>475</v>
      </c>
      <c r="G257" s="89">
        <v>850</v>
      </c>
      <c r="H257" s="88" t="s">
        <v>1194</v>
      </c>
      <c r="I257" s="88" t="s">
        <v>739</v>
      </c>
    </row>
    <row r="258" spans="1:9" ht="46.8">
      <c r="A258" s="70">
        <v>141</v>
      </c>
      <c r="B258" s="87" t="s">
        <v>740</v>
      </c>
      <c r="C258" s="88" t="s">
        <v>1196</v>
      </c>
      <c r="D258" s="88" t="s">
        <v>741</v>
      </c>
      <c r="E258" s="88" t="s">
        <v>742</v>
      </c>
      <c r="F258" s="88" t="s">
        <v>743</v>
      </c>
      <c r="G258" s="88">
        <v>150</v>
      </c>
      <c r="H258" s="88" t="s">
        <v>1192</v>
      </c>
      <c r="I258" s="88" t="s">
        <v>739</v>
      </c>
    </row>
    <row r="259" spans="1:9" ht="46.8">
      <c r="A259" s="70">
        <v>142</v>
      </c>
      <c r="B259" s="87" t="s">
        <v>744</v>
      </c>
      <c r="C259" s="88" t="s">
        <v>1213</v>
      </c>
      <c r="D259" s="88" t="s">
        <v>745</v>
      </c>
      <c r="E259" s="88" t="s">
        <v>746</v>
      </c>
      <c r="F259" s="88" t="s">
        <v>475</v>
      </c>
      <c r="G259" s="89">
        <v>850</v>
      </c>
      <c r="H259" s="88" t="s">
        <v>1194</v>
      </c>
      <c r="I259" s="88" t="s">
        <v>739</v>
      </c>
    </row>
    <row r="260" spans="1:9" ht="46.8">
      <c r="A260" s="70">
        <v>143</v>
      </c>
      <c r="B260" s="87" t="s">
        <v>747</v>
      </c>
      <c r="C260" s="88" t="s">
        <v>1188</v>
      </c>
      <c r="D260" s="88" t="s">
        <v>748</v>
      </c>
      <c r="E260" s="88" t="s">
        <v>215</v>
      </c>
      <c r="F260" s="88" t="s">
        <v>749</v>
      </c>
      <c r="G260" s="89">
        <v>850</v>
      </c>
      <c r="H260" s="88" t="s">
        <v>1194</v>
      </c>
      <c r="I260" s="88" t="s">
        <v>739</v>
      </c>
    </row>
    <row r="261" spans="1:9" ht="46.8">
      <c r="A261" s="70">
        <v>144</v>
      </c>
      <c r="B261" s="87" t="s">
        <v>750</v>
      </c>
      <c r="C261" s="88" t="s">
        <v>1188</v>
      </c>
      <c r="D261" s="88" t="s">
        <v>748</v>
      </c>
      <c r="E261" s="88" t="s">
        <v>222</v>
      </c>
      <c r="F261" s="88" t="s">
        <v>751</v>
      </c>
      <c r="G261" s="89">
        <v>800</v>
      </c>
      <c r="H261" s="88" t="s">
        <v>1194</v>
      </c>
      <c r="I261" s="88" t="s">
        <v>739</v>
      </c>
    </row>
    <row r="262" spans="1:9" ht="46.8">
      <c r="A262" s="70">
        <v>145</v>
      </c>
      <c r="B262" s="71" t="s">
        <v>752</v>
      </c>
      <c r="C262" s="70" t="s">
        <v>1196</v>
      </c>
      <c r="D262" s="70" t="s">
        <v>753</v>
      </c>
      <c r="E262" s="70" t="s">
        <v>754</v>
      </c>
      <c r="F262" s="70" t="s">
        <v>755</v>
      </c>
      <c r="G262" s="70">
        <v>700</v>
      </c>
      <c r="H262" s="70" t="s">
        <v>1194</v>
      </c>
      <c r="I262" s="70" t="s">
        <v>186</v>
      </c>
    </row>
    <row r="263" spans="1:9" ht="46.8">
      <c r="A263" s="70">
        <v>146</v>
      </c>
      <c r="B263" s="71" t="s">
        <v>756</v>
      </c>
      <c r="C263" s="70"/>
      <c r="D263" s="70" t="s">
        <v>489</v>
      </c>
      <c r="E263" s="70" t="s">
        <v>357</v>
      </c>
      <c r="F263" s="70" t="s">
        <v>475</v>
      </c>
      <c r="G263" s="72">
        <v>2000</v>
      </c>
      <c r="H263" s="70" t="s">
        <v>1194</v>
      </c>
      <c r="I263" s="70" t="s">
        <v>757</v>
      </c>
    </row>
    <row r="264" spans="1:9" ht="46.8">
      <c r="A264" s="70">
        <v>147</v>
      </c>
      <c r="B264" s="71" t="s">
        <v>758</v>
      </c>
      <c r="C264" s="70"/>
      <c r="D264" s="70" t="s">
        <v>489</v>
      </c>
      <c r="E264" s="70" t="s">
        <v>759</v>
      </c>
      <c r="F264" s="70" t="s">
        <v>475</v>
      </c>
      <c r="G264" s="72">
        <v>2000</v>
      </c>
      <c r="H264" s="70" t="s">
        <v>1194</v>
      </c>
      <c r="I264" s="70" t="s">
        <v>757</v>
      </c>
    </row>
    <row r="265" spans="1:9" ht="46.8">
      <c r="A265" s="70">
        <v>148</v>
      </c>
      <c r="B265" s="71" t="s">
        <v>760</v>
      </c>
      <c r="C265" s="70"/>
      <c r="D265" s="70" t="s">
        <v>473</v>
      </c>
      <c r="E265" s="70" t="s">
        <v>761</v>
      </c>
      <c r="F265" s="70" t="s">
        <v>475</v>
      </c>
      <c r="G265" s="72">
        <v>1500</v>
      </c>
      <c r="H265" s="70" t="s">
        <v>1194</v>
      </c>
      <c r="I265" s="70" t="s">
        <v>757</v>
      </c>
    </row>
    <row r="266" spans="1:9" ht="46.8">
      <c r="A266" s="70">
        <v>149</v>
      </c>
      <c r="B266" s="71" t="s">
        <v>762</v>
      </c>
      <c r="C266" s="70"/>
      <c r="D266" s="70" t="s">
        <v>473</v>
      </c>
      <c r="E266" s="70" t="s">
        <v>761</v>
      </c>
      <c r="F266" s="70" t="s">
        <v>475</v>
      </c>
      <c r="G266" s="72">
        <v>1500</v>
      </c>
      <c r="H266" s="70" t="s">
        <v>1194</v>
      </c>
      <c r="I266" s="70" t="s">
        <v>757</v>
      </c>
    </row>
    <row r="267" spans="1:9" ht="46.8">
      <c r="A267" s="70">
        <v>150</v>
      </c>
      <c r="B267" s="71" t="s">
        <v>763</v>
      </c>
      <c r="C267" s="70"/>
      <c r="D267" s="70" t="s">
        <v>489</v>
      </c>
      <c r="E267" s="70" t="s">
        <v>759</v>
      </c>
      <c r="F267" s="70" t="s">
        <v>560</v>
      </c>
      <c r="G267" s="72">
        <v>2000</v>
      </c>
      <c r="H267" s="70" t="s">
        <v>1194</v>
      </c>
      <c r="I267" s="70" t="s">
        <v>757</v>
      </c>
    </row>
    <row r="268" spans="1:9" ht="31.2">
      <c r="A268" s="70">
        <v>151</v>
      </c>
      <c r="B268" s="71" t="s">
        <v>764</v>
      </c>
      <c r="C268" s="70"/>
      <c r="D268" s="70" t="s">
        <v>765</v>
      </c>
      <c r="E268" s="70" t="s">
        <v>766</v>
      </c>
      <c r="F268" s="70" t="s">
        <v>450</v>
      </c>
      <c r="G268" s="72">
        <v>500</v>
      </c>
      <c r="H268" s="70" t="s">
        <v>1192</v>
      </c>
      <c r="I268" s="70" t="s">
        <v>757</v>
      </c>
    </row>
    <row r="269" spans="1:9" ht="46.8">
      <c r="A269" s="70">
        <v>152</v>
      </c>
      <c r="B269" s="71" t="s">
        <v>767</v>
      </c>
      <c r="C269" s="70"/>
      <c r="D269" s="70" t="s">
        <v>473</v>
      </c>
      <c r="E269" s="70" t="s">
        <v>559</v>
      </c>
      <c r="F269" s="70" t="s">
        <v>768</v>
      </c>
      <c r="G269" s="72">
        <v>1500</v>
      </c>
      <c r="H269" s="70" t="s">
        <v>1192</v>
      </c>
      <c r="I269" s="70" t="s">
        <v>757</v>
      </c>
    </row>
    <row r="270" spans="1:9" ht="46.8">
      <c r="A270" s="70">
        <v>153</v>
      </c>
      <c r="B270" s="94" t="s">
        <v>769</v>
      </c>
      <c r="C270" s="70"/>
      <c r="D270" s="70" t="s">
        <v>473</v>
      </c>
      <c r="E270" s="70" t="s">
        <v>559</v>
      </c>
      <c r="F270" s="70" t="s">
        <v>768</v>
      </c>
      <c r="G270" s="72">
        <v>2000</v>
      </c>
      <c r="H270" s="70" t="s">
        <v>1192</v>
      </c>
      <c r="I270" s="70" t="s">
        <v>757</v>
      </c>
    </row>
    <row r="271" spans="1:9" ht="46.8">
      <c r="A271" s="70">
        <v>154</v>
      </c>
      <c r="B271" s="94" t="s">
        <v>770</v>
      </c>
      <c r="C271" s="70"/>
      <c r="D271" s="70" t="s">
        <v>473</v>
      </c>
      <c r="E271" s="70" t="s">
        <v>559</v>
      </c>
      <c r="F271" s="70" t="s">
        <v>475</v>
      </c>
      <c r="G271" s="72">
        <v>1500</v>
      </c>
      <c r="H271" s="70" t="s">
        <v>1194</v>
      </c>
      <c r="I271" s="70" t="s">
        <v>757</v>
      </c>
    </row>
    <row r="272" spans="1:9" ht="93.6">
      <c r="A272" s="70">
        <v>155</v>
      </c>
      <c r="B272" s="75" t="s">
        <v>771</v>
      </c>
      <c r="C272" s="74" t="s">
        <v>1188</v>
      </c>
      <c r="D272" s="74" t="s">
        <v>772</v>
      </c>
      <c r="E272" s="74" t="s">
        <v>773</v>
      </c>
      <c r="F272" s="74" t="s">
        <v>560</v>
      </c>
      <c r="G272" s="74">
        <v>300</v>
      </c>
      <c r="H272" s="74" t="s">
        <v>1189</v>
      </c>
      <c r="I272" s="74" t="s">
        <v>208</v>
      </c>
    </row>
    <row r="273" spans="1:9" ht="93.6">
      <c r="A273" s="70">
        <v>156</v>
      </c>
      <c r="B273" s="75" t="s">
        <v>774</v>
      </c>
      <c r="C273" s="74" t="s">
        <v>1224</v>
      </c>
      <c r="D273" s="74" t="s">
        <v>772</v>
      </c>
      <c r="E273" s="74" t="s">
        <v>773</v>
      </c>
      <c r="F273" s="74" t="s">
        <v>560</v>
      </c>
      <c r="G273" s="74">
        <v>300</v>
      </c>
      <c r="H273" s="74" t="s">
        <v>1225</v>
      </c>
      <c r="I273" s="74" t="s">
        <v>208</v>
      </c>
    </row>
    <row r="274" spans="1:9" ht="93.6">
      <c r="A274" s="70">
        <v>157</v>
      </c>
      <c r="B274" s="75" t="s">
        <v>775</v>
      </c>
      <c r="C274" s="74" t="s">
        <v>1188</v>
      </c>
      <c r="D274" s="74" t="s">
        <v>776</v>
      </c>
      <c r="E274" s="74" t="s">
        <v>777</v>
      </c>
      <c r="F274" s="74" t="s">
        <v>560</v>
      </c>
      <c r="G274" s="74">
        <v>200</v>
      </c>
      <c r="H274" s="74" t="s">
        <v>1189</v>
      </c>
      <c r="I274" s="74" t="s">
        <v>208</v>
      </c>
    </row>
    <row r="275" spans="1:9" ht="93.6">
      <c r="A275" s="70">
        <v>158</v>
      </c>
      <c r="B275" s="75" t="s">
        <v>778</v>
      </c>
      <c r="C275" s="74" t="s">
        <v>1202</v>
      </c>
      <c r="D275" s="74" t="s">
        <v>489</v>
      </c>
      <c r="E275" s="74" t="s">
        <v>779</v>
      </c>
      <c r="F275" s="74" t="s">
        <v>560</v>
      </c>
      <c r="G275" s="74">
        <v>500</v>
      </c>
      <c r="H275" s="74" t="s">
        <v>1189</v>
      </c>
      <c r="I275" s="74" t="s">
        <v>208</v>
      </c>
    </row>
    <row r="276" spans="1:9" ht="62.4">
      <c r="A276" s="70">
        <v>159</v>
      </c>
      <c r="B276" s="75" t="s">
        <v>780</v>
      </c>
      <c r="C276" s="74" t="s">
        <v>1188</v>
      </c>
      <c r="D276" s="74" t="s">
        <v>214</v>
      </c>
      <c r="E276" s="74" t="s">
        <v>781</v>
      </c>
      <c r="F276" s="74" t="s">
        <v>560</v>
      </c>
      <c r="G276" s="74">
        <v>350</v>
      </c>
      <c r="H276" s="74" t="s">
        <v>1189</v>
      </c>
      <c r="I276" s="74" t="s">
        <v>208</v>
      </c>
    </row>
    <row r="277" spans="1:9" ht="46.8">
      <c r="A277" s="70">
        <v>160</v>
      </c>
      <c r="B277" s="75" t="s">
        <v>782</v>
      </c>
      <c r="C277" s="74" t="s">
        <v>1202</v>
      </c>
      <c r="D277" s="74" t="s">
        <v>489</v>
      </c>
      <c r="E277" s="74" t="s">
        <v>783</v>
      </c>
      <c r="F277" s="74" t="s">
        <v>560</v>
      </c>
      <c r="G277" s="74">
        <v>500</v>
      </c>
      <c r="H277" s="74" t="s">
        <v>1226</v>
      </c>
      <c r="I277" s="74" t="s">
        <v>208</v>
      </c>
    </row>
    <row r="278" spans="1:9" ht="46.8">
      <c r="A278" s="70">
        <v>161</v>
      </c>
      <c r="B278" s="75" t="s">
        <v>784</v>
      </c>
      <c r="C278" s="74" t="s">
        <v>1188</v>
      </c>
      <c r="D278" s="74" t="s">
        <v>485</v>
      </c>
      <c r="E278" s="74" t="s">
        <v>785</v>
      </c>
      <c r="F278" s="74" t="s">
        <v>560</v>
      </c>
      <c r="G278" s="74">
        <v>350</v>
      </c>
      <c r="H278" s="74" t="s">
        <v>1226</v>
      </c>
      <c r="I278" s="74" t="s">
        <v>208</v>
      </c>
    </row>
    <row r="279" spans="1:9" ht="46.8">
      <c r="A279" s="70">
        <v>162</v>
      </c>
      <c r="B279" s="75" t="s">
        <v>786</v>
      </c>
      <c r="C279" s="74" t="s">
        <v>1188</v>
      </c>
      <c r="D279" s="74" t="s">
        <v>473</v>
      </c>
      <c r="E279" s="74" t="s">
        <v>785</v>
      </c>
      <c r="F279" s="74" t="s">
        <v>560</v>
      </c>
      <c r="G279" s="74">
        <v>350</v>
      </c>
      <c r="H279" s="74" t="s">
        <v>1226</v>
      </c>
      <c r="I279" s="74" t="s">
        <v>208</v>
      </c>
    </row>
    <row r="280" spans="1:9" ht="31.2">
      <c r="A280" s="70">
        <v>163</v>
      </c>
      <c r="B280" s="71" t="s">
        <v>787</v>
      </c>
      <c r="C280" s="70" t="s">
        <v>1196</v>
      </c>
      <c r="D280" s="70" t="s">
        <v>788</v>
      </c>
      <c r="E280" s="70" t="s">
        <v>789</v>
      </c>
      <c r="F280" s="70" t="s">
        <v>790</v>
      </c>
      <c r="G280" s="70">
        <v>650</v>
      </c>
      <c r="H280" s="70" t="s">
        <v>1194</v>
      </c>
      <c r="I280" s="70" t="s">
        <v>217</v>
      </c>
    </row>
    <row r="281" spans="1:9" ht="31.2">
      <c r="A281" s="70">
        <v>164</v>
      </c>
      <c r="B281" s="71" t="s">
        <v>791</v>
      </c>
      <c r="C281" s="70" t="s">
        <v>1196</v>
      </c>
      <c r="D281" s="70" t="s">
        <v>788</v>
      </c>
      <c r="E281" s="70" t="s">
        <v>792</v>
      </c>
      <c r="F281" s="70" t="s">
        <v>790</v>
      </c>
      <c r="G281" s="70">
        <v>150</v>
      </c>
      <c r="H281" s="70" t="s">
        <v>1194</v>
      </c>
      <c r="I281" s="70" t="s">
        <v>217</v>
      </c>
    </row>
    <row r="282" spans="1:9" ht="31.2">
      <c r="A282" s="70">
        <v>165</v>
      </c>
      <c r="B282" s="71" t="s">
        <v>793</v>
      </c>
      <c r="C282" s="70" t="s">
        <v>1196</v>
      </c>
      <c r="D282" s="70" t="s">
        <v>788</v>
      </c>
      <c r="E282" s="70" t="s">
        <v>789</v>
      </c>
      <c r="F282" s="70" t="s">
        <v>790</v>
      </c>
      <c r="G282" s="70">
        <v>200</v>
      </c>
      <c r="H282" s="70" t="s">
        <v>1194</v>
      </c>
      <c r="I282" s="70" t="s">
        <v>217</v>
      </c>
    </row>
    <row r="283" spans="1:9" ht="31.2">
      <c r="A283" s="70">
        <v>166</v>
      </c>
      <c r="B283" s="71" t="s">
        <v>794</v>
      </c>
      <c r="C283" s="70" t="s">
        <v>1188</v>
      </c>
      <c r="D283" s="70" t="s">
        <v>795</v>
      </c>
      <c r="E283" s="70" t="s">
        <v>796</v>
      </c>
      <c r="F283" s="70" t="s">
        <v>797</v>
      </c>
      <c r="G283" s="72">
        <v>700</v>
      </c>
      <c r="H283" s="70" t="s">
        <v>1189</v>
      </c>
      <c r="I283" s="70" t="s">
        <v>217</v>
      </c>
    </row>
    <row r="284" spans="1:9" ht="31.2">
      <c r="A284" s="70">
        <v>167</v>
      </c>
      <c r="B284" s="71" t="s">
        <v>798</v>
      </c>
      <c r="C284" s="70" t="s">
        <v>1188</v>
      </c>
      <c r="D284" s="70" t="s">
        <v>799</v>
      </c>
      <c r="E284" s="70" t="s">
        <v>796</v>
      </c>
      <c r="F284" s="70" t="s">
        <v>797</v>
      </c>
      <c r="G284" s="72">
        <v>500</v>
      </c>
      <c r="H284" s="70" t="s">
        <v>1194</v>
      </c>
      <c r="I284" s="70" t="s">
        <v>217</v>
      </c>
    </row>
    <row r="285" spans="1:9" ht="25.8" customHeight="1">
      <c r="A285" s="70">
        <v>168</v>
      </c>
      <c r="B285" s="71" t="s">
        <v>800</v>
      </c>
      <c r="C285" s="70" t="s">
        <v>1188</v>
      </c>
      <c r="D285" s="70" t="s">
        <v>799</v>
      </c>
      <c r="E285" s="70" t="s">
        <v>796</v>
      </c>
      <c r="F285" s="70" t="s">
        <v>797</v>
      </c>
      <c r="G285" s="72">
        <v>350</v>
      </c>
      <c r="H285" s="70" t="s">
        <v>1189</v>
      </c>
      <c r="I285" s="70" t="s">
        <v>217</v>
      </c>
    </row>
    <row r="286" spans="1:9" ht="25.8" customHeight="1">
      <c r="A286" s="70">
        <v>169</v>
      </c>
      <c r="B286" s="71" t="s">
        <v>801</v>
      </c>
      <c r="C286" s="70" t="s">
        <v>1227</v>
      </c>
      <c r="D286" s="70" t="s">
        <v>802</v>
      </c>
      <c r="E286" s="70" t="s">
        <v>803</v>
      </c>
      <c r="F286" s="70" t="s">
        <v>797</v>
      </c>
      <c r="G286" s="72">
        <v>500</v>
      </c>
      <c r="H286" s="70" t="s">
        <v>1189</v>
      </c>
      <c r="I286" s="70" t="s">
        <v>217</v>
      </c>
    </row>
    <row r="287" spans="1:9" ht="25.8" customHeight="1">
      <c r="A287" s="70">
        <v>170</v>
      </c>
      <c r="B287" s="71" t="s">
        <v>804</v>
      </c>
      <c r="C287" s="70" t="s">
        <v>1196</v>
      </c>
      <c r="D287" s="70" t="s">
        <v>799</v>
      </c>
      <c r="E287" s="70" t="s">
        <v>805</v>
      </c>
      <c r="F287" s="70" t="s">
        <v>797</v>
      </c>
      <c r="G287" s="72">
        <v>400</v>
      </c>
      <c r="H287" s="70" t="s">
        <v>1189</v>
      </c>
      <c r="I287" s="70" t="s">
        <v>217</v>
      </c>
    </row>
    <row r="288" spans="1:9" s="80" customFormat="1" ht="46.8">
      <c r="A288" s="70">
        <v>171</v>
      </c>
      <c r="B288" s="71" t="s">
        <v>806</v>
      </c>
      <c r="C288" s="70" t="s">
        <v>1188</v>
      </c>
      <c r="D288" s="70" t="s">
        <v>473</v>
      </c>
      <c r="E288" s="70" t="s">
        <v>215</v>
      </c>
      <c r="F288" s="70" t="s">
        <v>807</v>
      </c>
      <c r="G288" s="72">
        <v>850</v>
      </c>
      <c r="H288" s="70" t="s">
        <v>1194</v>
      </c>
      <c r="I288" s="70" t="s">
        <v>217</v>
      </c>
    </row>
    <row r="289" spans="1:9" ht="46.8">
      <c r="A289" s="70">
        <v>172</v>
      </c>
      <c r="B289" s="71" t="s">
        <v>808</v>
      </c>
      <c r="C289" s="70" t="s">
        <v>1188</v>
      </c>
      <c r="D289" s="70" t="s">
        <v>473</v>
      </c>
      <c r="E289" s="70" t="s">
        <v>215</v>
      </c>
      <c r="F289" s="70" t="s">
        <v>807</v>
      </c>
      <c r="G289" s="72">
        <v>850</v>
      </c>
      <c r="H289" s="70" t="s">
        <v>1194</v>
      </c>
      <c r="I289" s="70" t="s">
        <v>217</v>
      </c>
    </row>
    <row r="290" spans="1:9" ht="46.8">
      <c r="A290" s="70">
        <v>173</v>
      </c>
      <c r="B290" s="71" t="s">
        <v>809</v>
      </c>
      <c r="C290" s="70" t="s">
        <v>1188</v>
      </c>
      <c r="D290" s="70" t="s">
        <v>489</v>
      </c>
      <c r="E290" s="70" t="s">
        <v>357</v>
      </c>
      <c r="F290" s="70" t="s">
        <v>475</v>
      </c>
      <c r="G290" s="72" t="s">
        <v>1228</v>
      </c>
      <c r="H290" s="70" t="s">
        <v>1189</v>
      </c>
      <c r="I290" s="70" t="s">
        <v>810</v>
      </c>
    </row>
    <row r="291" spans="1:9" ht="46.8">
      <c r="A291" s="70">
        <v>174</v>
      </c>
      <c r="B291" s="71" t="s">
        <v>811</v>
      </c>
      <c r="C291" s="70" t="s">
        <v>1196</v>
      </c>
      <c r="D291" s="70" t="s">
        <v>473</v>
      </c>
      <c r="E291" s="70" t="s">
        <v>812</v>
      </c>
      <c r="F291" s="70" t="s">
        <v>813</v>
      </c>
      <c r="G291" s="72" t="s">
        <v>1229</v>
      </c>
      <c r="H291" s="70" t="s">
        <v>1189</v>
      </c>
      <c r="I291" s="70" t="s">
        <v>810</v>
      </c>
    </row>
    <row r="292" spans="1:9" ht="46.8">
      <c r="A292" s="70">
        <v>175</v>
      </c>
      <c r="B292" s="75" t="s">
        <v>814</v>
      </c>
      <c r="C292" s="74" t="s">
        <v>1188</v>
      </c>
      <c r="D292" s="74" t="s">
        <v>489</v>
      </c>
      <c r="E292" s="74" t="s">
        <v>815</v>
      </c>
      <c r="F292" s="74" t="s">
        <v>475</v>
      </c>
      <c r="G292" s="76">
        <v>1000</v>
      </c>
      <c r="H292" s="74" t="s">
        <v>1189</v>
      </c>
      <c r="I292" s="74" t="s">
        <v>816</v>
      </c>
    </row>
    <row r="293" spans="1:9" ht="46.8">
      <c r="A293" s="70">
        <v>176</v>
      </c>
      <c r="B293" s="75" t="s">
        <v>817</v>
      </c>
      <c r="C293" s="74" t="s">
        <v>1196</v>
      </c>
      <c r="D293" s="74" t="s">
        <v>473</v>
      </c>
      <c r="E293" s="74" t="s">
        <v>219</v>
      </c>
      <c r="F293" s="74" t="s">
        <v>813</v>
      </c>
      <c r="G293" s="74">
        <v>1000</v>
      </c>
      <c r="H293" s="74" t="s">
        <v>1189</v>
      </c>
      <c r="I293" s="74" t="s">
        <v>816</v>
      </c>
    </row>
    <row r="294" spans="1:9" ht="46.8">
      <c r="A294" s="70">
        <v>177</v>
      </c>
      <c r="B294" s="97" t="s">
        <v>204</v>
      </c>
      <c r="C294" s="96" t="s">
        <v>1188</v>
      </c>
      <c r="D294" s="96" t="s">
        <v>489</v>
      </c>
      <c r="E294" s="96" t="s">
        <v>357</v>
      </c>
      <c r="F294" s="96" t="s">
        <v>475</v>
      </c>
      <c r="G294" s="96">
        <v>850</v>
      </c>
      <c r="H294" s="96" t="s">
        <v>1194</v>
      </c>
      <c r="I294" s="96" t="s">
        <v>818</v>
      </c>
    </row>
    <row r="295" spans="1:9" ht="31.2">
      <c r="A295" s="70">
        <v>178</v>
      </c>
      <c r="B295" s="97" t="s">
        <v>819</v>
      </c>
      <c r="C295" s="96" t="s">
        <v>1213</v>
      </c>
      <c r="D295" s="96" t="s">
        <v>820</v>
      </c>
      <c r="E295" s="96" t="s">
        <v>821</v>
      </c>
      <c r="F295" s="96" t="s">
        <v>822</v>
      </c>
      <c r="G295" s="96">
        <v>150</v>
      </c>
      <c r="H295" s="96" t="s">
        <v>1194</v>
      </c>
      <c r="I295" s="96" t="s">
        <v>818</v>
      </c>
    </row>
    <row r="296" spans="1:9" ht="46.8">
      <c r="A296" s="70">
        <v>179</v>
      </c>
      <c r="B296" s="97" t="s">
        <v>823</v>
      </c>
      <c r="C296" s="96" t="s">
        <v>1188</v>
      </c>
      <c r="D296" s="96" t="s">
        <v>669</v>
      </c>
      <c r="E296" s="96" t="s">
        <v>824</v>
      </c>
      <c r="F296" s="96" t="s">
        <v>560</v>
      </c>
      <c r="G296" s="96">
        <v>450</v>
      </c>
      <c r="H296" s="96" t="s">
        <v>1204</v>
      </c>
      <c r="I296" s="96" t="s">
        <v>818</v>
      </c>
    </row>
    <row r="297" spans="1:9" ht="46.8">
      <c r="A297" s="70">
        <v>180</v>
      </c>
      <c r="B297" s="97" t="s">
        <v>680</v>
      </c>
      <c r="C297" s="96" t="s">
        <v>1196</v>
      </c>
      <c r="D297" s="96" t="s">
        <v>669</v>
      </c>
      <c r="E297" s="96" t="s">
        <v>824</v>
      </c>
      <c r="F297" s="96" t="s">
        <v>560</v>
      </c>
      <c r="G297" s="96">
        <v>450</v>
      </c>
      <c r="H297" s="96" t="s">
        <v>1204</v>
      </c>
      <c r="I297" s="96" t="s">
        <v>818</v>
      </c>
    </row>
    <row r="298" spans="1:9" ht="46.8">
      <c r="A298" s="70">
        <v>181</v>
      </c>
      <c r="B298" s="97" t="s">
        <v>825</v>
      </c>
      <c r="C298" s="96" t="s">
        <v>1188</v>
      </c>
      <c r="D298" s="96" t="s">
        <v>669</v>
      </c>
      <c r="E298" s="96" t="s">
        <v>824</v>
      </c>
      <c r="F298" s="96" t="s">
        <v>560</v>
      </c>
      <c r="G298" s="96">
        <v>450</v>
      </c>
      <c r="H298" s="96" t="s">
        <v>1204</v>
      </c>
      <c r="I298" s="96" t="s">
        <v>818</v>
      </c>
    </row>
    <row r="299" spans="1:9" ht="46.8">
      <c r="A299" s="70">
        <v>182</v>
      </c>
      <c r="B299" s="98" t="s">
        <v>826</v>
      </c>
      <c r="C299" s="96" t="s">
        <v>1230</v>
      </c>
      <c r="D299" s="96" t="s">
        <v>669</v>
      </c>
      <c r="E299" s="96" t="s">
        <v>827</v>
      </c>
      <c r="F299" s="96" t="s">
        <v>560</v>
      </c>
      <c r="G299" s="96">
        <v>500</v>
      </c>
      <c r="H299" s="96" t="s">
        <v>1204</v>
      </c>
      <c r="I299" s="96" t="s">
        <v>818</v>
      </c>
    </row>
    <row r="300" spans="1:9" ht="46.8">
      <c r="A300" s="70">
        <v>183</v>
      </c>
      <c r="B300" s="98" t="s">
        <v>828</v>
      </c>
      <c r="C300" s="96" t="s">
        <v>1231</v>
      </c>
      <c r="D300" s="96" t="s">
        <v>669</v>
      </c>
      <c r="E300" s="96" t="s">
        <v>829</v>
      </c>
      <c r="F300" s="96" t="s">
        <v>560</v>
      </c>
      <c r="G300" s="96">
        <v>700</v>
      </c>
      <c r="H300" s="96" t="s">
        <v>1204</v>
      </c>
      <c r="I300" s="96" t="s">
        <v>818</v>
      </c>
    </row>
    <row r="301" spans="1:9" ht="46.8">
      <c r="A301" s="70">
        <v>184</v>
      </c>
      <c r="B301" s="99" t="s">
        <v>830</v>
      </c>
      <c r="C301" s="96" t="s">
        <v>1188</v>
      </c>
      <c r="D301" s="96" t="s">
        <v>473</v>
      </c>
      <c r="E301" s="96" t="s">
        <v>831</v>
      </c>
      <c r="F301" s="96" t="s">
        <v>475</v>
      </c>
      <c r="G301" s="96">
        <v>350</v>
      </c>
      <c r="H301" s="96" t="s">
        <v>1194</v>
      </c>
      <c r="I301" s="96" t="s">
        <v>818</v>
      </c>
    </row>
    <row r="302" spans="1:9" ht="46.8">
      <c r="A302" s="70">
        <v>185</v>
      </c>
      <c r="B302" s="99" t="s">
        <v>832</v>
      </c>
      <c r="C302" s="96" t="s">
        <v>1188</v>
      </c>
      <c r="D302" s="96" t="s">
        <v>489</v>
      </c>
      <c r="E302" s="96" t="s">
        <v>833</v>
      </c>
      <c r="F302" s="96" t="s">
        <v>475</v>
      </c>
      <c r="G302" s="96">
        <v>350</v>
      </c>
      <c r="H302" s="96" t="s">
        <v>1194</v>
      </c>
      <c r="I302" s="96" t="s">
        <v>818</v>
      </c>
    </row>
    <row r="303" spans="1:9" ht="46.8">
      <c r="A303" s="70">
        <v>186</v>
      </c>
      <c r="B303" s="99" t="s">
        <v>834</v>
      </c>
      <c r="C303" s="96" t="s">
        <v>1188</v>
      </c>
      <c r="D303" s="96" t="s">
        <v>489</v>
      </c>
      <c r="E303" s="96" t="s">
        <v>835</v>
      </c>
      <c r="F303" s="96" t="s">
        <v>475</v>
      </c>
      <c r="G303" s="96">
        <v>550</v>
      </c>
      <c r="H303" s="96" t="s">
        <v>1194</v>
      </c>
      <c r="I303" s="96" t="s">
        <v>818</v>
      </c>
    </row>
    <row r="304" spans="1:9" ht="31.2">
      <c r="A304" s="70">
        <v>187</v>
      </c>
      <c r="B304" s="99" t="s">
        <v>836</v>
      </c>
      <c r="C304" s="96" t="s">
        <v>1196</v>
      </c>
      <c r="D304" s="96" t="s">
        <v>837</v>
      </c>
      <c r="E304" s="96" t="s">
        <v>838</v>
      </c>
      <c r="F304" s="96" t="s">
        <v>839</v>
      </c>
      <c r="G304" s="96">
        <v>200</v>
      </c>
      <c r="H304" s="96" t="s">
        <v>1194</v>
      </c>
      <c r="I304" s="96" t="s">
        <v>818</v>
      </c>
    </row>
    <row r="305" spans="1:9" ht="46.8">
      <c r="A305" s="70">
        <v>188</v>
      </c>
      <c r="B305" s="97" t="s">
        <v>840</v>
      </c>
      <c r="C305" s="96" t="s">
        <v>1188</v>
      </c>
      <c r="D305" s="96" t="s">
        <v>669</v>
      </c>
      <c r="E305" s="96" t="s">
        <v>841</v>
      </c>
      <c r="F305" s="96" t="s">
        <v>560</v>
      </c>
      <c r="G305" s="96">
        <v>500</v>
      </c>
      <c r="H305" s="96" t="s">
        <v>1204</v>
      </c>
      <c r="I305" s="96" t="s">
        <v>818</v>
      </c>
    </row>
    <row r="306" spans="1:9" ht="46.8">
      <c r="A306" s="70">
        <v>189</v>
      </c>
      <c r="B306" s="97" t="s">
        <v>842</v>
      </c>
      <c r="C306" s="96" t="s">
        <v>1196</v>
      </c>
      <c r="D306" s="96" t="s">
        <v>669</v>
      </c>
      <c r="E306" s="96" t="s">
        <v>843</v>
      </c>
      <c r="F306" s="96" t="s">
        <v>560</v>
      </c>
      <c r="G306" s="96">
        <v>450</v>
      </c>
      <c r="H306" s="96" t="s">
        <v>1204</v>
      </c>
      <c r="I306" s="96" t="s">
        <v>818</v>
      </c>
    </row>
    <row r="307" spans="1:9" ht="46.8">
      <c r="A307" s="70">
        <v>190</v>
      </c>
      <c r="B307" s="97" t="s">
        <v>844</v>
      </c>
      <c r="C307" s="96" t="s">
        <v>1188</v>
      </c>
      <c r="D307" s="96" t="s">
        <v>669</v>
      </c>
      <c r="E307" s="96" t="s">
        <v>845</v>
      </c>
      <c r="F307" s="96" t="s">
        <v>560</v>
      </c>
      <c r="G307" s="96">
        <v>450</v>
      </c>
      <c r="H307" s="96" t="s">
        <v>1204</v>
      </c>
      <c r="I307" s="96" t="s">
        <v>818</v>
      </c>
    </row>
    <row r="308" spans="1:9" ht="46.8">
      <c r="A308" s="70">
        <v>191</v>
      </c>
      <c r="B308" s="97" t="s">
        <v>846</v>
      </c>
      <c r="C308" s="96" t="s">
        <v>1188</v>
      </c>
      <c r="D308" s="96" t="s">
        <v>669</v>
      </c>
      <c r="E308" s="96" t="s">
        <v>845</v>
      </c>
      <c r="F308" s="96" t="s">
        <v>450</v>
      </c>
      <c r="G308" s="96">
        <v>300</v>
      </c>
      <c r="H308" s="96" t="s">
        <v>1204</v>
      </c>
      <c r="I308" s="96" t="s">
        <v>818</v>
      </c>
    </row>
    <row r="309" spans="1:9" ht="46.8">
      <c r="A309" s="70">
        <v>192</v>
      </c>
      <c r="B309" s="97" t="s">
        <v>847</v>
      </c>
      <c r="C309" s="96" t="s">
        <v>1188</v>
      </c>
      <c r="D309" s="96" t="s">
        <v>669</v>
      </c>
      <c r="E309" s="96" t="s">
        <v>845</v>
      </c>
      <c r="F309" s="96" t="s">
        <v>560</v>
      </c>
      <c r="G309" s="96">
        <v>450</v>
      </c>
      <c r="H309" s="96" t="s">
        <v>1204</v>
      </c>
      <c r="I309" s="96" t="s">
        <v>818</v>
      </c>
    </row>
    <row r="310" spans="1:9" s="80" customFormat="1" ht="46.8">
      <c r="A310" s="70">
        <v>193</v>
      </c>
      <c r="B310" s="97" t="s">
        <v>848</v>
      </c>
      <c r="C310" s="96" t="s">
        <v>1188</v>
      </c>
      <c r="D310" s="96" t="s">
        <v>669</v>
      </c>
      <c r="E310" s="96" t="s">
        <v>841</v>
      </c>
      <c r="F310" s="96" t="s">
        <v>560</v>
      </c>
      <c r="G310" s="96">
        <v>500</v>
      </c>
      <c r="H310" s="96" t="s">
        <v>1204</v>
      </c>
      <c r="I310" s="96" t="s">
        <v>818</v>
      </c>
    </row>
    <row r="311" spans="1:9" ht="31.2">
      <c r="A311" s="70">
        <v>194</v>
      </c>
      <c r="B311" s="97" t="s">
        <v>849</v>
      </c>
      <c r="C311" s="96" t="s">
        <v>1188</v>
      </c>
      <c r="D311" s="96" t="s">
        <v>850</v>
      </c>
      <c r="E311" s="96" t="s">
        <v>851</v>
      </c>
      <c r="F311" s="96" t="s">
        <v>852</v>
      </c>
      <c r="G311" s="96">
        <v>250</v>
      </c>
      <c r="H311" s="96" t="s">
        <v>1232</v>
      </c>
      <c r="I311" s="96" t="s">
        <v>818</v>
      </c>
    </row>
    <row r="312" spans="1:9" ht="31.2">
      <c r="A312" s="70">
        <v>195</v>
      </c>
      <c r="B312" s="97" t="s">
        <v>853</v>
      </c>
      <c r="C312" s="96" t="s">
        <v>1197</v>
      </c>
      <c r="D312" s="96" t="s">
        <v>854</v>
      </c>
      <c r="E312" s="96" t="s">
        <v>855</v>
      </c>
      <c r="F312" s="96" t="s">
        <v>856</v>
      </c>
      <c r="G312" s="96">
        <v>170</v>
      </c>
      <c r="H312" s="96" t="s">
        <v>1232</v>
      </c>
      <c r="I312" s="96" t="s">
        <v>818</v>
      </c>
    </row>
    <row r="313" spans="1:9" ht="46.8">
      <c r="A313" s="70">
        <v>196</v>
      </c>
      <c r="B313" s="71" t="s">
        <v>857</v>
      </c>
      <c r="C313" s="70" t="s">
        <v>1188</v>
      </c>
      <c r="D313" s="70" t="s">
        <v>669</v>
      </c>
      <c r="E313" s="70" t="s">
        <v>841</v>
      </c>
      <c r="F313" s="70" t="s">
        <v>560</v>
      </c>
      <c r="G313" s="70">
        <v>500</v>
      </c>
      <c r="H313" s="70" t="s">
        <v>1204</v>
      </c>
      <c r="I313" s="96" t="s">
        <v>818</v>
      </c>
    </row>
    <row r="314" spans="1:9" ht="62.4">
      <c r="A314" s="70">
        <v>197</v>
      </c>
      <c r="B314" s="75" t="s">
        <v>858</v>
      </c>
      <c r="C314" s="74" t="s">
        <v>1188</v>
      </c>
      <c r="D314" s="74" t="s">
        <v>859</v>
      </c>
      <c r="E314" s="74" t="s">
        <v>860</v>
      </c>
      <c r="F314" s="74" t="s">
        <v>376</v>
      </c>
      <c r="G314" s="76">
        <v>3500</v>
      </c>
      <c r="H314" s="74" t="s">
        <v>1221</v>
      </c>
      <c r="I314" s="74" t="s">
        <v>377</v>
      </c>
    </row>
    <row r="315" spans="1:9" s="80" customFormat="1" ht="62.4">
      <c r="A315" s="70">
        <v>198</v>
      </c>
      <c r="B315" s="87" t="s">
        <v>861</v>
      </c>
      <c r="C315" s="74" t="s">
        <v>1188</v>
      </c>
      <c r="D315" s="74" t="s">
        <v>862</v>
      </c>
      <c r="E315" s="74" t="s">
        <v>863</v>
      </c>
      <c r="F315" s="74" t="s">
        <v>376</v>
      </c>
      <c r="G315" s="74">
        <v>800</v>
      </c>
      <c r="H315" s="74" t="s">
        <v>1203</v>
      </c>
      <c r="I315" s="74" t="s">
        <v>377</v>
      </c>
    </row>
    <row r="316" spans="1:9" ht="78">
      <c r="A316" s="70">
        <v>199</v>
      </c>
      <c r="B316" s="87" t="s">
        <v>864</v>
      </c>
      <c r="C316" s="74" t="s">
        <v>1188</v>
      </c>
      <c r="D316" s="74" t="s">
        <v>865</v>
      </c>
      <c r="E316" s="74" t="s">
        <v>866</v>
      </c>
      <c r="F316" s="74" t="s">
        <v>376</v>
      </c>
      <c r="G316" s="76">
        <v>4000</v>
      </c>
      <c r="H316" s="74" t="s">
        <v>1221</v>
      </c>
      <c r="I316" s="74" t="s">
        <v>377</v>
      </c>
    </row>
    <row r="317" spans="1:9" ht="62.4">
      <c r="A317" s="70">
        <v>200</v>
      </c>
      <c r="B317" s="87" t="s">
        <v>373</v>
      </c>
      <c r="C317" s="74" t="s">
        <v>1188</v>
      </c>
      <c r="D317" s="74" t="s">
        <v>867</v>
      </c>
      <c r="E317" s="74" t="s">
        <v>375</v>
      </c>
      <c r="F317" s="74" t="s">
        <v>376</v>
      </c>
      <c r="G317" s="74">
        <v>1500</v>
      </c>
      <c r="H317" s="74" t="s">
        <v>1203</v>
      </c>
      <c r="I317" s="74" t="s">
        <v>377</v>
      </c>
    </row>
    <row r="318" spans="1:9" ht="78">
      <c r="A318" s="70">
        <v>201</v>
      </c>
      <c r="B318" s="87" t="s">
        <v>868</v>
      </c>
      <c r="C318" s="74" t="s">
        <v>1188</v>
      </c>
      <c r="D318" s="74" t="s">
        <v>869</v>
      </c>
      <c r="E318" s="74" t="s">
        <v>870</v>
      </c>
      <c r="F318" s="74" t="s">
        <v>871</v>
      </c>
      <c r="G318" s="74">
        <v>2500</v>
      </c>
      <c r="H318" s="74" t="s">
        <v>1203</v>
      </c>
      <c r="I318" s="74" t="s">
        <v>377</v>
      </c>
    </row>
    <row r="319" spans="1:9" ht="78">
      <c r="A319" s="70">
        <v>202</v>
      </c>
      <c r="B319" s="87" t="s">
        <v>872</v>
      </c>
      <c r="C319" s="102" t="s">
        <v>1213</v>
      </c>
      <c r="D319" s="88" t="s">
        <v>873</v>
      </c>
      <c r="E319" s="74" t="s">
        <v>874</v>
      </c>
      <c r="F319" s="76">
        <v>1000</v>
      </c>
      <c r="G319" s="74" t="s">
        <v>1233</v>
      </c>
      <c r="H319" s="74" t="s">
        <v>1234</v>
      </c>
      <c r="I319" s="74" t="s">
        <v>377</v>
      </c>
    </row>
    <row r="320" spans="1:9" ht="46.8">
      <c r="A320" s="70">
        <v>203</v>
      </c>
      <c r="B320" s="71" t="s">
        <v>875</v>
      </c>
      <c r="C320" s="70" t="s">
        <v>1188</v>
      </c>
      <c r="D320" s="70" t="s">
        <v>876</v>
      </c>
      <c r="E320" s="70" t="s">
        <v>877</v>
      </c>
      <c r="F320" s="70" t="s">
        <v>878</v>
      </c>
      <c r="G320" s="70">
        <v>800</v>
      </c>
      <c r="H320" s="70" t="s">
        <v>1189</v>
      </c>
      <c r="I320" s="70" t="s">
        <v>879</v>
      </c>
    </row>
    <row r="321" spans="1:9" ht="46.8">
      <c r="A321" s="70">
        <v>204</v>
      </c>
      <c r="B321" s="71" t="s">
        <v>880</v>
      </c>
      <c r="C321" s="70" t="s">
        <v>1188</v>
      </c>
      <c r="D321" s="70" t="s">
        <v>876</v>
      </c>
      <c r="E321" s="70" t="s">
        <v>881</v>
      </c>
      <c r="F321" s="70" t="s">
        <v>878</v>
      </c>
      <c r="G321" s="70">
        <v>700</v>
      </c>
      <c r="H321" s="70" t="s">
        <v>1189</v>
      </c>
      <c r="I321" s="70" t="s">
        <v>879</v>
      </c>
    </row>
    <row r="322" spans="1:9" ht="46.8">
      <c r="A322" s="70">
        <v>205</v>
      </c>
      <c r="B322" s="71" t="s">
        <v>882</v>
      </c>
      <c r="C322" s="70" t="s">
        <v>1188</v>
      </c>
      <c r="D322" s="70" t="s">
        <v>876</v>
      </c>
      <c r="E322" s="70" t="s">
        <v>877</v>
      </c>
      <c r="F322" s="70" t="s">
        <v>878</v>
      </c>
      <c r="G322" s="70">
        <v>800</v>
      </c>
      <c r="H322" s="70" t="s">
        <v>1189</v>
      </c>
      <c r="I322" s="70" t="s">
        <v>879</v>
      </c>
    </row>
    <row r="323" spans="1:9" ht="46.8">
      <c r="A323" s="70">
        <v>206</v>
      </c>
      <c r="B323" s="71" t="s">
        <v>883</v>
      </c>
      <c r="C323" s="70" t="s">
        <v>1188</v>
      </c>
      <c r="D323" s="70" t="s">
        <v>876</v>
      </c>
      <c r="E323" s="70" t="s">
        <v>884</v>
      </c>
      <c r="F323" s="70" t="s">
        <v>878</v>
      </c>
      <c r="G323" s="70">
        <v>600</v>
      </c>
      <c r="H323" s="70" t="s">
        <v>1189</v>
      </c>
      <c r="I323" s="70" t="s">
        <v>879</v>
      </c>
    </row>
    <row r="324" spans="1:9" ht="46.8">
      <c r="A324" s="70">
        <v>207</v>
      </c>
      <c r="B324" s="71" t="s">
        <v>885</v>
      </c>
      <c r="C324" s="70" t="s">
        <v>1188</v>
      </c>
      <c r="D324" s="70" t="s">
        <v>876</v>
      </c>
      <c r="E324" s="70" t="s">
        <v>886</v>
      </c>
      <c r="F324" s="70" t="s">
        <v>878</v>
      </c>
      <c r="G324" s="70">
        <v>800</v>
      </c>
      <c r="H324" s="70" t="s">
        <v>1189</v>
      </c>
      <c r="I324" s="70" t="s">
        <v>879</v>
      </c>
    </row>
    <row r="325" spans="1:9" ht="46.8">
      <c r="A325" s="70">
        <v>208</v>
      </c>
      <c r="B325" s="75" t="s">
        <v>204</v>
      </c>
      <c r="C325" s="74" t="s">
        <v>1188</v>
      </c>
      <c r="D325" s="74" t="s">
        <v>489</v>
      </c>
      <c r="E325" s="74" t="s">
        <v>357</v>
      </c>
      <c r="F325" s="74" t="s">
        <v>475</v>
      </c>
      <c r="G325" s="76">
        <v>850</v>
      </c>
      <c r="H325" s="74" t="s">
        <v>1194</v>
      </c>
      <c r="I325" s="74" t="s">
        <v>887</v>
      </c>
    </row>
    <row r="326" spans="1:9" ht="31.2">
      <c r="A326" s="70">
        <v>209</v>
      </c>
      <c r="B326" s="75" t="s">
        <v>589</v>
      </c>
      <c r="C326" s="74" t="s">
        <v>1196</v>
      </c>
      <c r="D326" s="74" t="s">
        <v>590</v>
      </c>
      <c r="E326" s="74" t="s">
        <v>591</v>
      </c>
      <c r="F326" s="74" t="s">
        <v>235</v>
      </c>
      <c r="G326" s="74">
        <v>1000</v>
      </c>
      <c r="H326" s="74" t="s">
        <v>1192</v>
      </c>
      <c r="I326" s="74" t="s">
        <v>887</v>
      </c>
    </row>
    <row r="327" spans="1:9" ht="46.8">
      <c r="A327" s="70">
        <v>210</v>
      </c>
      <c r="B327" s="75" t="s">
        <v>888</v>
      </c>
      <c r="C327" s="74" t="s">
        <v>1188</v>
      </c>
      <c r="D327" s="74" t="s">
        <v>489</v>
      </c>
      <c r="E327" s="74" t="s">
        <v>357</v>
      </c>
      <c r="F327" s="74" t="s">
        <v>475</v>
      </c>
      <c r="G327" s="76">
        <v>850</v>
      </c>
      <c r="H327" s="74" t="s">
        <v>1194</v>
      </c>
      <c r="I327" s="74" t="s">
        <v>887</v>
      </c>
    </row>
    <row r="328" spans="1:9" ht="46.8">
      <c r="A328" s="70">
        <v>211</v>
      </c>
      <c r="B328" s="75" t="s">
        <v>889</v>
      </c>
      <c r="C328" s="74" t="s">
        <v>1188</v>
      </c>
      <c r="D328" s="74" t="s">
        <v>489</v>
      </c>
      <c r="E328" s="74" t="s">
        <v>357</v>
      </c>
      <c r="F328" s="74" t="s">
        <v>475</v>
      </c>
      <c r="G328" s="76">
        <v>850</v>
      </c>
      <c r="H328" s="74" t="s">
        <v>1194</v>
      </c>
      <c r="I328" s="74" t="s">
        <v>887</v>
      </c>
    </row>
    <row r="329" spans="1:9" ht="31.2">
      <c r="A329" s="70">
        <v>212</v>
      </c>
      <c r="B329" s="75" t="s">
        <v>262</v>
      </c>
      <c r="C329" s="74" t="s">
        <v>1213</v>
      </c>
      <c r="D329" s="74" t="s">
        <v>263</v>
      </c>
      <c r="E329" s="74">
        <v>1</v>
      </c>
      <c r="F329" s="74" t="s">
        <v>249</v>
      </c>
      <c r="G329" s="74">
        <v>600</v>
      </c>
      <c r="H329" s="74"/>
      <c r="I329" s="74" t="s">
        <v>264</v>
      </c>
    </row>
    <row r="330" spans="1:9" ht="31.2">
      <c r="A330" s="70">
        <v>213</v>
      </c>
      <c r="B330" s="75" t="s">
        <v>265</v>
      </c>
      <c r="C330" s="74" t="s">
        <v>1213</v>
      </c>
      <c r="D330" s="74" t="s">
        <v>263</v>
      </c>
      <c r="E330" s="74">
        <v>1</v>
      </c>
      <c r="F330" s="74" t="s">
        <v>249</v>
      </c>
      <c r="G330" s="74">
        <v>700</v>
      </c>
      <c r="H330" s="74"/>
      <c r="I330" s="74" t="s">
        <v>264</v>
      </c>
    </row>
    <row r="331" spans="1:9" ht="31.2">
      <c r="A331" s="70">
        <v>214</v>
      </c>
      <c r="B331" s="75" t="s">
        <v>266</v>
      </c>
      <c r="C331" s="74" t="s">
        <v>1213</v>
      </c>
      <c r="D331" s="74" t="s">
        <v>267</v>
      </c>
      <c r="E331" s="74">
        <v>2</v>
      </c>
      <c r="F331" s="74" t="s">
        <v>249</v>
      </c>
      <c r="G331" s="74">
        <v>700</v>
      </c>
      <c r="H331" s="74"/>
      <c r="I331" s="74" t="s">
        <v>264</v>
      </c>
    </row>
    <row r="332" spans="1:9" ht="31.2">
      <c r="A332" s="70">
        <v>215</v>
      </c>
      <c r="B332" s="87" t="s">
        <v>268</v>
      </c>
      <c r="C332" s="74" t="s">
        <v>1213</v>
      </c>
      <c r="D332" s="88" t="s">
        <v>269</v>
      </c>
      <c r="E332" s="88">
        <v>1</v>
      </c>
      <c r="F332" s="74" t="s">
        <v>249</v>
      </c>
      <c r="G332" s="74">
        <v>400</v>
      </c>
      <c r="H332" s="74"/>
      <c r="I332" s="74" t="s">
        <v>264</v>
      </c>
    </row>
    <row r="333" spans="1:9" ht="31.2">
      <c r="A333" s="70">
        <v>216</v>
      </c>
      <c r="B333" s="81" t="s">
        <v>270</v>
      </c>
      <c r="C333" s="74" t="s">
        <v>1213</v>
      </c>
      <c r="D333" s="74" t="s">
        <v>271</v>
      </c>
      <c r="E333" s="74">
        <v>1</v>
      </c>
      <c r="F333" s="74" t="s">
        <v>249</v>
      </c>
      <c r="G333" s="74">
        <v>400</v>
      </c>
      <c r="H333" s="79"/>
      <c r="I333" s="74" t="s">
        <v>264</v>
      </c>
    </row>
    <row r="334" spans="1:9" ht="31.2">
      <c r="A334" s="70">
        <v>217</v>
      </c>
      <c r="B334" s="87" t="s">
        <v>272</v>
      </c>
      <c r="C334" s="74" t="s">
        <v>1213</v>
      </c>
      <c r="D334" s="74" t="s">
        <v>273</v>
      </c>
      <c r="E334" s="74">
        <v>1</v>
      </c>
      <c r="F334" s="74" t="s">
        <v>249</v>
      </c>
      <c r="G334" s="74">
        <v>150</v>
      </c>
      <c r="H334" s="79"/>
      <c r="I334" s="74" t="s">
        <v>264</v>
      </c>
    </row>
    <row r="335" spans="1:9" ht="31.2">
      <c r="A335" s="70">
        <v>218</v>
      </c>
      <c r="B335" s="87" t="s">
        <v>274</v>
      </c>
      <c r="C335" s="74" t="s">
        <v>1213</v>
      </c>
      <c r="D335" s="74" t="s">
        <v>273</v>
      </c>
      <c r="E335" s="74">
        <v>1</v>
      </c>
      <c r="F335" s="74" t="s">
        <v>249</v>
      </c>
      <c r="G335" s="74">
        <v>150</v>
      </c>
      <c r="H335" s="79"/>
      <c r="I335" s="74" t="s">
        <v>264</v>
      </c>
    </row>
    <row r="336" spans="1:9" ht="31.2">
      <c r="A336" s="70">
        <v>219</v>
      </c>
      <c r="B336" s="87" t="s">
        <v>275</v>
      </c>
      <c r="C336" s="74" t="s">
        <v>1213</v>
      </c>
      <c r="D336" s="74" t="s">
        <v>276</v>
      </c>
      <c r="E336" s="74">
        <v>2</v>
      </c>
      <c r="F336" s="74" t="s">
        <v>249</v>
      </c>
      <c r="G336" s="74">
        <v>200</v>
      </c>
      <c r="H336" s="79"/>
      <c r="I336" s="74" t="s">
        <v>264</v>
      </c>
    </row>
    <row r="337" spans="1:9" ht="31.2">
      <c r="A337" s="70">
        <v>220</v>
      </c>
      <c r="B337" s="75" t="s">
        <v>277</v>
      </c>
      <c r="C337" s="74" t="s">
        <v>1213</v>
      </c>
      <c r="D337" s="88" t="s">
        <v>278</v>
      </c>
      <c r="E337" s="74">
        <v>1</v>
      </c>
      <c r="F337" s="74" t="s">
        <v>249</v>
      </c>
      <c r="G337" s="102">
        <v>420</v>
      </c>
      <c r="H337" s="79"/>
      <c r="I337" s="74" t="s">
        <v>264</v>
      </c>
    </row>
    <row r="338" spans="1:9" ht="31.2">
      <c r="A338" s="70">
        <v>221</v>
      </c>
      <c r="B338" s="75" t="s">
        <v>279</v>
      </c>
      <c r="C338" s="74" t="s">
        <v>1213</v>
      </c>
      <c r="D338" s="88" t="s">
        <v>278</v>
      </c>
      <c r="E338" s="74">
        <v>1</v>
      </c>
      <c r="F338" s="74" t="s">
        <v>249</v>
      </c>
      <c r="G338" s="102">
        <v>420</v>
      </c>
      <c r="H338" s="79"/>
      <c r="I338" s="74" t="s">
        <v>264</v>
      </c>
    </row>
    <row r="339" spans="1:9" ht="31.2">
      <c r="A339" s="70">
        <v>222</v>
      </c>
      <c r="B339" s="75" t="s">
        <v>280</v>
      </c>
      <c r="C339" s="74" t="s">
        <v>1213</v>
      </c>
      <c r="D339" s="88" t="s">
        <v>278</v>
      </c>
      <c r="E339" s="74">
        <v>1</v>
      </c>
      <c r="F339" s="74" t="s">
        <v>249</v>
      </c>
      <c r="G339" s="102">
        <v>420</v>
      </c>
      <c r="H339" s="79"/>
      <c r="I339" s="74" t="s">
        <v>264</v>
      </c>
    </row>
    <row r="340" spans="1:9" ht="31.2">
      <c r="A340" s="70">
        <v>223</v>
      </c>
      <c r="B340" s="75" t="s">
        <v>281</v>
      </c>
      <c r="C340" s="74" t="s">
        <v>1213</v>
      </c>
      <c r="D340" s="88" t="s">
        <v>278</v>
      </c>
      <c r="E340" s="74">
        <v>1</v>
      </c>
      <c r="F340" s="74" t="s">
        <v>249</v>
      </c>
      <c r="G340" s="102">
        <v>420</v>
      </c>
      <c r="H340" s="79"/>
      <c r="I340" s="74" t="s">
        <v>264</v>
      </c>
    </row>
    <row r="341" spans="1:9" ht="31.2">
      <c r="A341" s="70">
        <v>224</v>
      </c>
      <c r="B341" s="75" t="s">
        <v>282</v>
      </c>
      <c r="C341" s="74" t="s">
        <v>1213</v>
      </c>
      <c r="D341" s="88" t="s">
        <v>278</v>
      </c>
      <c r="E341" s="74">
        <v>1</v>
      </c>
      <c r="F341" s="74" t="s">
        <v>249</v>
      </c>
      <c r="G341" s="102">
        <v>420</v>
      </c>
      <c r="H341" s="79"/>
      <c r="I341" s="74" t="s">
        <v>264</v>
      </c>
    </row>
    <row r="342" spans="1:9" ht="31.2">
      <c r="A342" s="70">
        <v>225</v>
      </c>
      <c r="B342" s="75" t="s">
        <v>283</v>
      </c>
      <c r="C342" s="74" t="s">
        <v>1213</v>
      </c>
      <c r="D342" s="88" t="s">
        <v>278</v>
      </c>
      <c r="E342" s="74">
        <v>1</v>
      </c>
      <c r="F342" s="74" t="s">
        <v>249</v>
      </c>
      <c r="G342" s="102">
        <v>420</v>
      </c>
      <c r="H342" s="79"/>
      <c r="I342" s="74" t="s">
        <v>264</v>
      </c>
    </row>
    <row r="343" spans="1:9" ht="31.2">
      <c r="A343" s="70">
        <v>226</v>
      </c>
      <c r="B343" s="75" t="s">
        <v>284</v>
      </c>
      <c r="C343" s="74" t="s">
        <v>1213</v>
      </c>
      <c r="D343" s="74" t="s">
        <v>273</v>
      </c>
      <c r="E343" s="74">
        <v>1</v>
      </c>
      <c r="F343" s="74" t="s">
        <v>249</v>
      </c>
      <c r="G343" s="102">
        <v>420</v>
      </c>
      <c r="H343" s="79"/>
      <c r="I343" s="74" t="s">
        <v>264</v>
      </c>
    </row>
    <row r="344" spans="1:9" s="80" customFormat="1" ht="31.2">
      <c r="A344" s="70">
        <v>227</v>
      </c>
      <c r="B344" s="75" t="s">
        <v>890</v>
      </c>
      <c r="C344" s="74"/>
      <c r="D344" s="74" t="s">
        <v>891</v>
      </c>
      <c r="E344" s="74"/>
      <c r="F344" s="74" t="s">
        <v>892</v>
      </c>
      <c r="G344" s="76">
        <v>2000</v>
      </c>
      <c r="H344" s="74"/>
      <c r="I344" s="74" t="s">
        <v>893</v>
      </c>
    </row>
    <row r="345" spans="1:9" s="80" customFormat="1" ht="31.2">
      <c r="A345" s="70">
        <v>228</v>
      </c>
      <c r="B345" s="75" t="s">
        <v>894</v>
      </c>
      <c r="C345" s="74"/>
      <c r="D345" s="74" t="s">
        <v>891</v>
      </c>
      <c r="E345" s="74"/>
      <c r="F345" s="74" t="s">
        <v>892</v>
      </c>
      <c r="G345" s="76">
        <v>2000</v>
      </c>
      <c r="H345" s="74"/>
      <c r="I345" s="74" t="s">
        <v>893</v>
      </c>
    </row>
    <row r="346" spans="1:9" s="80" customFormat="1" ht="31.2">
      <c r="A346" s="70">
        <v>229</v>
      </c>
      <c r="B346" s="75" t="s">
        <v>895</v>
      </c>
      <c r="C346" s="74"/>
      <c r="D346" s="74" t="s">
        <v>891</v>
      </c>
      <c r="E346" s="74"/>
      <c r="F346" s="74" t="s">
        <v>892</v>
      </c>
      <c r="G346" s="76">
        <v>2000</v>
      </c>
      <c r="H346" s="74"/>
      <c r="I346" s="74" t="s">
        <v>893</v>
      </c>
    </row>
    <row r="347" spans="1:9" s="80" customFormat="1" ht="31.2">
      <c r="A347" s="70">
        <v>230</v>
      </c>
      <c r="B347" s="75" t="s">
        <v>896</v>
      </c>
      <c r="C347" s="74"/>
      <c r="D347" s="74" t="s">
        <v>891</v>
      </c>
      <c r="E347" s="74"/>
      <c r="F347" s="74" t="s">
        <v>892</v>
      </c>
      <c r="G347" s="76">
        <v>2000</v>
      </c>
      <c r="H347" s="74"/>
      <c r="I347" s="74" t="s">
        <v>893</v>
      </c>
    </row>
    <row r="348" spans="1:9" s="80" customFormat="1" ht="31.2">
      <c r="A348" s="70">
        <v>231</v>
      </c>
      <c r="B348" s="75" t="s">
        <v>897</v>
      </c>
      <c r="C348" s="74"/>
      <c r="D348" s="74" t="s">
        <v>891</v>
      </c>
      <c r="E348" s="74"/>
      <c r="F348" s="74" t="s">
        <v>892</v>
      </c>
      <c r="G348" s="76">
        <v>2000</v>
      </c>
      <c r="H348" s="74"/>
      <c r="I348" s="74" t="s">
        <v>893</v>
      </c>
    </row>
    <row r="349" spans="1:9" s="80" customFormat="1" ht="31.2">
      <c r="A349" s="70">
        <v>232</v>
      </c>
      <c r="B349" s="75" t="s">
        <v>898</v>
      </c>
      <c r="C349" s="74"/>
      <c r="D349" s="74" t="s">
        <v>891</v>
      </c>
      <c r="E349" s="74"/>
      <c r="F349" s="74" t="s">
        <v>892</v>
      </c>
      <c r="G349" s="76">
        <v>2000</v>
      </c>
      <c r="H349" s="74"/>
      <c r="I349" s="74" t="s">
        <v>893</v>
      </c>
    </row>
    <row r="350" spans="1:9" s="80" customFormat="1" ht="31.2">
      <c r="A350" s="70">
        <v>233</v>
      </c>
      <c r="B350" s="75" t="s">
        <v>899</v>
      </c>
      <c r="C350" s="74"/>
      <c r="D350" s="74" t="s">
        <v>891</v>
      </c>
      <c r="E350" s="74"/>
      <c r="F350" s="74" t="s">
        <v>892</v>
      </c>
      <c r="G350" s="76">
        <v>2000</v>
      </c>
      <c r="H350" s="74"/>
      <c r="I350" s="74" t="s">
        <v>893</v>
      </c>
    </row>
    <row r="351" spans="1:9" s="80" customFormat="1" ht="31.2">
      <c r="A351" s="70">
        <v>234</v>
      </c>
      <c r="B351" s="75" t="s">
        <v>900</v>
      </c>
      <c r="C351" s="74"/>
      <c r="D351" s="74" t="s">
        <v>891</v>
      </c>
      <c r="E351" s="74"/>
      <c r="F351" s="74" t="s">
        <v>892</v>
      </c>
      <c r="G351" s="76">
        <v>2000</v>
      </c>
      <c r="H351" s="74"/>
      <c r="I351" s="74" t="s">
        <v>893</v>
      </c>
    </row>
    <row r="352" spans="1:9" s="80" customFormat="1" ht="31.2">
      <c r="A352" s="70">
        <v>235</v>
      </c>
      <c r="B352" s="75" t="s">
        <v>901</v>
      </c>
      <c r="C352" s="74"/>
      <c r="D352" s="74" t="s">
        <v>902</v>
      </c>
      <c r="E352" s="74"/>
      <c r="F352" s="74" t="s">
        <v>892</v>
      </c>
      <c r="G352" s="76">
        <v>1000</v>
      </c>
      <c r="H352" s="74"/>
      <c r="I352" s="74" t="s">
        <v>893</v>
      </c>
    </row>
    <row r="353" spans="1:9" s="80" customFormat="1" ht="31.2">
      <c r="A353" s="70">
        <v>236</v>
      </c>
      <c r="B353" s="75" t="s">
        <v>903</v>
      </c>
      <c r="C353" s="74"/>
      <c r="D353" s="74" t="s">
        <v>902</v>
      </c>
      <c r="E353" s="74"/>
      <c r="F353" s="74" t="s">
        <v>892</v>
      </c>
      <c r="G353" s="76">
        <v>1000</v>
      </c>
      <c r="H353" s="74"/>
      <c r="I353" s="74" t="s">
        <v>893</v>
      </c>
    </row>
    <row r="354" spans="1:9" ht="31.2">
      <c r="A354" s="70">
        <v>237</v>
      </c>
      <c r="B354" s="87" t="s">
        <v>904</v>
      </c>
      <c r="C354" s="74" t="s">
        <v>1196</v>
      </c>
      <c r="D354" s="74" t="s">
        <v>905</v>
      </c>
      <c r="E354" s="74" t="s">
        <v>215</v>
      </c>
      <c r="F354" s="74" t="s">
        <v>475</v>
      </c>
      <c r="G354" s="74">
        <v>1000</v>
      </c>
      <c r="H354" s="74" t="s">
        <v>1225</v>
      </c>
      <c r="I354" s="74" t="s">
        <v>906</v>
      </c>
    </row>
    <row r="355" spans="1:9" ht="46.8">
      <c r="A355" s="70">
        <v>238</v>
      </c>
      <c r="B355" s="87" t="s">
        <v>907</v>
      </c>
      <c r="C355" s="74" t="s">
        <v>1188</v>
      </c>
      <c r="D355" s="74" t="s">
        <v>908</v>
      </c>
      <c r="E355" s="74" t="s">
        <v>909</v>
      </c>
      <c r="F355" s="74" t="s">
        <v>475</v>
      </c>
      <c r="G355" s="74">
        <v>500</v>
      </c>
      <c r="H355" s="74" t="s">
        <v>1189</v>
      </c>
      <c r="I355" s="74" t="s">
        <v>906</v>
      </c>
    </row>
    <row r="356" spans="1:9" ht="46.8">
      <c r="A356" s="70">
        <v>239</v>
      </c>
      <c r="B356" s="87" t="s">
        <v>910</v>
      </c>
      <c r="C356" s="74" t="s">
        <v>1188</v>
      </c>
      <c r="D356" s="74" t="s">
        <v>489</v>
      </c>
      <c r="E356" s="74" t="s">
        <v>911</v>
      </c>
      <c r="F356" s="74" t="s">
        <v>475</v>
      </c>
      <c r="G356" s="74">
        <v>500</v>
      </c>
      <c r="H356" s="74" t="s">
        <v>1189</v>
      </c>
      <c r="I356" s="74" t="s">
        <v>906</v>
      </c>
    </row>
    <row r="357" spans="1:9" ht="31.2">
      <c r="A357" s="70">
        <v>240</v>
      </c>
      <c r="B357" s="87" t="s">
        <v>912</v>
      </c>
      <c r="C357" s="74" t="s">
        <v>1196</v>
      </c>
      <c r="D357" s="74" t="s">
        <v>905</v>
      </c>
      <c r="E357" s="74" t="s">
        <v>215</v>
      </c>
      <c r="F357" s="74" t="s">
        <v>475</v>
      </c>
      <c r="G357" s="74">
        <v>1000</v>
      </c>
      <c r="H357" s="74" t="s">
        <v>1194</v>
      </c>
      <c r="I357" s="74" t="s">
        <v>906</v>
      </c>
    </row>
    <row r="358" spans="1:9" ht="46.8">
      <c r="A358" s="70">
        <v>241</v>
      </c>
      <c r="B358" s="87" t="s">
        <v>913</v>
      </c>
      <c r="C358" s="74" t="s">
        <v>1188</v>
      </c>
      <c r="D358" s="74" t="s">
        <v>489</v>
      </c>
      <c r="E358" s="74" t="s">
        <v>911</v>
      </c>
      <c r="F358" s="74" t="s">
        <v>475</v>
      </c>
      <c r="G358" s="74">
        <v>1000</v>
      </c>
      <c r="H358" s="74" t="s">
        <v>1189</v>
      </c>
      <c r="I358" s="74" t="s">
        <v>906</v>
      </c>
    </row>
    <row r="359" spans="1:9" ht="31.2">
      <c r="A359" s="70">
        <v>242</v>
      </c>
      <c r="B359" s="87" t="s">
        <v>914</v>
      </c>
      <c r="C359" s="74" t="s">
        <v>1213</v>
      </c>
      <c r="D359" s="74" t="s">
        <v>788</v>
      </c>
      <c r="E359" s="74" t="s">
        <v>742</v>
      </c>
      <c r="F359" s="74" t="s">
        <v>915</v>
      </c>
      <c r="G359" s="74">
        <v>1000</v>
      </c>
      <c r="H359" s="74" t="s">
        <v>1225</v>
      </c>
      <c r="I359" s="74" t="s">
        <v>906</v>
      </c>
    </row>
    <row r="360" spans="1:9" ht="31.2">
      <c r="A360" s="70">
        <v>243</v>
      </c>
      <c r="B360" s="87" t="s">
        <v>916</v>
      </c>
      <c r="C360" s="74" t="s">
        <v>1213</v>
      </c>
      <c r="D360" s="74" t="s">
        <v>788</v>
      </c>
      <c r="E360" s="74" t="s">
        <v>917</v>
      </c>
      <c r="F360" s="74" t="s">
        <v>915</v>
      </c>
      <c r="G360" s="74">
        <v>1000</v>
      </c>
      <c r="H360" s="74" t="s">
        <v>1189</v>
      </c>
      <c r="I360" s="74" t="s">
        <v>906</v>
      </c>
    </row>
    <row r="361" spans="1:9" ht="31.2">
      <c r="A361" s="70">
        <v>244</v>
      </c>
      <c r="B361" s="87" t="s">
        <v>918</v>
      </c>
      <c r="C361" s="74" t="s">
        <v>1213</v>
      </c>
      <c r="D361" s="74" t="s">
        <v>788</v>
      </c>
      <c r="E361" s="74" t="s">
        <v>919</v>
      </c>
      <c r="F361" s="74" t="s">
        <v>915</v>
      </c>
      <c r="G361" s="74">
        <v>1000</v>
      </c>
      <c r="H361" s="74" t="s">
        <v>1189</v>
      </c>
      <c r="I361" s="74" t="s">
        <v>906</v>
      </c>
    </row>
    <row r="362" spans="1:9" s="103" customFormat="1" ht="31.2">
      <c r="A362" s="70">
        <v>245</v>
      </c>
      <c r="B362" s="81" t="s">
        <v>920</v>
      </c>
      <c r="C362" s="74" t="s">
        <v>1213</v>
      </c>
      <c r="D362" s="74" t="s">
        <v>891</v>
      </c>
      <c r="E362" s="74" t="s">
        <v>395</v>
      </c>
      <c r="F362" s="74" t="s">
        <v>396</v>
      </c>
      <c r="G362" s="76">
        <v>2000</v>
      </c>
      <c r="H362" s="74" t="s">
        <v>1189</v>
      </c>
      <c r="I362" s="74" t="s">
        <v>906</v>
      </c>
    </row>
    <row r="363" spans="1:9" ht="31.2">
      <c r="A363" s="70">
        <v>246</v>
      </c>
      <c r="B363" s="81" t="s">
        <v>921</v>
      </c>
      <c r="C363" s="74" t="s">
        <v>1213</v>
      </c>
      <c r="D363" s="74" t="s">
        <v>891</v>
      </c>
      <c r="E363" s="74" t="s">
        <v>922</v>
      </c>
      <c r="F363" s="74" t="s">
        <v>396</v>
      </c>
      <c r="G363" s="74">
        <v>1500</v>
      </c>
      <c r="H363" s="74" t="s">
        <v>1189</v>
      </c>
      <c r="I363" s="74" t="s">
        <v>397</v>
      </c>
    </row>
    <row r="364" spans="1:9" ht="31.2">
      <c r="A364" s="70">
        <v>247</v>
      </c>
      <c r="B364" s="81" t="s">
        <v>923</v>
      </c>
      <c r="C364" s="74" t="s">
        <v>1213</v>
      </c>
      <c r="D364" s="74" t="s">
        <v>891</v>
      </c>
      <c r="E364" s="74" t="s">
        <v>924</v>
      </c>
      <c r="F364" s="74" t="s">
        <v>396</v>
      </c>
      <c r="G364" s="74">
        <v>2000</v>
      </c>
      <c r="H364" s="74" t="s">
        <v>1189</v>
      </c>
      <c r="I364" s="74" t="s">
        <v>397</v>
      </c>
    </row>
    <row r="365" spans="1:9" ht="31.2">
      <c r="A365" s="70">
        <v>248</v>
      </c>
      <c r="B365" s="81" t="s">
        <v>925</v>
      </c>
      <c r="C365" s="74" t="s">
        <v>1213</v>
      </c>
      <c r="D365" s="74" t="s">
        <v>891</v>
      </c>
      <c r="E365" s="74" t="s">
        <v>395</v>
      </c>
      <c r="F365" s="74" t="s">
        <v>396</v>
      </c>
      <c r="G365" s="74">
        <v>2000</v>
      </c>
      <c r="H365" s="74" t="s">
        <v>1189</v>
      </c>
      <c r="I365" s="74" t="s">
        <v>397</v>
      </c>
    </row>
    <row r="366" spans="1:9" ht="31.2">
      <c r="A366" s="70">
        <v>249</v>
      </c>
      <c r="B366" s="81" t="s">
        <v>926</v>
      </c>
      <c r="C366" s="74" t="s">
        <v>1213</v>
      </c>
      <c r="D366" s="74" t="s">
        <v>891</v>
      </c>
      <c r="E366" s="74" t="s">
        <v>395</v>
      </c>
      <c r="F366" s="74" t="s">
        <v>396</v>
      </c>
      <c r="G366" s="74">
        <v>2000</v>
      </c>
      <c r="H366" s="74" t="s">
        <v>1189</v>
      </c>
      <c r="I366" s="74" t="s">
        <v>397</v>
      </c>
    </row>
    <row r="367" spans="1:9" ht="46.8">
      <c r="A367" s="70">
        <v>250</v>
      </c>
      <c r="B367" s="75" t="s">
        <v>927</v>
      </c>
      <c r="C367" s="74" t="s">
        <v>1188</v>
      </c>
      <c r="D367" s="74" t="s">
        <v>928</v>
      </c>
      <c r="E367" s="74" t="s">
        <v>929</v>
      </c>
      <c r="F367" s="74" t="s">
        <v>475</v>
      </c>
      <c r="G367" s="76">
        <v>850</v>
      </c>
      <c r="H367" s="74" t="s">
        <v>1194</v>
      </c>
      <c r="I367" s="74" t="s">
        <v>236</v>
      </c>
    </row>
    <row r="368" spans="1:9" ht="31.2">
      <c r="A368" s="70">
        <v>251</v>
      </c>
      <c r="B368" s="75" t="s">
        <v>930</v>
      </c>
      <c r="C368" s="74" t="s">
        <v>1196</v>
      </c>
      <c r="D368" s="74" t="s">
        <v>485</v>
      </c>
      <c r="E368" s="74" t="s">
        <v>255</v>
      </c>
      <c r="F368" s="74" t="s">
        <v>235</v>
      </c>
      <c r="G368" s="74">
        <v>1000</v>
      </c>
      <c r="H368" s="74" t="s">
        <v>1192</v>
      </c>
      <c r="I368" s="74" t="s">
        <v>236</v>
      </c>
    </row>
    <row r="369" spans="1:9" ht="31.2">
      <c r="A369" s="70">
        <v>252</v>
      </c>
      <c r="B369" s="75" t="s">
        <v>931</v>
      </c>
      <c r="C369" s="74" t="s">
        <v>1198</v>
      </c>
      <c r="D369" s="74" t="s">
        <v>254</v>
      </c>
      <c r="E369" s="74" t="s">
        <v>255</v>
      </c>
      <c r="F369" s="74" t="s">
        <v>235</v>
      </c>
      <c r="G369" s="74">
        <v>250</v>
      </c>
      <c r="H369" s="74" t="s">
        <v>1194</v>
      </c>
      <c r="I369" s="74" t="s">
        <v>236</v>
      </c>
    </row>
    <row r="370" spans="1:9" ht="31.2">
      <c r="A370" s="70">
        <v>253</v>
      </c>
      <c r="B370" s="75" t="s">
        <v>932</v>
      </c>
      <c r="C370" s="74" t="s">
        <v>1196</v>
      </c>
      <c r="D370" s="74" t="s">
        <v>254</v>
      </c>
      <c r="E370" s="74" t="s">
        <v>255</v>
      </c>
      <c r="F370" s="74" t="s">
        <v>235</v>
      </c>
      <c r="G370" s="74">
        <v>250</v>
      </c>
      <c r="H370" s="74" t="s">
        <v>1194</v>
      </c>
      <c r="I370" s="74" t="s">
        <v>236</v>
      </c>
    </row>
    <row r="371" spans="1:9" ht="46.8">
      <c r="A371" s="70">
        <v>254</v>
      </c>
      <c r="B371" s="75" t="s">
        <v>933</v>
      </c>
      <c r="C371" s="74" t="s">
        <v>1196</v>
      </c>
      <c r="D371" s="74" t="s">
        <v>928</v>
      </c>
      <c r="E371" s="74" t="s">
        <v>255</v>
      </c>
      <c r="F371" s="74" t="s">
        <v>235</v>
      </c>
      <c r="G371" s="74">
        <v>850</v>
      </c>
      <c r="H371" s="74" t="s">
        <v>1194</v>
      </c>
      <c r="I371" s="74" t="s">
        <v>236</v>
      </c>
    </row>
    <row r="372" spans="1:9" ht="46.8">
      <c r="A372" s="70">
        <v>255</v>
      </c>
      <c r="B372" s="75" t="s">
        <v>934</v>
      </c>
      <c r="C372" s="74" t="s">
        <v>1196</v>
      </c>
      <c r="D372" s="74" t="s">
        <v>928</v>
      </c>
      <c r="E372" s="74" t="s">
        <v>255</v>
      </c>
      <c r="F372" s="74" t="s">
        <v>235</v>
      </c>
      <c r="G372" s="74">
        <v>1000</v>
      </c>
      <c r="H372" s="74" t="s">
        <v>1194</v>
      </c>
      <c r="I372" s="74" t="s">
        <v>236</v>
      </c>
    </row>
    <row r="373" spans="1:9" ht="46.8">
      <c r="A373" s="70">
        <v>256</v>
      </c>
      <c r="B373" s="75" t="s">
        <v>935</v>
      </c>
      <c r="C373" s="74" t="s">
        <v>1196</v>
      </c>
      <c r="D373" s="74" t="s">
        <v>928</v>
      </c>
      <c r="E373" s="74" t="s">
        <v>255</v>
      </c>
      <c r="F373" s="74" t="s">
        <v>235</v>
      </c>
      <c r="G373" s="74">
        <v>850</v>
      </c>
      <c r="H373" s="74" t="s">
        <v>1226</v>
      </c>
      <c r="I373" s="74" t="s">
        <v>236</v>
      </c>
    </row>
    <row r="374" spans="1:9" ht="46.8">
      <c r="A374" s="70">
        <v>257</v>
      </c>
      <c r="B374" s="75" t="s">
        <v>936</v>
      </c>
      <c r="C374" s="74" t="s">
        <v>1196</v>
      </c>
      <c r="D374" s="74" t="s">
        <v>928</v>
      </c>
      <c r="E374" s="74" t="s">
        <v>255</v>
      </c>
      <c r="F374" s="74" t="s">
        <v>235</v>
      </c>
      <c r="G374" s="74">
        <v>850</v>
      </c>
      <c r="H374" s="74" t="s">
        <v>1194</v>
      </c>
      <c r="I374" s="74" t="s">
        <v>236</v>
      </c>
    </row>
    <row r="375" spans="1:9" ht="46.8">
      <c r="A375" s="70">
        <v>258</v>
      </c>
      <c r="B375" s="75" t="s">
        <v>937</v>
      </c>
      <c r="C375" s="74" t="s">
        <v>1196</v>
      </c>
      <c r="D375" s="74" t="s">
        <v>928</v>
      </c>
      <c r="E375" s="74" t="s">
        <v>255</v>
      </c>
      <c r="F375" s="74" t="s">
        <v>235</v>
      </c>
      <c r="G375" s="74">
        <v>850</v>
      </c>
      <c r="H375" s="74" t="s">
        <v>1194</v>
      </c>
      <c r="I375" s="74" t="s">
        <v>236</v>
      </c>
    </row>
    <row r="376" spans="1:9" ht="46.8">
      <c r="A376" s="70">
        <v>259</v>
      </c>
      <c r="B376" s="75" t="s">
        <v>938</v>
      </c>
      <c r="C376" s="74" t="s">
        <v>1196</v>
      </c>
      <c r="D376" s="74" t="s">
        <v>928</v>
      </c>
      <c r="E376" s="74" t="s">
        <v>255</v>
      </c>
      <c r="F376" s="74" t="s">
        <v>235</v>
      </c>
      <c r="G376" s="74">
        <v>1000</v>
      </c>
      <c r="H376" s="74" t="s">
        <v>1194</v>
      </c>
      <c r="I376" s="74" t="s">
        <v>236</v>
      </c>
    </row>
    <row r="377" spans="1:9" ht="46.8">
      <c r="A377" s="70">
        <v>260</v>
      </c>
      <c r="B377" s="75" t="s">
        <v>939</v>
      </c>
      <c r="C377" s="74" t="s">
        <v>1196</v>
      </c>
      <c r="D377" s="74" t="s">
        <v>928</v>
      </c>
      <c r="E377" s="74" t="s">
        <v>255</v>
      </c>
      <c r="F377" s="74" t="s">
        <v>235</v>
      </c>
      <c r="G377" s="74">
        <v>850</v>
      </c>
      <c r="H377" s="74" t="s">
        <v>1189</v>
      </c>
      <c r="I377" s="74" t="s">
        <v>236</v>
      </c>
    </row>
    <row r="378" spans="1:9" ht="46.8">
      <c r="A378" s="70">
        <v>261</v>
      </c>
      <c r="B378" s="81" t="s">
        <v>940</v>
      </c>
      <c r="C378" s="74" t="s">
        <v>1188</v>
      </c>
      <c r="D378" s="74" t="s">
        <v>473</v>
      </c>
      <c r="E378" s="74" t="s">
        <v>222</v>
      </c>
      <c r="F378" s="74" t="s">
        <v>941</v>
      </c>
      <c r="G378" s="76">
        <v>500</v>
      </c>
      <c r="H378" s="74" t="s">
        <v>1194</v>
      </c>
      <c r="I378" s="74" t="s">
        <v>236</v>
      </c>
    </row>
    <row r="379" spans="1:9" ht="46.8">
      <c r="A379" s="70">
        <v>262</v>
      </c>
      <c r="B379" s="81" t="s">
        <v>942</v>
      </c>
      <c r="C379" s="74" t="s">
        <v>1188</v>
      </c>
      <c r="D379" s="74" t="s">
        <v>473</v>
      </c>
      <c r="E379" s="74" t="s">
        <v>222</v>
      </c>
      <c r="F379" s="74" t="s">
        <v>941</v>
      </c>
      <c r="G379" s="76">
        <v>500</v>
      </c>
      <c r="H379" s="74" t="s">
        <v>1194</v>
      </c>
      <c r="I379" s="74" t="s">
        <v>236</v>
      </c>
    </row>
    <row r="380" spans="1:9" ht="46.8">
      <c r="A380" s="70">
        <v>263</v>
      </c>
      <c r="B380" s="75" t="s">
        <v>943</v>
      </c>
      <c r="C380" s="74" t="s">
        <v>1188</v>
      </c>
      <c r="D380" s="74" t="s">
        <v>473</v>
      </c>
      <c r="E380" s="74" t="s">
        <v>215</v>
      </c>
      <c r="F380" s="74" t="s">
        <v>475</v>
      </c>
      <c r="G380" s="76">
        <v>1500</v>
      </c>
      <c r="H380" s="74" t="s">
        <v>1194</v>
      </c>
      <c r="I380" s="74" t="s">
        <v>236</v>
      </c>
    </row>
    <row r="381" spans="1:9" ht="31.2">
      <c r="A381" s="70">
        <v>264</v>
      </c>
      <c r="B381" s="75" t="s">
        <v>944</v>
      </c>
      <c r="C381" s="74" t="s">
        <v>1196</v>
      </c>
      <c r="D381" s="74" t="s">
        <v>590</v>
      </c>
      <c r="E381" s="74" t="s">
        <v>945</v>
      </c>
      <c r="F381" s="74" t="s">
        <v>475</v>
      </c>
      <c r="G381" s="76">
        <v>1500</v>
      </c>
      <c r="H381" s="74" t="s">
        <v>1192</v>
      </c>
      <c r="I381" s="74" t="s">
        <v>236</v>
      </c>
    </row>
    <row r="382" spans="1:9" ht="46.8">
      <c r="A382" s="70">
        <v>265</v>
      </c>
      <c r="B382" s="81" t="s">
        <v>946</v>
      </c>
      <c r="C382" s="74" t="s">
        <v>1196</v>
      </c>
      <c r="D382" s="74" t="s">
        <v>473</v>
      </c>
      <c r="E382" s="74" t="s">
        <v>222</v>
      </c>
      <c r="F382" s="74" t="s">
        <v>941</v>
      </c>
      <c r="G382" s="76">
        <v>500</v>
      </c>
      <c r="H382" s="74" t="s">
        <v>1194</v>
      </c>
      <c r="I382" s="74" t="s">
        <v>236</v>
      </c>
    </row>
    <row r="383" spans="1:9" ht="46.8">
      <c r="A383" s="70">
        <v>266</v>
      </c>
      <c r="B383" s="81" t="s">
        <v>947</v>
      </c>
      <c r="C383" s="74" t="s">
        <v>1196</v>
      </c>
      <c r="D383" s="74" t="s">
        <v>473</v>
      </c>
      <c r="E383" s="74" t="s">
        <v>222</v>
      </c>
      <c r="F383" s="74" t="s">
        <v>941</v>
      </c>
      <c r="G383" s="76">
        <v>500</v>
      </c>
      <c r="H383" s="74" t="s">
        <v>1194</v>
      </c>
      <c r="I383" s="74" t="s">
        <v>236</v>
      </c>
    </row>
    <row r="384" spans="1:9" ht="46.8">
      <c r="A384" s="70">
        <v>267</v>
      </c>
      <c r="B384" s="81" t="s">
        <v>948</v>
      </c>
      <c r="C384" s="74" t="s">
        <v>1196</v>
      </c>
      <c r="D384" s="74" t="s">
        <v>473</v>
      </c>
      <c r="E384" s="74" t="s">
        <v>222</v>
      </c>
      <c r="F384" s="74" t="s">
        <v>941</v>
      </c>
      <c r="G384" s="76">
        <v>500</v>
      </c>
      <c r="H384" s="74" t="s">
        <v>1194</v>
      </c>
      <c r="I384" s="74" t="s">
        <v>236</v>
      </c>
    </row>
    <row r="385" spans="1:9" ht="46.8">
      <c r="A385" s="70">
        <v>268</v>
      </c>
      <c r="B385" s="81" t="s">
        <v>949</v>
      </c>
      <c r="C385" s="74" t="s">
        <v>1196</v>
      </c>
      <c r="D385" s="74" t="s">
        <v>473</v>
      </c>
      <c r="E385" s="74" t="s">
        <v>222</v>
      </c>
      <c r="F385" s="74" t="s">
        <v>941</v>
      </c>
      <c r="G385" s="76">
        <v>500</v>
      </c>
      <c r="H385" s="74" t="s">
        <v>1194</v>
      </c>
      <c r="I385" s="74" t="s">
        <v>236</v>
      </c>
    </row>
    <row r="386" spans="1:9" ht="46.8">
      <c r="A386" s="70">
        <v>269</v>
      </c>
      <c r="B386" s="81" t="s">
        <v>950</v>
      </c>
      <c r="C386" s="74" t="s">
        <v>1196</v>
      </c>
      <c r="D386" s="74" t="s">
        <v>473</v>
      </c>
      <c r="E386" s="74" t="s">
        <v>222</v>
      </c>
      <c r="F386" s="74" t="s">
        <v>941</v>
      </c>
      <c r="G386" s="76">
        <v>500</v>
      </c>
      <c r="H386" s="74" t="s">
        <v>1194</v>
      </c>
      <c r="I386" s="74" t="s">
        <v>236</v>
      </c>
    </row>
    <row r="387" spans="1:9" ht="46.8">
      <c r="A387" s="70">
        <v>270</v>
      </c>
      <c r="B387" s="81" t="s">
        <v>951</v>
      </c>
      <c r="C387" s="74" t="s">
        <v>1196</v>
      </c>
      <c r="D387" s="74" t="s">
        <v>473</v>
      </c>
      <c r="E387" s="74" t="s">
        <v>952</v>
      </c>
      <c r="F387" s="74" t="s">
        <v>941</v>
      </c>
      <c r="G387" s="76">
        <v>350</v>
      </c>
      <c r="H387" s="74" t="s">
        <v>1194</v>
      </c>
      <c r="I387" s="74" t="s">
        <v>236</v>
      </c>
    </row>
    <row r="388" spans="1:9" ht="46.8">
      <c r="A388" s="70">
        <v>271</v>
      </c>
      <c r="B388" s="81" t="s">
        <v>953</v>
      </c>
      <c r="C388" s="74" t="s">
        <v>1196</v>
      </c>
      <c r="D388" s="74" t="s">
        <v>473</v>
      </c>
      <c r="E388" s="74" t="s">
        <v>222</v>
      </c>
      <c r="F388" s="74" t="s">
        <v>941</v>
      </c>
      <c r="G388" s="76">
        <v>500</v>
      </c>
      <c r="H388" s="74" t="s">
        <v>1194</v>
      </c>
      <c r="I388" s="74" t="s">
        <v>236</v>
      </c>
    </row>
    <row r="389" spans="1:9" ht="46.8">
      <c r="A389" s="70">
        <v>272</v>
      </c>
      <c r="B389" s="81" t="s">
        <v>954</v>
      </c>
      <c r="C389" s="74" t="s">
        <v>1196</v>
      </c>
      <c r="D389" s="74" t="s">
        <v>955</v>
      </c>
      <c r="E389" s="74" t="s">
        <v>222</v>
      </c>
      <c r="F389" s="74" t="s">
        <v>956</v>
      </c>
      <c r="G389" s="76">
        <v>500</v>
      </c>
      <c r="H389" s="74" t="s">
        <v>1194</v>
      </c>
      <c r="I389" s="74" t="s">
        <v>236</v>
      </c>
    </row>
    <row r="390" spans="1:9" ht="46.8">
      <c r="A390" s="70">
        <v>273</v>
      </c>
      <c r="B390" s="81" t="s">
        <v>957</v>
      </c>
      <c r="C390" s="74" t="s">
        <v>1196</v>
      </c>
      <c r="D390" s="74" t="s">
        <v>473</v>
      </c>
      <c r="E390" s="74" t="s">
        <v>362</v>
      </c>
      <c r="F390" s="74" t="s">
        <v>941</v>
      </c>
      <c r="G390" s="76">
        <v>350</v>
      </c>
      <c r="H390" s="74" t="s">
        <v>1194</v>
      </c>
      <c r="I390" s="74" t="s">
        <v>236</v>
      </c>
    </row>
    <row r="391" spans="1:9" ht="46.8">
      <c r="A391" s="70">
        <v>274</v>
      </c>
      <c r="B391" s="81" t="s">
        <v>958</v>
      </c>
      <c r="C391" s="74" t="s">
        <v>1196</v>
      </c>
      <c r="D391" s="74" t="s">
        <v>473</v>
      </c>
      <c r="E391" s="74" t="s">
        <v>222</v>
      </c>
      <c r="F391" s="74" t="s">
        <v>941</v>
      </c>
      <c r="G391" s="76">
        <v>500</v>
      </c>
      <c r="H391" s="74" t="s">
        <v>1194</v>
      </c>
      <c r="I391" s="74" t="s">
        <v>236</v>
      </c>
    </row>
    <row r="392" spans="1:9" ht="46.8">
      <c r="A392" s="70">
        <v>275</v>
      </c>
      <c r="B392" s="81" t="s">
        <v>959</v>
      </c>
      <c r="C392" s="74" t="s">
        <v>1196</v>
      </c>
      <c r="D392" s="74" t="s">
        <v>473</v>
      </c>
      <c r="E392" s="74" t="s">
        <v>362</v>
      </c>
      <c r="F392" s="74" t="s">
        <v>941</v>
      </c>
      <c r="G392" s="76">
        <v>500</v>
      </c>
      <c r="H392" s="74" t="s">
        <v>1194</v>
      </c>
      <c r="I392" s="74" t="s">
        <v>236</v>
      </c>
    </row>
    <row r="393" spans="1:9" ht="46.8">
      <c r="A393" s="70">
        <v>276</v>
      </c>
      <c r="B393" s="81" t="s">
        <v>960</v>
      </c>
      <c r="C393" s="74" t="s">
        <v>1196</v>
      </c>
      <c r="D393" s="74" t="s">
        <v>955</v>
      </c>
      <c r="E393" s="74" t="s">
        <v>362</v>
      </c>
      <c r="F393" s="74" t="s">
        <v>956</v>
      </c>
      <c r="G393" s="76">
        <v>350</v>
      </c>
      <c r="H393" s="74" t="s">
        <v>1194</v>
      </c>
      <c r="I393" s="74" t="s">
        <v>236</v>
      </c>
    </row>
    <row r="394" spans="1:9" ht="46.8">
      <c r="A394" s="70">
        <v>277</v>
      </c>
      <c r="B394" s="81" t="s">
        <v>961</v>
      </c>
      <c r="C394" s="74" t="s">
        <v>1196</v>
      </c>
      <c r="D394" s="74" t="s">
        <v>473</v>
      </c>
      <c r="E394" s="74" t="s">
        <v>222</v>
      </c>
      <c r="F394" s="74" t="s">
        <v>941</v>
      </c>
      <c r="G394" s="76">
        <v>500</v>
      </c>
      <c r="H394" s="74" t="s">
        <v>1194</v>
      </c>
      <c r="I394" s="74" t="s">
        <v>236</v>
      </c>
    </row>
    <row r="395" spans="1:9" ht="46.8">
      <c r="A395" s="70">
        <v>278</v>
      </c>
      <c r="B395" s="81" t="s">
        <v>962</v>
      </c>
      <c r="C395" s="74" t="s">
        <v>1196</v>
      </c>
      <c r="D395" s="74" t="s">
        <v>473</v>
      </c>
      <c r="E395" s="74" t="s">
        <v>222</v>
      </c>
      <c r="F395" s="74" t="s">
        <v>941</v>
      </c>
      <c r="G395" s="76">
        <v>500</v>
      </c>
      <c r="H395" s="74" t="s">
        <v>1194</v>
      </c>
      <c r="I395" s="74" t="s">
        <v>236</v>
      </c>
    </row>
    <row r="396" spans="1:9" ht="46.8">
      <c r="A396" s="70">
        <v>279</v>
      </c>
      <c r="B396" s="75" t="s">
        <v>963</v>
      </c>
      <c r="C396" s="74" t="s">
        <v>1196</v>
      </c>
      <c r="D396" s="74" t="s">
        <v>964</v>
      </c>
      <c r="E396" s="74" t="s">
        <v>965</v>
      </c>
      <c r="F396" s="74" t="s">
        <v>966</v>
      </c>
      <c r="G396" s="76">
        <v>300</v>
      </c>
      <c r="H396" s="74" t="s">
        <v>1189</v>
      </c>
      <c r="I396" s="74" t="s">
        <v>245</v>
      </c>
    </row>
    <row r="397" spans="1:9" ht="15.6">
      <c r="A397" s="70">
        <v>280</v>
      </c>
      <c r="B397" s="75" t="s">
        <v>967</v>
      </c>
      <c r="C397" s="74" t="s">
        <v>1213</v>
      </c>
      <c r="D397" s="74" t="s">
        <v>788</v>
      </c>
      <c r="E397" s="74" t="s">
        <v>968</v>
      </c>
      <c r="F397" s="74" t="s">
        <v>969</v>
      </c>
      <c r="G397" s="76">
        <v>300</v>
      </c>
      <c r="H397" s="74" t="s">
        <v>1189</v>
      </c>
      <c r="I397" s="74" t="s">
        <v>245</v>
      </c>
    </row>
    <row r="398" spans="1:9" ht="31.2">
      <c r="A398" s="70">
        <v>281</v>
      </c>
      <c r="B398" s="75" t="s">
        <v>970</v>
      </c>
      <c r="C398" s="74" t="s">
        <v>1213</v>
      </c>
      <c r="D398" s="74" t="s">
        <v>971</v>
      </c>
      <c r="E398" s="74" t="s">
        <v>972</v>
      </c>
      <c r="F398" s="74" t="s">
        <v>973</v>
      </c>
      <c r="G398" s="76">
        <v>1000</v>
      </c>
      <c r="H398" s="74" t="s">
        <v>1189</v>
      </c>
      <c r="I398" s="74" t="s">
        <v>245</v>
      </c>
    </row>
    <row r="399" spans="1:9" ht="31.2">
      <c r="A399" s="70">
        <v>282</v>
      </c>
      <c r="B399" s="75" t="s">
        <v>974</v>
      </c>
      <c r="C399" s="74" t="s">
        <v>1188</v>
      </c>
      <c r="D399" s="74" t="s">
        <v>975</v>
      </c>
      <c r="E399" s="74" t="s">
        <v>976</v>
      </c>
      <c r="F399" s="74" t="s">
        <v>977</v>
      </c>
      <c r="G399" s="76">
        <v>450</v>
      </c>
      <c r="H399" s="74" t="s">
        <v>1189</v>
      </c>
      <c r="I399" s="74" t="s">
        <v>245</v>
      </c>
    </row>
    <row r="400" spans="1:9" ht="31.2">
      <c r="A400" s="70">
        <v>283</v>
      </c>
      <c r="B400" s="75" t="s">
        <v>978</v>
      </c>
      <c r="C400" s="74" t="s">
        <v>1188</v>
      </c>
      <c r="D400" s="74" t="s">
        <v>979</v>
      </c>
      <c r="E400" s="74" t="s">
        <v>1235</v>
      </c>
      <c r="F400" s="74" t="s">
        <v>981</v>
      </c>
      <c r="G400" s="76">
        <v>25</v>
      </c>
      <c r="H400" s="74" t="s">
        <v>1189</v>
      </c>
      <c r="I400" s="74" t="s">
        <v>245</v>
      </c>
    </row>
    <row r="401" spans="1:9" ht="31.2">
      <c r="A401" s="70">
        <v>284</v>
      </c>
      <c r="B401" s="75" t="s">
        <v>982</v>
      </c>
      <c r="C401" s="74" t="s">
        <v>1188</v>
      </c>
      <c r="D401" s="74" t="s">
        <v>983</v>
      </c>
      <c r="E401" s="74" t="s">
        <v>1236</v>
      </c>
      <c r="F401" s="74" t="s">
        <v>249</v>
      </c>
      <c r="G401" s="76">
        <v>25</v>
      </c>
      <c r="H401" s="74" t="s">
        <v>1189</v>
      </c>
      <c r="I401" s="74" t="s">
        <v>245</v>
      </c>
    </row>
    <row r="402" spans="1:9" ht="46.8">
      <c r="A402" s="70">
        <v>285</v>
      </c>
      <c r="B402" s="81" t="s">
        <v>985</v>
      </c>
      <c r="C402" s="74" t="s">
        <v>1196</v>
      </c>
      <c r="D402" s="74" t="s">
        <v>964</v>
      </c>
      <c r="E402" s="74" t="s">
        <v>965</v>
      </c>
      <c r="F402" s="74" t="s">
        <v>966</v>
      </c>
      <c r="G402" s="76">
        <v>160</v>
      </c>
      <c r="H402" s="74" t="s">
        <v>1189</v>
      </c>
      <c r="I402" s="74" t="s">
        <v>245</v>
      </c>
    </row>
    <row r="403" spans="1:9" ht="15.6">
      <c r="A403" s="70">
        <v>286</v>
      </c>
      <c r="B403" s="81" t="s">
        <v>986</v>
      </c>
      <c r="C403" s="74" t="s">
        <v>1188</v>
      </c>
      <c r="D403" s="74" t="s">
        <v>987</v>
      </c>
      <c r="E403" s="74" t="s">
        <v>407</v>
      </c>
      <c r="F403" s="74" t="s">
        <v>408</v>
      </c>
      <c r="G403" s="76">
        <v>100</v>
      </c>
      <c r="H403" s="74" t="s">
        <v>1189</v>
      </c>
      <c r="I403" s="74" t="s">
        <v>245</v>
      </c>
    </row>
    <row r="404" spans="1:9" ht="31.2">
      <c r="A404" s="70">
        <v>287</v>
      </c>
      <c r="B404" s="71" t="s">
        <v>988</v>
      </c>
      <c r="C404" s="70" t="s">
        <v>1213</v>
      </c>
      <c r="D404" s="85" t="s">
        <v>891</v>
      </c>
      <c r="E404" s="70" t="s">
        <v>989</v>
      </c>
      <c r="F404" s="70" t="s">
        <v>363</v>
      </c>
      <c r="G404" s="85">
        <v>700</v>
      </c>
      <c r="H404" s="70" t="s">
        <v>1189</v>
      </c>
      <c r="I404" s="70" t="s">
        <v>990</v>
      </c>
    </row>
    <row r="405" spans="1:9" ht="31.2">
      <c r="A405" s="70">
        <v>288</v>
      </c>
      <c r="B405" s="71" t="s">
        <v>991</v>
      </c>
      <c r="C405" s="70" t="s">
        <v>1213</v>
      </c>
      <c r="D405" s="85" t="s">
        <v>891</v>
      </c>
      <c r="E405" s="70" t="s">
        <v>989</v>
      </c>
      <c r="F405" s="70" t="s">
        <v>363</v>
      </c>
      <c r="G405" s="85">
        <v>700</v>
      </c>
      <c r="H405" s="70" t="s">
        <v>1189</v>
      </c>
      <c r="I405" s="70" t="s">
        <v>990</v>
      </c>
    </row>
    <row r="406" spans="1:9" ht="31.2">
      <c r="A406" s="70">
        <v>289</v>
      </c>
      <c r="B406" s="104" t="s">
        <v>992</v>
      </c>
      <c r="C406" s="70" t="s">
        <v>1213</v>
      </c>
      <c r="D406" s="85" t="s">
        <v>891</v>
      </c>
      <c r="E406" s="70" t="s">
        <v>989</v>
      </c>
      <c r="F406" s="70" t="s">
        <v>363</v>
      </c>
      <c r="G406" s="85">
        <v>700</v>
      </c>
      <c r="H406" s="70" t="s">
        <v>1189</v>
      </c>
      <c r="I406" s="70" t="s">
        <v>990</v>
      </c>
    </row>
    <row r="407" spans="1:9" ht="31.2">
      <c r="A407" s="70">
        <v>290</v>
      </c>
      <c r="B407" s="104" t="s">
        <v>993</v>
      </c>
      <c r="C407" s="70" t="s">
        <v>1213</v>
      </c>
      <c r="D407" s="85" t="s">
        <v>891</v>
      </c>
      <c r="E407" s="70" t="s">
        <v>989</v>
      </c>
      <c r="F407" s="70" t="s">
        <v>363</v>
      </c>
      <c r="G407" s="85">
        <v>700</v>
      </c>
      <c r="H407" s="70" t="s">
        <v>1189</v>
      </c>
      <c r="I407" s="70" t="s">
        <v>990</v>
      </c>
    </row>
    <row r="408" spans="1:9" ht="31.2">
      <c r="A408" s="70">
        <v>291</v>
      </c>
      <c r="B408" s="71" t="s">
        <v>994</v>
      </c>
      <c r="C408" s="70" t="s">
        <v>1213</v>
      </c>
      <c r="D408" s="85" t="s">
        <v>891</v>
      </c>
      <c r="E408" s="70" t="s">
        <v>989</v>
      </c>
      <c r="F408" s="70" t="s">
        <v>363</v>
      </c>
      <c r="G408" s="85">
        <v>700</v>
      </c>
      <c r="H408" s="70" t="s">
        <v>1189</v>
      </c>
      <c r="I408" s="70" t="s">
        <v>990</v>
      </c>
    </row>
    <row r="409" spans="1:9" ht="46.8">
      <c r="A409" s="70">
        <v>292</v>
      </c>
      <c r="B409" s="75" t="s">
        <v>995</v>
      </c>
      <c r="C409" s="74" t="s">
        <v>1188</v>
      </c>
      <c r="D409" s="74" t="s">
        <v>996</v>
      </c>
      <c r="E409" s="74" t="s">
        <v>997</v>
      </c>
      <c r="F409" s="90" t="s">
        <v>520</v>
      </c>
      <c r="G409" s="74">
        <v>2500</v>
      </c>
      <c r="H409" s="74" t="s">
        <v>1192</v>
      </c>
      <c r="I409" s="74" t="s">
        <v>998</v>
      </c>
    </row>
    <row r="410" spans="1:9" ht="46.8">
      <c r="A410" s="70">
        <v>293</v>
      </c>
      <c r="B410" s="75" t="s">
        <v>999</v>
      </c>
      <c r="C410" s="74" t="s">
        <v>1188</v>
      </c>
      <c r="D410" s="74" t="s">
        <v>996</v>
      </c>
      <c r="E410" s="74" t="s">
        <v>581</v>
      </c>
      <c r="F410" s="90" t="s">
        <v>520</v>
      </c>
      <c r="G410" s="74">
        <v>2500</v>
      </c>
      <c r="H410" s="74" t="s">
        <v>1189</v>
      </c>
      <c r="I410" s="74" t="s">
        <v>998</v>
      </c>
    </row>
    <row r="411" spans="1:9" ht="46.8">
      <c r="A411" s="70">
        <v>294</v>
      </c>
      <c r="B411" s="75" t="s">
        <v>1000</v>
      </c>
      <c r="C411" s="74" t="s">
        <v>1188</v>
      </c>
      <c r="D411" s="74" t="s">
        <v>996</v>
      </c>
      <c r="E411" s="74" t="s">
        <v>997</v>
      </c>
      <c r="F411" s="90" t="s">
        <v>520</v>
      </c>
      <c r="G411" s="74">
        <v>2500</v>
      </c>
      <c r="H411" s="74" t="s">
        <v>1192</v>
      </c>
      <c r="I411" s="74" t="s">
        <v>998</v>
      </c>
    </row>
    <row r="412" spans="1:9" s="80" customFormat="1" ht="46.8">
      <c r="A412" s="70">
        <v>295</v>
      </c>
      <c r="B412" s="75" t="s">
        <v>1001</v>
      </c>
      <c r="C412" s="74" t="s">
        <v>1188</v>
      </c>
      <c r="D412" s="74" t="s">
        <v>996</v>
      </c>
      <c r="E412" s="74" t="s">
        <v>581</v>
      </c>
      <c r="F412" s="90" t="s">
        <v>520</v>
      </c>
      <c r="G412" s="74">
        <v>2500</v>
      </c>
      <c r="H412" s="74" t="s">
        <v>1189</v>
      </c>
      <c r="I412" s="74" t="s">
        <v>998</v>
      </c>
    </row>
    <row r="413" spans="1:9" ht="62.4">
      <c r="A413" s="70">
        <v>296</v>
      </c>
      <c r="B413" s="75" t="s">
        <v>1002</v>
      </c>
      <c r="C413" s="74" t="s">
        <v>1188</v>
      </c>
      <c r="D413" s="74" t="s">
        <v>1003</v>
      </c>
      <c r="E413" s="74" t="s">
        <v>1004</v>
      </c>
      <c r="F413" s="90" t="s">
        <v>520</v>
      </c>
      <c r="G413" s="74">
        <v>4000</v>
      </c>
      <c r="H413" s="74" t="s">
        <v>1189</v>
      </c>
      <c r="I413" s="74" t="s">
        <v>998</v>
      </c>
    </row>
    <row r="414" spans="1:9" ht="46.8">
      <c r="A414" s="70">
        <v>297</v>
      </c>
      <c r="B414" s="75" t="s">
        <v>1005</v>
      </c>
      <c r="C414" s="74" t="s">
        <v>1188</v>
      </c>
      <c r="D414" s="74" t="s">
        <v>996</v>
      </c>
      <c r="E414" s="74" t="s">
        <v>997</v>
      </c>
      <c r="F414" s="90" t="s">
        <v>520</v>
      </c>
      <c r="G414" s="74">
        <v>2500</v>
      </c>
      <c r="H414" s="74" t="s">
        <v>1192</v>
      </c>
      <c r="I414" s="74" t="s">
        <v>998</v>
      </c>
    </row>
    <row r="415" spans="1:9" ht="46.8">
      <c r="A415" s="70">
        <v>298</v>
      </c>
      <c r="B415" s="75" t="s">
        <v>1006</v>
      </c>
      <c r="C415" s="74" t="s">
        <v>1188</v>
      </c>
      <c r="D415" s="74" t="s">
        <v>996</v>
      </c>
      <c r="E415" s="74" t="s">
        <v>997</v>
      </c>
      <c r="F415" s="90" t="s">
        <v>520</v>
      </c>
      <c r="G415" s="74">
        <v>2500</v>
      </c>
      <c r="H415" s="74" t="s">
        <v>1192</v>
      </c>
      <c r="I415" s="74" t="s">
        <v>998</v>
      </c>
    </row>
    <row r="416" spans="1:9" ht="46.8">
      <c r="A416" s="70">
        <v>299</v>
      </c>
      <c r="B416" s="75" t="s">
        <v>1007</v>
      </c>
      <c r="C416" s="74" t="s">
        <v>1188</v>
      </c>
      <c r="D416" s="74" t="s">
        <v>996</v>
      </c>
      <c r="E416" s="74" t="s">
        <v>581</v>
      </c>
      <c r="F416" s="90" t="s">
        <v>520</v>
      </c>
      <c r="G416" s="74">
        <v>2500</v>
      </c>
      <c r="H416" s="74" t="s">
        <v>1189</v>
      </c>
      <c r="I416" s="74" t="s">
        <v>998</v>
      </c>
    </row>
    <row r="417" spans="1:9" ht="46.8">
      <c r="A417" s="70">
        <v>300</v>
      </c>
      <c r="B417" s="75" t="s">
        <v>1008</v>
      </c>
      <c r="C417" s="74" t="s">
        <v>1188</v>
      </c>
      <c r="D417" s="74" t="s">
        <v>996</v>
      </c>
      <c r="E417" s="74" t="s">
        <v>215</v>
      </c>
      <c r="F417" s="90" t="s">
        <v>520</v>
      </c>
      <c r="G417" s="74">
        <v>2500</v>
      </c>
      <c r="H417" s="74" t="s">
        <v>1189</v>
      </c>
      <c r="I417" s="74" t="s">
        <v>998</v>
      </c>
    </row>
    <row r="418" spans="1:9" ht="46.8">
      <c r="A418" s="70">
        <v>301</v>
      </c>
      <c r="B418" s="75" t="s">
        <v>1009</v>
      </c>
      <c r="C418" s="74" t="s">
        <v>1188</v>
      </c>
      <c r="D418" s="74" t="s">
        <v>996</v>
      </c>
      <c r="E418" s="74" t="s">
        <v>1010</v>
      </c>
      <c r="F418" s="90" t="s">
        <v>520</v>
      </c>
      <c r="G418" s="74">
        <v>2500</v>
      </c>
      <c r="H418" s="74" t="s">
        <v>1192</v>
      </c>
      <c r="I418" s="74" t="s">
        <v>998</v>
      </c>
    </row>
    <row r="419" spans="1:9" ht="46.8">
      <c r="A419" s="70">
        <v>302</v>
      </c>
      <c r="B419" s="75" t="s">
        <v>1011</v>
      </c>
      <c r="C419" s="74" t="s">
        <v>1188</v>
      </c>
      <c r="D419" s="74" t="s">
        <v>996</v>
      </c>
      <c r="E419" s="74" t="s">
        <v>581</v>
      </c>
      <c r="F419" s="90" t="s">
        <v>520</v>
      </c>
      <c r="G419" s="74">
        <v>2500</v>
      </c>
      <c r="H419" s="74" t="s">
        <v>1192</v>
      </c>
      <c r="I419" s="74" t="s">
        <v>998</v>
      </c>
    </row>
    <row r="420" spans="1:9" ht="46.8">
      <c r="A420" s="70">
        <v>303</v>
      </c>
      <c r="B420" s="75" t="s">
        <v>1012</v>
      </c>
      <c r="C420" s="74" t="s">
        <v>1188</v>
      </c>
      <c r="D420" s="74" t="s">
        <v>996</v>
      </c>
      <c r="E420" s="74" t="s">
        <v>1013</v>
      </c>
      <c r="F420" s="90" t="s">
        <v>520</v>
      </c>
      <c r="G420" s="74">
        <v>2500</v>
      </c>
      <c r="H420" s="74" t="s">
        <v>1192</v>
      </c>
      <c r="I420" s="74" t="s">
        <v>998</v>
      </c>
    </row>
    <row r="421" spans="1:9" ht="46.8">
      <c r="A421" s="70">
        <v>304</v>
      </c>
      <c r="B421" s="75" t="s">
        <v>1014</v>
      </c>
      <c r="C421" s="74" t="s">
        <v>1188</v>
      </c>
      <c r="D421" s="74" t="s">
        <v>1003</v>
      </c>
      <c r="E421" s="74" t="s">
        <v>357</v>
      </c>
      <c r="F421" s="90" t="s">
        <v>520</v>
      </c>
      <c r="G421" s="74">
        <v>2500</v>
      </c>
      <c r="H421" s="74" t="s">
        <v>1189</v>
      </c>
      <c r="I421" s="74" t="s">
        <v>998</v>
      </c>
    </row>
    <row r="422" spans="1:9" ht="46.8">
      <c r="A422" s="70">
        <v>305</v>
      </c>
      <c r="B422" s="75" t="s">
        <v>1015</v>
      </c>
      <c r="C422" s="74" t="s">
        <v>1188</v>
      </c>
      <c r="D422" s="74" t="s">
        <v>489</v>
      </c>
      <c r="E422" s="74" t="s">
        <v>759</v>
      </c>
      <c r="F422" s="74" t="s">
        <v>1016</v>
      </c>
      <c r="G422" s="74">
        <v>800</v>
      </c>
      <c r="H422" s="74" t="s">
        <v>1194</v>
      </c>
      <c r="I422" s="74" t="s">
        <v>428</v>
      </c>
    </row>
    <row r="423" spans="1:9" ht="31.2">
      <c r="A423" s="70">
        <v>306</v>
      </c>
      <c r="B423" s="75" t="s">
        <v>1017</v>
      </c>
      <c r="C423" s="74" t="s">
        <v>1196</v>
      </c>
      <c r="D423" s="74" t="s">
        <v>1018</v>
      </c>
      <c r="E423" s="74" t="s">
        <v>1019</v>
      </c>
      <c r="F423" s="74" t="s">
        <v>1020</v>
      </c>
      <c r="G423" s="74">
        <v>350</v>
      </c>
      <c r="H423" s="74" t="s">
        <v>1192</v>
      </c>
      <c r="I423" s="74" t="s">
        <v>428</v>
      </c>
    </row>
    <row r="424" spans="1:9" ht="46.8">
      <c r="A424" s="70">
        <v>307</v>
      </c>
      <c r="B424" s="75" t="s">
        <v>1021</v>
      </c>
      <c r="C424" s="74" t="s">
        <v>1196</v>
      </c>
      <c r="D424" s="74" t="s">
        <v>1022</v>
      </c>
      <c r="E424" s="74" t="s">
        <v>1023</v>
      </c>
      <c r="F424" s="74" t="s">
        <v>1020</v>
      </c>
      <c r="G424" s="74">
        <v>450</v>
      </c>
      <c r="H424" s="74" t="s">
        <v>1192</v>
      </c>
      <c r="I424" s="74" t="s">
        <v>428</v>
      </c>
    </row>
    <row r="425" spans="1:9" s="80" customFormat="1" ht="31.2">
      <c r="A425" s="70">
        <v>308</v>
      </c>
      <c r="B425" s="75" t="s">
        <v>1024</v>
      </c>
      <c r="C425" s="74" t="s">
        <v>1196</v>
      </c>
      <c r="D425" s="74" t="s">
        <v>1025</v>
      </c>
      <c r="E425" s="74" t="s">
        <v>1026</v>
      </c>
      <c r="F425" s="74" t="s">
        <v>1027</v>
      </c>
      <c r="G425" s="74">
        <v>200</v>
      </c>
      <c r="H425" s="74" t="s">
        <v>1192</v>
      </c>
      <c r="I425" s="74" t="s">
        <v>428</v>
      </c>
    </row>
    <row r="426" spans="1:9" ht="31.2">
      <c r="A426" s="70">
        <v>309</v>
      </c>
      <c r="B426" s="75" t="s">
        <v>1028</v>
      </c>
      <c r="C426" s="74" t="s">
        <v>1196</v>
      </c>
      <c r="D426" s="74" t="s">
        <v>1025</v>
      </c>
      <c r="E426" s="74" t="s">
        <v>1026</v>
      </c>
      <c r="F426" s="74" t="s">
        <v>1027</v>
      </c>
      <c r="G426" s="74">
        <v>200</v>
      </c>
      <c r="H426" s="74" t="s">
        <v>1192</v>
      </c>
      <c r="I426" s="74" t="s">
        <v>428</v>
      </c>
    </row>
    <row r="427" spans="1:9" ht="46.8">
      <c r="A427" s="70">
        <v>310</v>
      </c>
      <c r="B427" s="75" t="s">
        <v>1029</v>
      </c>
      <c r="C427" s="74" t="s">
        <v>1237</v>
      </c>
      <c r="D427" s="74" t="s">
        <v>1030</v>
      </c>
      <c r="E427" s="74" t="s">
        <v>1031</v>
      </c>
      <c r="F427" s="74" t="s">
        <v>1032</v>
      </c>
      <c r="G427" s="76">
        <v>600</v>
      </c>
      <c r="H427" s="74" t="s">
        <v>1189</v>
      </c>
      <c r="I427" s="74" t="s">
        <v>428</v>
      </c>
    </row>
    <row r="428" spans="1:9" ht="46.8">
      <c r="A428" s="70">
        <v>311</v>
      </c>
      <c r="B428" s="75" t="s">
        <v>1033</v>
      </c>
      <c r="C428" s="74" t="s">
        <v>1237</v>
      </c>
      <c r="D428" s="74" t="s">
        <v>1034</v>
      </c>
      <c r="E428" s="74" t="s">
        <v>1035</v>
      </c>
      <c r="F428" s="74" t="s">
        <v>1032</v>
      </c>
      <c r="G428" s="76">
        <v>500</v>
      </c>
      <c r="H428" s="74" t="s">
        <v>1189</v>
      </c>
      <c r="I428" s="74" t="s">
        <v>428</v>
      </c>
    </row>
    <row r="429" spans="1:9" ht="46.8">
      <c r="A429" s="70">
        <v>312</v>
      </c>
      <c r="B429" s="75" t="s">
        <v>1036</v>
      </c>
      <c r="C429" s="74" t="s">
        <v>1237</v>
      </c>
      <c r="D429" s="74" t="s">
        <v>1034</v>
      </c>
      <c r="E429" s="74" t="s">
        <v>1037</v>
      </c>
      <c r="F429" s="74" t="s">
        <v>1032</v>
      </c>
      <c r="G429" s="76">
        <v>500</v>
      </c>
      <c r="H429" s="74" t="s">
        <v>1189</v>
      </c>
      <c r="I429" s="74" t="s">
        <v>428</v>
      </c>
    </row>
    <row r="430" spans="1:9" ht="46.8">
      <c r="A430" s="70">
        <v>313</v>
      </c>
      <c r="B430" s="75" t="s">
        <v>1038</v>
      </c>
      <c r="C430" s="74" t="s">
        <v>1237</v>
      </c>
      <c r="D430" s="74" t="s">
        <v>1034</v>
      </c>
      <c r="E430" s="74" t="s">
        <v>1035</v>
      </c>
      <c r="F430" s="74" t="s">
        <v>1032</v>
      </c>
      <c r="G430" s="76">
        <v>500</v>
      </c>
      <c r="H430" s="74" t="s">
        <v>1189</v>
      </c>
      <c r="I430" s="74" t="s">
        <v>428</v>
      </c>
    </row>
    <row r="431" spans="1:9" ht="31.2">
      <c r="A431" s="70">
        <v>314</v>
      </c>
      <c r="B431" s="75" t="s">
        <v>1039</v>
      </c>
      <c r="C431" s="74" t="s">
        <v>1238</v>
      </c>
      <c r="D431" s="74" t="s">
        <v>1040</v>
      </c>
      <c r="E431" s="74" t="s">
        <v>1041</v>
      </c>
      <c r="F431" s="74" t="s">
        <v>1042</v>
      </c>
      <c r="G431" s="76">
        <v>200</v>
      </c>
      <c r="H431" s="74" t="s">
        <v>1189</v>
      </c>
      <c r="I431" s="74" t="s">
        <v>428</v>
      </c>
    </row>
    <row r="432" spans="1:9" ht="46.8">
      <c r="A432" s="70">
        <v>315</v>
      </c>
      <c r="B432" s="75" t="s">
        <v>1043</v>
      </c>
      <c r="C432" s="74" t="s">
        <v>1238</v>
      </c>
      <c r="D432" s="74" t="s">
        <v>1044</v>
      </c>
      <c r="E432" s="74" t="s">
        <v>1045</v>
      </c>
      <c r="F432" s="74" t="s">
        <v>1032</v>
      </c>
      <c r="G432" s="76">
        <v>500</v>
      </c>
      <c r="H432" s="74" t="s">
        <v>1192</v>
      </c>
      <c r="I432" s="74" t="s">
        <v>428</v>
      </c>
    </row>
    <row r="433" spans="1:9" ht="46.8">
      <c r="A433" s="70">
        <v>316</v>
      </c>
      <c r="B433" s="75" t="s">
        <v>1046</v>
      </c>
      <c r="C433" s="74" t="s">
        <v>1238</v>
      </c>
      <c r="D433" s="74" t="s">
        <v>1047</v>
      </c>
      <c r="E433" s="74" t="s">
        <v>1048</v>
      </c>
      <c r="F433" s="74" t="s">
        <v>1032</v>
      </c>
      <c r="G433" s="76">
        <v>400</v>
      </c>
      <c r="H433" s="74" t="s">
        <v>1189</v>
      </c>
      <c r="I433" s="74" t="s">
        <v>428</v>
      </c>
    </row>
    <row r="434" spans="1:9" ht="46.8">
      <c r="A434" s="70">
        <v>317</v>
      </c>
      <c r="B434" s="75" t="s">
        <v>1049</v>
      </c>
      <c r="C434" s="74" t="s">
        <v>1238</v>
      </c>
      <c r="D434" s="74" t="s">
        <v>1047</v>
      </c>
      <c r="E434" s="74" t="s">
        <v>1048</v>
      </c>
      <c r="F434" s="74" t="s">
        <v>1032</v>
      </c>
      <c r="G434" s="76">
        <v>400</v>
      </c>
      <c r="H434" s="74" t="s">
        <v>1189</v>
      </c>
      <c r="I434" s="74" t="s">
        <v>428</v>
      </c>
    </row>
    <row r="435" spans="1:9" ht="46.8">
      <c r="A435" s="70">
        <v>318</v>
      </c>
      <c r="B435" s="71" t="s">
        <v>1050</v>
      </c>
      <c r="C435" s="70" t="s">
        <v>1239</v>
      </c>
      <c r="D435" s="70" t="s">
        <v>1051</v>
      </c>
      <c r="E435" s="70" t="s">
        <v>1052</v>
      </c>
      <c r="F435" s="70" t="s">
        <v>1053</v>
      </c>
      <c r="G435" s="72">
        <v>1200</v>
      </c>
      <c r="H435" s="70" t="s">
        <v>1194</v>
      </c>
      <c r="I435" s="70" t="s">
        <v>432</v>
      </c>
    </row>
    <row r="436" spans="1:9" ht="31.2">
      <c r="A436" s="70">
        <v>319</v>
      </c>
      <c r="B436" s="71" t="s">
        <v>1054</v>
      </c>
      <c r="C436" s="70" t="s">
        <v>1239</v>
      </c>
      <c r="D436" s="70" t="s">
        <v>1055</v>
      </c>
      <c r="E436" s="70" t="s">
        <v>215</v>
      </c>
      <c r="F436" s="70" t="s">
        <v>1056</v>
      </c>
      <c r="G436" s="70">
        <v>350</v>
      </c>
      <c r="H436" s="70" t="s">
        <v>1217</v>
      </c>
      <c r="I436" s="70" t="s">
        <v>432</v>
      </c>
    </row>
    <row r="437" spans="1:9" ht="31.2">
      <c r="A437" s="70">
        <v>320</v>
      </c>
      <c r="B437" s="71" t="s">
        <v>1057</v>
      </c>
      <c r="C437" s="70" t="s">
        <v>1240</v>
      </c>
      <c r="D437" s="70" t="s">
        <v>1058</v>
      </c>
      <c r="E437" s="70" t="s">
        <v>1059</v>
      </c>
      <c r="F437" s="70" t="s">
        <v>1060</v>
      </c>
      <c r="G437" s="72">
        <v>520000</v>
      </c>
      <c r="H437" s="70" t="s">
        <v>1204</v>
      </c>
      <c r="I437" s="70" t="s">
        <v>432</v>
      </c>
    </row>
    <row r="438" spans="1:9" ht="46.8">
      <c r="A438" s="70">
        <v>321</v>
      </c>
      <c r="B438" s="71" t="s">
        <v>1061</v>
      </c>
      <c r="C438" s="70" t="s">
        <v>1188</v>
      </c>
      <c r="D438" s="70" t="s">
        <v>473</v>
      </c>
      <c r="E438" s="70" t="s">
        <v>1062</v>
      </c>
      <c r="F438" s="70" t="s">
        <v>475</v>
      </c>
      <c r="G438" s="72">
        <v>850</v>
      </c>
      <c r="H438" s="70" t="s">
        <v>1194</v>
      </c>
      <c r="I438" s="70" t="s">
        <v>432</v>
      </c>
    </row>
    <row r="439" spans="1:9" ht="46.8">
      <c r="A439" s="70">
        <v>322</v>
      </c>
      <c r="B439" s="70" t="s">
        <v>1063</v>
      </c>
      <c r="C439" s="70" t="s">
        <v>1212</v>
      </c>
      <c r="D439" s="70" t="s">
        <v>1064</v>
      </c>
      <c r="E439" s="70" t="s">
        <v>1065</v>
      </c>
      <c r="F439" s="70" t="s">
        <v>560</v>
      </c>
      <c r="G439" s="72">
        <f>531000000+385000000</f>
        <v>916000000</v>
      </c>
      <c r="H439" s="70" t="s">
        <v>1189</v>
      </c>
      <c r="I439" s="86" t="s">
        <v>1066</v>
      </c>
    </row>
    <row r="440" spans="1:9" ht="39.15" customHeight="1">
      <c r="A440" s="70">
        <v>323</v>
      </c>
      <c r="B440" s="70" t="s">
        <v>1063</v>
      </c>
      <c r="C440" s="70" t="s">
        <v>1212</v>
      </c>
      <c r="D440" s="70" t="s">
        <v>1064</v>
      </c>
      <c r="E440" s="70" t="s">
        <v>1067</v>
      </c>
      <c r="F440" s="70" t="s">
        <v>560</v>
      </c>
      <c r="G440" s="72">
        <f>531000000+385000000</f>
        <v>916000000</v>
      </c>
      <c r="H440" s="70" t="s">
        <v>1189</v>
      </c>
      <c r="I440" s="86" t="s">
        <v>1066</v>
      </c>
    </row>
    <row r="441" spans="1:9" ht="42.6" customHeight="1">
      <c r="A441" s="70">
        <v>324</v>
      </c>
      <c r="B441" s="70" t="s">
        <v>1063</v>
      </c>
      <c r="C441" s="70" t="s">
        <v>1212</v>
      </c>
      <c r="D441" s="70" t="s">
        <v>1064</v>
      </c>
      <c r="E441" s="70" t="s">
        <v>1068</v>
      </c>
      <c r="F441" s="70" t="s">
        <v>560</v>
      </c>
      <c r="G441" s="72">
        <f>531000000+485000000</f>
        <v>1016000000</v>
      </c>
      <c r="H441" s="70" t="s">
        <v>1189</v>
      </c>
      <c r="I441" s="86" t="s">
        <v>1066</v>
      </c>
    </row>
    <row r="442" spans="1:9" ht="24.6" customHeight="1">
      <c r="A442" s="70">
        <v>325</v>
      </c>
      <c r="B442" s="70" t="s">
        <v>1069</v>
      </c>
      <c r="C442" s="70" t="s">
        <v>1212</v>
      </c>
      <c r="D442" s="70" t="s">
        <v>1064</v>
      </c>
      <c r="E442" s="70" t="s">
        <v>1067</v>
      </c>
      <c r="F442" s="70" t="s">
        <v>1070</v>
      </c>
      <c r="G442" s="72">
        <f>531000000+385000000</f>
        <v>916000000</v>
      </c>
      <c r="H442" s="70" t="s">
        <v>1189</v>
      </c>
      <c r="I442" s="86" t="s">
        <v>1066</v>
      </c>
    </row>
    <row r="443" spans="1:9" ht="25.2" customHeight="1">
      <c r="A443" s="70">
        <v>326</v>
      </c>
      <c r="B443" s="70" t="s">
        <v>1071</v>
      </c>
      <c r="C443" s="70" t="s">
        <v>1212</v>
      </c>
      <c r="D443" s="70" t="s">
        <v>1064</v>
      </c>
      <c r="E443" s="70" t="s">
        <v>1072</v>
      </c>
      <c r="F443" s="70" t="s">
        <v>1070</v>
      </c>
      <c r="G443" s="72">
        <f>531000000+500000000</f>
        <v>1031000000</v>
      </c>
      <c r="H443" s="70" t="s">
        <v>1189</v>
      </c>
      <c r="I443" s="86" t="s">
        <v>1066</v>
      </c>
    </row>
    <row r="444" spans="1:9" s="108" customFormat="1" ht="46.8">
      <c r="A444" s="70">
        <v>327</v>
      </c>
      <c r="B444" s="70" t="s">
        <v>1073</v>
      </c>
      <c r="C444" s="70" t="s">
        <v>1212</v>
      </c>
      <c r="D444" s="70" t="s">
        <v>1064</v>
      </c>
      <c r="E444" s="70" t="s">
        <v>1068</v>
      </c>
      <c r="F444" s="70" t="s">
        <v>475</v>
      </c>
      <c r="G444" s="72">
        <f>531000000+485000000</f>
        <v>1016000000</v>
      </c>
      <c r="H444" s="70" t="s">
        <v>1189</v>
      </c>
      <c r="I444" s="86" t="s">
        <v>1066</v>
      </c>
    </row>
    <row r="445" spans="1:9" ht="70.2" customHeight="1">
      <c r="A445" s="70">
        <v>328</v>
      </c>
      <c r="B445" s="70" t="s">
        <v>1074</v>
      </c>
      <c r="C445" s="70" t="s">
        <v>1212</v>
      </c>
      <c r="D445" s="70" t="s">
        <v>1064</v>
      </c>
      <c r="E445" s="70" t="s">
        <v>1068</v>
      </c>
      <c r="F445" s="70" t="s">
        <v>1075</v>
      </c>
      <c r="G445" s="72">
        <f>531000000+485000000</f>
        <v>1016000000</v>
      </c>
      <c r="H445" s="70" t="s">
        <v>1189</v>
      </c>
      <c r="I445" s="86" t="s">
        <v>1066</v>
      </c>
    </row>
    <row r="446" spans="1:9" ht="46.8">
      <c r="A446" s="70">
        <v>329</v>
      </c>
      <c r="B446" s="70" t="s">
        <v>1076</v>
      </c>
      <c r="C446" s="70" t="s">
        <v>1212</v>
      </c>
      <c r="D446" s="70" t="s">
        <v>1064</v>
      </c>
      <c r="E446" s="70" t="s">
        <v>1068</v>
      </c>
      <c r="F446" s="70" t="s">
        <v>1077</v>
      </c>
      <c r="G446" s="72">
        <f>531000000+485000000</f>
        <v>1016000000</v>
      </c>
      <c r="H446" s="70" t="s">
        <v>1189</v>
      </c>
      <c r="I446" s="86" t="s">
        <v>1066</v>
      </c>
    </row>
    <row r="447" spans="1:9" ht="46.8">
      <c r="A447" s="70">
        <v>330</v>
      </c>
      <c r="B447" s="70" t="s">
        <v>1078</v>
      </c>
      <c r="C447" s="70" t="s">
        <v>1212</v>
      </c>
      <c r="D447" s="70" t="s">
        <v>1064</v>
      </c>
      <c r="E447" s="70" t="s">
        <v>1068</v>
      </c>
      <c r="F447" s="70" t="s">
        <v>1077</v>
      </c>
      <c r="G447" s="72">
        <f>531000000+485000000</f>
        <v>1016000000</v>
      </c>
      <c r="H447" s="70" t="s">
        <v>1189</v>
      </c>
      <c r="I447" s="86" t="s">
        <v>1066</v>
      </c>
    </row>
    <row r="448" spans="1:9" s="103" customFormat="1" ht="109.2">
      <c r="A448" s="70">
        <v>331</v>
      </c>
      <c r="B448" s="70" t="s">
        <v>1079</v>
      </c>
      <c r="C448" s="110" t="s">
        <v>1188</v>
      </c>
      <c r="D448" s="110" t="s">
        <v>1080</v>
      </c>
      <c r="E448" s="111" t="s">
        <v>1081</v>
      </c>
      <c r="F448" s="112" t="s">
        <v>1082</v>
      </c>
      <c r="G448" s="113">
        <v>6000</v>
      </c>
      <c r="H448" s="109" t="s">
        <v>1194</v>
      </c>
      <c r="I448" s="110" t="s">
        <v>1083</v>
      </c>
    </row>
    <row r="449" spans="1:9" ht="109.2">
      <c r="A449" s="70">
        <v>332</v>
      </c>
      <c r="B449" s="70" t="s">
        <v>1084</v>
      </c>
      <c r="C449" s="110" t="s">
        <v>1188</v>
      </c>
      <c r="D449" s="110" t="s">
        <v>1080</v>
      </c>
      <c r="E449" s="111" t="s">
        <v>1085</v>
      </c>
      <c r="F449" s="112" t="s">
        <v>1082</v>
      </c>
      <c r="G449" s="113">
        <v>7000</v>
      </c>
      <c r="H449" s="109" t="s">
        <v>1194</v>
      </c>
      <c r="I449" s="110" t="s">
        <v>1083</v>
      </c>
    </row>
    <row r="450" spans="1:9" ht="109.2">
      <c r="A450" s="70">
        <v>333</v>
      </c>
      <c r="B450" s="70" t="s">
        <v>1086</v>
      </c>
      <c r="C450" s="110" t="s">
        <v>1188</v>
      </c>
      <c r="D450" s="110" t="s">
        <v>1080</v>
      </c>
      <c r="E450" s="111" t="s">
        <v>1087</v>
      </c>
      <c r="F450" s="112" t="s">
        <v>1082</v>
      </c>
      <c r="G450" s="113">
        <v>7000</v>
      </c>
      <c r="H450" s="109" t="s">
        <v>1194</v>
      </c>
      <c r="I450" s="110" t="s">
        <v>1083</v>
      </c>
    </row>
    <row r="451" spans="1:9" ht="46.8">
      <c r="A451" s="70">
        <v>334</v>
      </c>
      <c r="B451" s="81" t="s">
        <v>1088</v>
      </c>
      <c r="C451" s="70" t="s">
        <v>1188</v>
      </c>
      <c r="D451" s="70" t="s">
        <v>928</v>
      </c>
      <c r="E451" s="70" t="s">
        <v>1089</v>
      </c>
      <c r="F451" s="70" t="s">
        <v>475</v>
      </c>
      <c r="G451" s="72">
        <v>500000</v>
      </c>
      <c r="H451" s="70" t="s">
        <v>1194</v>
      </c>
      <c r="I451" s="70" t="s">
        <v>256</v>
      </c>
    </row>
    <row r="452" spans="1:9" ht="31.2">
      <c r="A452" s="70">
        <v>335</v>
      </c>
      <c r="B452" s="114" t="s">
        <v>1090</v>
      </c>
      <c r="C452" s="70" t="s">
        <v>1196</v>
      </c>
      <c r="D452" s="70" t="s">
        <v>485</v>
      </c>
      <c r="E452" s="70" t="s">
        <v>261</v>
      </c>
      <c r="F452" s="70" t="s">
        <v>235</v>
      </c>
      <c r="G452" s="72">
        <v>255000</v>
      </c>
      <c r="H452" s="70" t="s">
        <v>1192</v>
      </c>
      <c r="I452" s="70" t="s">
        <v>256</v>
      </c>
    </row>
    <row r="453" spans="1:9" ht="46.8">
      <c r="A453" s="70">
        <v>336</v>
      </c>
      <c r="B453" s="116" t="s">
        <v>1091</v>
      </c>
      <c r="C453" s="70" t="s">
        <v>1196</v>
      </c>
      <c r="D453" s="70" t="s">
        <v>928</v>
      </c>
      <c r="E453" s="70" t="s">
        <v>261</v>
      </c>
      <c r="F453" s="70" t="s">
        <v>235</v>
      </c>
      <c r="G453" s="72">
        <v>510000</v>
      </c>
      <c r="H453" s="70" t="s">
        <v>1194</v>
      </c>
      <c r="I453" s="70" t="s">
        <v>256</v>
      </c>
    </row>
    <row r="454" spans="1:9" ht="46.8">
      <c r="A454" s="70">
        <v>337</v>
      </c>
      <c r="B454" s="116" t="s">
        <v>1092</v>
      </c>
      <c r="C454" s="70" t="s">
        <v>1196</v>
      </c>
      <c r="D454" s="70" t="s">
        <v>928</v>
      </c>
      <c r="E454" s="70" t="s">
        <v>1089</v>
      </c>
      <c r="F454" s="70" t="s">
        <v>235</v>
      </c>
      <c r="G454" s="72">
        <v>355000</v>
      </c>
      <c r="H454" s="70" t="s">
        <v>1194</v>
      </c>
      <c r="I454" s="70" t="s">
        <v>256</v>
      </c>
    </row>
    <row r="455" spans="1:9" ht="46.8">
      <c r="A455" s="70">
        <v>338</v>
      </c>
      <c r="B455" s="116" t="s">
        <v>1093</v>
      </c>
      <c r="C455" s="70" t="s">
        <v>1196</v>
      </c>
      <c r="D455" s="70" t="s">
        <v>928</v>
      </c>
      <c r="E455" s="70" t="s">
        <v>261</v>
      </c>
      <c r="F455" s="70" t="s">
        <v>235</v>
      </c>
      <c r="G455" s="72">
        <v>430000</v>
      </c>
      <c r="H455" s="70" t="s">
        <v>1226</v>
      </c>
      <c r="I455" s="70" t="s">
        <v>256</v>
      </c>
    </row>
    <row r="456" spans="1:9" ht="46.8">
      <c r="A456" s="70">
        <v>339</v>
      </c>
      <c r="B456" s="115" t="s">
        <v>1094</v>
      </c>
      <c r="C456" s="70" t="s">
        <v>1196</v>
      </c>
      <c r="D456" s="70" t="s">
        <v>928</v>
      </c>
      <c r="E456" s="70" t="s">
        <v>255</v>
      </c>
      <c r="F456" s="70" t="s">
        <v>235</v>
      </c>
      <c r="G456" s="72">
        <v>600000</v>
      </c>
      <c r="H456" s="70" t="s">
        <v>1194</v>
      </c>
      <c r="I456" s="70" t="s">
        <v>256</v>
      </c>
    </row>
    <row r="457" spans="1:9" ht="46.8">
      <c r="A457" s="70">
        <v>340</v>
      </c>
      <c r="B457" s="115" t="s">
        <v>1095</v>
      </c>
      <c r="C457" s="70" t="s">
        <v>1196</v>
      </c>
      <c r="D457" s="70" t="s">
        <v>928</v>
      </c>
      <c r="E457" s="70" t="s">
        <v>258</v>
      </c>
      <c r="F457" s="70" t="s">
        <v>235</v>
      </c>
      <c r="G457" s="72">
        <v>750000</v>
      </c>
      <c r="H457" s="70" t="s">
        <v>1194</v>
      </c>
      <c r="I457" s="70" t="s">
        <v>256</v>
      </c>
    </row>
    <row r="458" spans="1:9" s="103" customFormat="1" ht="21" customHeight="1">
      <c r="A458" s="70">
        <v>341</v>
      </c>
      <c r="B458" s="115" t="s">
        <v>1096</v>
      </c>
      <c r="C458" s="70" t="s">
        <v>1196</v>
      </c>
      <c r="D458" s="70" t="s">
        <v>928</v>
      </c>
      <c r="E458" s="70" t="s">
        <v>261</v>
      </c>
      <c r="F458" s="70" t="s">
        <v>235</v>
      </c>
      <c r="G458" s="72">
        <v>330000</v>
      </c>
      <c r="H458" s="70" t="s">
        <v>1194</v>
      </c>
      <c r="I458" s="70" t="s">
        <v>256</v>
      </c>
    </row>
    <row r="459" spans="1:9" ht="46.8">
      <c r="A459" s="70">
        <v>342</v>
      </c>
      <c r="B459" s="115" t="s">
        <v>1097</v>
      </c>
      <c r="C459" s="70" t="s">
        <v>1196</v>
      </c>
      <c r="D459" s="70" t="s">
        <v>928</v>
      </c>
      <c r="E459" s="70" t="s">
        <v>1089</v>
      </c>
      <c r="F459" s="70" t="s">
        <v>235</v>
      </c>
      <c r="G459" s="72">
        <v>550000</v>
      </c>
      <c r="H459" s="70" t="s">
        <v>1189</v>
      </c>
      <c r="I459" s="70" t="s">
        <v>256</v>
      </c>
    </row>
    <row r="460" spans="1:9" ht="46.8">
      <c r="A460" s="70">
        <v>343</v>
      </c>
      <c r="B460" s="117" t="s">
        <v>1098</v>
      </c>
      <c r="C460" s="70" t="s">
        <v>1196</v>
      </c>
      <c r="D460" s="70" t="s">
        <v>928</v>
      </c>
      <c r="E460" s="70" t="s">
        <v>261</v>
      </c>
      <c r="F460" s="70" t="s">
        <v>941</v>
      </c>
      <c r="G460" s="72">
        <v>350000</v>
      </c>
      <c r="H460" s="70" t="s">
        <v>1192</v>
      </c>
      <c r="I460" s="70" t="s">
        <v>256</v>
      </c>
    </row>
    <row r="461" spans="1:9" s="103" customFormat="1" ht="46.8">
      <c r="A461" s="70">
        <v>344</v>
      </c>
      <c r="B461" s="118" t="s">
        <v>1099</v>
      </c>
      <c r="C461" s="70" t="s">
        <v>1188</v>
      </c>
      <c r="D461" s="70" t="s">
        <v>473</v>
      </c>
      <c r="E461" s="70" t="s">
        <v>258</v>
      </c>
      <c r="F461" s="70" t="s">
        <v>941</v>
      </c>
      <c r="G461" s="72">
        <v>600000</v>
      </c>
      <c r="H461" s="70" t="s">
        <v>1194</v>
      </c>
      <c r="I461" s="70" t="s">
        <v>256</v>
      </c>
    </row>
    <row r="462" spans="1:9" ht="46.8">
      <c r="A462" s="70">
        <v>345</v>
      </c>
      <c r="B462" s="118" t="s">
        <v>1100</v>
      </c>
      <c r="C462" s="70" t="s">
        <v>1188</v>
      </c>
      <c r="D462" s="70" t="s">
        <v>473</v>
      </c>
      <c r="E462" s="70" t="s">
        <v>261</v>
      </c>
      <c r="F462" s="70" t="s">
        <v>941</v>
      </c>
      <c r="G462" s="72">
        <v>600000</v>
      </c>
      <c r="H462" s="70" t="s">
        <v>1194</v>
      </c>
      <c r="I462" s="70" t="s">
        <v>256</v>
      </c>
    </row>
    <row r="463" spans="1:9" ht="46.8">
      <c r="A463" s="70">
        <v>346</v>
      </c>
      <c r="B463" s="118" t="s">
        <v>1101</v>
      </c>
      <c r="C463" s="70" t="s">
        <v>1196</v>
      </c>
      <c r="D463" s="70" t="s">
        <v>473</v>
      </c>
      <c r="E463" s="70" t="s">
        <v>1089</v>
      </c>
      <c r="F463" s="70" t="s">
        <v>941</v>
      </c>
      <c r="G463" s="72">
        <v>500000</v>
      </c>
      <c r="H463" s="70" t="s">
        <v>1192</v>
      </c>
      <c r="I463" s="70" t="s">
        <v>256</v>
      </c>
    </row>
    <row r="464" spans="1:9" ht="46.8">
      <c r="A464" s="70">
        <v>347</v>
      </c>
      <c r="B464" s="118" t="s">
        <v>1102</v>
      </c>
      <c r="C464" s="70" t="s">
        <v>1188</v>
      </c>
      <c r="D464" s="70" t="s">
        <v>473</v>
      </c>
      <c r="E464" s="70" t="s">
        <v>261</v>
      </c>
      <c r="F464" s="70" t="s">
        <v>475</v>
      </c>
      <c r="G464" s="72">
        <v>500000</v>
      </c>
      <c r="H464" s="70" t="s">
        <v>1194</v>
      </c>
      <c r="I464" s="70" t="s">
        <v>256</v>
      </c>
    </row>
    <row r="465" spans="1:9" ht="31.2">
      <c r="A465" s="70">
        <v>348</v>
      </c>
      <c r="B465" s="119" t="s">
        <v>1103</v>
      </c>
      <c r="C465" s="70" t="s">
        <v>1196</v>
      </c>
      <c r="D465" s="70" t="s">
        <v>485</v>
      </c>
      <c r="E465" s="70" t="s">
        <v>255</v>
      </c>
      <c r="F465" s="70" t="s">
        <v>475</v>
      </c>
      <c r="G465" s="72">
        <v>600000</v>
      </c>
      <c r="H465" s="70" t="s">
        <v>1192</v>
      </c>
      <c r="I465" s="70" t="s">
        <v>256</v>
      </c>
    </row>
    <row r="466" spans="1:9" ht="31.2">
      <c r="A466" s="70">
        <v>349</v>
      </c>
      <c r="B466" s="120" t="s">
        <v>1104</v>
      </c>
      <c r="C466" s="70" t="s">
        <v>1196</v>
      </c>
      <c r="D466" s="70" t="s">
        <v>1105</v>
      </c>
      <c r="E466" s="70" t="s">
        <v>258</v>
      </c>
      <c r="F466" s="70" t="s">
        <v>941</v>
      </c>
      <c r="G466" s="72">
        <v>350000</v>
      </c>
      <c r="H466" s="70" t="s">
        <v>1192</v>
      </c>
      <c r="I466" s="70" t="s">
        <v>256</v>
      </c>
    </row>
    <row r="467" spans="1:9" ht="46.8">
      <c r="A467" s="70">
        <v>350</v>
      </c>
      <c r="B467" s="119" t="s">
        <v>1106</v>
      </c>
      <c r="C467" s="70" t="s">
        <v>1196</v>
      </c>
      <c r="D467" s="70" t="s">
        <v>473</v>
      </c>
      <c r="E467" s="70" t="s">
        <v>1089</v>
      </c>
      <c r="F467" s="70" t="s">
        <v>941</v>
      </c>
      <c r="G467" s="72">
        <v>620000</v>
      </c>
      <c r="H467" s="70" t="s">
        <v>1194</v>
      </c>
      <c r="I467" s="70" t="s">
        <v>256</v>
      </c>
    </row>
    <row r="468" spans="1:9" ht="46.8">
      <c r="A468" s="70">
        <v>351</v>
      </c>
      <c r="B468" s="119" t="s">
        <v>1107</v>
      </c>
      <c r="C468" s="70" t="s">
        <v>1196</v>
      </c>
      <c r="D468" s="70" t="s">
        <v>473</v>
      </c>
      <c r="E468" s="70" t="s">
        <v>261</v>
      </c>
      <c r="F468" s="70" t="s">
        <v>941</v>
      </c>
      <c r="G468" s="72">
        <v>500000</v>
      </c>
      <c r="H468" s="70" t="s">
        <v>1194</v>
      </c>
      <c r="I468" s="70" t="s">
        <v>256</v>
      </c>
    </row>
    <row r="469" spans="1:9" ht="46.8">
      <c r="A469" s="70">
        <v>352</v>
      </c>
      <c r="B469" s="119" t="s">
        <v>1108</v>
      </c>
      <c r="C469" s="70" t="s">
        <v>1196</v>
      </c>
      <c r="D469" s="70" t="s">
        <v>473</v>
      </c>
      <c r="E469" s="70" t="s">
        <v>255</v>
      </c>
      <c r="F469" s="70" t="s">
        <v>941</v>
      </c>
      <c r="G469" s="72">
        <v>350000</v>
      </c>
      <c r="H469" s="70" t="s">
        <v>1194</v>
      </c>
      <c r="I469" s="70" t="s">
        <v>256</v>
      </c>
    </row>
    <row r="470" spans="1:9" ht="46.8">
      <c r="A470" s="70">
        <v>1</v>
      </c>
      <c r="B470" s="71" t="s">
        <v>1109</v>
      </c>
      <c r="C470" s="70" t="s">
        <v>1196</v>
      </c>
      <c r="D470" s="70" t="s">
        <v>1110</v>
      </c>
      <c r="E470" s="70" t="s">
        <v>1111</v>
      </c>
      <c r="F470" s="70" t="s">
        <v>1112</v>
      </c>
      <c r="G470" s="70">
        <v>350</v>
      </c>
      <c r="H470" s="70" t="s">
        <v>1241</v>
      </c>
      <c r="I470" s="70" t="s">
        <v>462</v>
      </c>
    </row>
    <row r="471" spans="1:9" ht="46.8">
      <c r="A471" s="70">
        <v>2</v>
      </c>
      <c r="B471" s="71" t="s">
        <v>1113</v>
      </c>
      <c r="C471" s="70" t="s">
        <v>1196</v>
      </c>
      <c r="D471" s="70" t="s">
        <v>1114</v>
      </c>
      <c r="E471" s="70" t="s">
        <v>1111</v>
      </c>
      <c r="F471" s="70" t="s">
        <v>1112</v>
      </c>
      <c r="G471" s="70">
        <v>350</v>
      </c>
      <c r="H471" s="70" t="s">
        <v>1242</v>
      </c>
      <c r="I471" s="70" t="s">
        <v>462</v>
      </c>
    </row>
    <row r="472" spans="1:9" ht="46.8">
      <c r="A472" s="70">
        <v>4</v>
      </c>
      <c r="B472" s="71" t="s">
        <v>204</v>
      </c>
      <c r="C472" s="70" t="s">
        <v>1188</v>
      </c>
      <c r="D472" s="70" t="s">
        <v>489</v>
      </c>
      <c r="E472" s="70" t="s">
        <v>357</v>
      </c>
      <c r="F472" s="70" t="s">
        <v>475</v>
      </c>
      <c r="G472" s="72">
        <v>850</v>
      </c>
      <c r="H472" s="70" t="s">
        <v>1194</v>
      </c>
      <c r="I472" s="70" t="s">
        <v>462</v>
      </c>
    </row>
    <row r="473" spans="1:9" ht="31.2">
      <c r="A473" s="70">
        <v>5</v>
      </c>
      <c r="B473" s="71" t="s">
        <v>589</v>
      </c>
      <c r="C473" s="70" t="s">
        <v>1196</v>
      </c>
      <c r="D473" s="70" t="s">
        <v>590</v>
      </c>
      <c r="E473" s="70" t="s">
        <v>591</v>
      </c>
      <c r="F473" s="70" t="s">
        <v>235</v>
      </c>
      <c r="G473" s="70">
        <v>1000</v>
      </c>
      <c r="H473" s="70" t="s">
        <v>1192</v>
      </c>
      <c r="I473" s="70" t="s">
        <v>462</v>
      </c>
    </row>
    <row r="474" spans="1:9" ht="15.6">
      <c r="I474" s="74"/>
    </row>
    <row r="475" spans="1:9" ht="15.6">
      <c r="A475" s="74">
        <v>4</v>
      </c>
      <c r="B475" s="73" t="s">
        <v>1243</v>
      </c>
      <c r="C475" s="74"/>
      <c r="D475" s="74"/>
      <c r="E475" s="74"/>
      <c r="F475" s="74"/>
      <c r="G475" s="76"/>
      <c r="H475" s="74"/>
      <c r="I475" s="74"/>
    </row>
    <row r="476" spans="1:9" ht="15.6">
      <c r="A476" s="74">
        <v>1</v>
      </c>
      <c r="B476" s="78" t="s">
        <v>1168</v>
      </c>
      <c r="C476" s="74"/>
      <c r="D476" s="74"/>
      <c r="E476" s="74"/>
      <c r="F476" s="74"/>
      <c r="G476" s="76">
        <v>500</v>
      </c>
      <c r="H476" s="74"/>
      <c r="I476" s="74"/>
    </row>
    <row r="477" spans="1:9" ht="15.6">
      <c r="A477" s="74">
        <v>2</v>
      </c>
      <c r="B477" s="78" t="s">
        <v>1170</v>
      </c>
      <c r="C477" s="74"/>
      <c r="D477" s="74"/>
      <c r="E477" s="74"/>
      <c r="F477" s="74"/>
      <c r="G477" s="76">
        <v>500</v>
      </c>
      <c r="H477" s="74"/>
      <c r="I477" s="74"/>
    </row>
    <row r="478" spans="1:9" ht="15.6">
      <c r="A478" s="74">
        <v>3</v>
      </c>
      <c r="B478" s="78" t="s">
        <v>1171</v>
      </c>
      <c r="C478" s="74"/>
      <c r="D478" s="74"/>
      <c r="E478" s="74"/>
      <c r="F478" s="74"/>
      <c r="G478" s="76">
        <v>500</v>
      </c>
      <c r="H478" s="74"/>
      <c r="I478" s="74"/>
    </row>
    <row r="479" spans="1:9" ht="15.6">
      <c r="A479" s="74">
        <v>4</v>
      </c>
      <c r="B479" s="78" t="s">
        <v>1172</v>
      </c>
      <c r="C479" s="74"/>
      <c r="D479" s="74"/>
      <c r="E479" s="74"/>
      <c r="F479" s="74"/>
      <c r="G479" s="76">
        <v>500</v>
      </c>
      <c r="H479" s="74"/>
      <c r="I479" s="74"/>
    </row>
    <row r="480" spans="1:9" ht="15.6">
      <c r="A480" s="74">
        <v>5</v>
      </c>
      <c r="B480" s="78" t="s">
        <v>1173</v>
      </c>
      <c r="C480" s="74"/>
      <c r="D480" s="74"/>
      <c r="E480" s="74"/>
      <c r="F480" s="74"/>
      <c r="G480" s="76">
        <v>500</v>
      </c>
      <c r="H480" s="74"/>
      <c r="I480" s="74"/>
    </row>
    <row r="481" spans="1:9" ht="15.6">
      <c r="A481" s="74">
        <v>6</v>
      </c>
      <c r="B481" s="78" t="s">
        <v>1174</v>
      </c>
      <c r="C481" s="74"/>
      <c r="D481" s="74"/>
      <c r="E481" s="74"/>
      <c r="F481" s="74"/>
      <c r="G481" s="76">
        <v>500</v>
      </c>
      <c r="H481" s="74"/>
      <c r="I481" s="74"/>
    </row>
    <row r="482" spans="1:9" ht="15.6">
      <c r="A482" s="74">
        <v>7</v>
      </c>
      <c r="B482" s="78" t="s">
        <v>1175</v>
      </c>
      <c r="C482" s="74"/>
      <c r="D482" s="74"/>
      <c r="E482" s="74"/>
      <c r="F482" s="74"/>
      <c r="G482" s="76">
        <v>500</v>
      </c>
      <c r="H482" s="74"/>
      <c r="I482" s="74"/>
    </row>
    <row r="483" spans="1:9" ht="15.6">
      <c r="A483" s="74">
        <v>8</v>
      </c>
      <c r="B483" s="78" t="s">
        <v>1176</v>
      </c>
      <c r="C483" s="74"/>
      <c r="D483" s="74"/>
      <c r="E483" s="74"/>
      <c r="F483" s="74"/>
      <c r="G483" s="76">
        <v>500</v>
      </c>
      <c r="H483" s="74"/>
      <c r="I483" s="74"/>
    </row>
    <row r="484" spans="1:9" ht="15.6">
      <c r="A484" s="74">
        <v>9</v>
      </c>
      <c r="B484" s="78" t="s">
        <v>1177</v>
      </c>
      <c r="C484" s="74"/>
      <c r="D484" s="74"/>
      <c r="E484" s="74"/>
      <c r="F484" s="74"/>
      <c r="G484" s="76">
        <v>500</v>
      </c>
      <c r="H484" s="74"/>
      <c r="I484" s="74"/>
    </row>
    <row r="485" spans="1:9" ht="15.6">
      <c r="A485" s="74">
        <v>10</v>
      </c>
      <c r="B485" s="78" t="s">
        <v>1178</v>
      </c>
      <c r="C485" s="74"/>
      <c r="D485" s="74"/>
      <c r="E485" s="74"/>
      <c r="F485" s="74"/>
      <c r="G485" s="76">
        <v>500</v>
      </c>
      <c r="H485" s="74"/>
      <c r="I485" s="74"/>
    </row>
    <row r="486" spans="1:9" s="103" customFormat="1" ht="15.6">
      <c r="A486" s="74">
        <v>11</v>
      </c>
      <c r="B486" s="78" t="s">
        <v>1179</v>
      </c>
      <c r="C486" s="74"/>
      <c r="D486" s="74"/>
      <c r="E486" s="74"/>
      <c r="F486" s="74"/>
      <c r="G486" s="76">
        <v>500</v>
      </c>
      <c r="H486" s="74"/>
      <c r="I486" s="74"/>
    </row>
    <row r="487" spans="1:9" ht="15.6">
      <c r="A487" s="74">
        <v>12</v>
      </c>
      <c r="B487" s="78" t="s">
        <v>1180</v>
      </c>
      <c r="C487" s="74"/>
      <c r="D487" s="74"/>
      <c r="E487" s="74"/>
      <c r="F487" s="74"/>
      <c r="G487" s="76">
        <v>500</v>
      </c>
      <c r="H487" s="74"/>
      <c r="I487" s="74"/>
    </row>
    <row r="488" spans="1:9" s="103" customFormat="1" ht="15.6">
      <c r="A488" s="74">
        <v>13</v>
      </c>
      <c r="B488" s="78" t="s">
        <v>1181</v>
      </c>
      <c r="C488" s="74"/>
      <c r="D488" s="74"/>
      <c r="E488" s="74"/>
      <c r="F488" s="74"/>
      <c r="G488" s="76">
        <v>500</v>
      </c>
      <c r="H488" s="74"/>
      <c r="I488" s="74"/>
    </row>
  </sheetData>
  <mergeCells count="1">
    <mergeCell ref="A1:I1"/>
  </mergeCells>
  <dataValidations count="5">
    <dataValidation type="list" sqref="C172 C367 C378:C380 C257 C105 C435 C109 C461:C462 C464 C451 C118 C124:C127 C133:C134 C50 C137:C143 C156:C163 C177:C191 C202:C207 C259:C261 C11 C59:C60 C63:C69 C25:C32 C283:C293 C71 C314:C319 C325 C475:C488 C327:C351 C78:C89 C95:C100 C382:C403 C437:C447 C37:C39 C44:C48 C467:C469 C111:C115">
      <formula1>"Nâng cấp,Cải tạo"</formula1>
    </dataValidation>
    <dataValidation type="list" sqref="H172 H177 H138 H344:H351 H208 H316 H367 H114 H354 H357:H358 H325 H210:H226 H60 H63 H66 H435 H109 H464 H451 H118 H124:H127 H50 H140 H9 H259:H261 H230:H257 H263:H267 H271 H18:H25 H70 H277:H293 H314 H327:H341 H369:H380 H475:H488 H95:H101 H382:H403 H437:H438 H453:H459 H461:H462 H28:H48 H467:H469">
      <formula1>"Rất cấp bách,Cấp bách,Bình thường"</formula1>
    </dataValidation>
    <dataValidation type="list" sqref="I280:I282">
      <formula1>"Chưa có,Đã có trong kế hoạch đầu tư công,Đã đề xuất từ nguồn khác,Chưa rõ"</formula1>
    </dataValidation>
    <dataValidation type="list" allowBlank="1" sqref="C12:C17">
      <formula1>"Nâng cấp,Cải tạo"</formula1>
    </dataValidation>
    <dataValidation type="list" allowBlank="1" sqref="H12:H17 H262">
      <formula1>"Rất cấp bách,Cấp bách,Bình thường"</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50"/>
  <sheetViews>
    <sheetView topLeftCell="A898" workbookViewId="0">
      <selection activeCell="B667" sqref="B667"/>
    </sheetView>
  </sheetViews>
  <sheetFormatPr defaultColWidth="9.8984375" defaultRowHeight="13.8"/>
  <cols>
    <col min="1" max="1" width="6.8984375" style="145" customWidth="1"/>
    <col min="2" max="2" width="21.3984375" style="146" customWidth="1"/>
    <col min="3" max="3" width="27.09765625" style="145" customWidth="1"/>
    <col min="4" max="4" width="18.296875" style="145" customWidth="1"/>
    <col min="5" max="5" width="26.296875" style="145" customWidth="1"/>
    <col min="6" max="6" width="23.69921875" style="145" customWidth="1"/>
    <col min="7" max="7" width="12.69921875" style="145" customWidth="1"/>
    <col min="8" max="16384" width="9.8984375" style="125"/>
  </cols>
  <sheetData>
    <row r="1" spans="1:7" ht="57" customHeight="1">
      <c r="A1" s="413" t="s">
        <v>1244</v>
      </c>
      <c r="B1" s="413"/>
      <c r="C1" s="413"/>
      <c r="D1" s="413"/>
      <c r="E1" s="413"/>
      <c r="F1" s="413"/>
      <c r="G1" s="413"/>
    </row>
    <row r="2" spans="1:7">
      <c r="A2" s="126"/>
      <c r="B2" s="127"/>
      <c r="C2" s="126"/>
      <c r="D2" s="126"/>
      <c r="E2" s="126"/>
      <c r="F2" s="126"/>
      <c r="G2" s="126"/>
    </row>
    <row r="3" spans="1:7" ht="58.2" customHeight="1">
      <c r="A3" s="153" t="s">
        <v>3</v>
      </c>
      <c r="B3" s="153" t="s">
        <v>1245</v>
      </c>
      <c r="C3" s="153" t="s">
        <v>1246</v>
      </c>
      <c r="D3" s="153" t="s">
        <v>1247</v>
      </c>
      <c r="E3" s="153" t="s">
        <v>147</v>
      </c>
      <c r="F3" s="153" t="s">
        <v>148</v>
      </c>
      <c r="G3" s="153" t="s">
        <v>149</v>
      </c>
    </row>
    <row r="4" spans="1:7">
      <c r="A4" s="154" t="s">
        <v>1248</v>
      </c>
      <c r="B4" s="155" t="s">
        <v>1249</v>
      </c>
      <c r="C4" s="154" t="s">
        <v>1250</v>
      </c>
      <c r="D4" s="154" t="s">
        <v>1251</v>
      </c>
      <c r="E4" s="154" t="s">
        <v>1252</v>
      </c>
      <c r="F4" s="154" t="s">
        <v>1253</v>
      </c>
      <c r="G4" s="154" t="s">
        <v>1254</v>
      </c>
    </row>
    <row r="5" spans="1:7" s="131" customFormat="1" ht="19.95" customHeight="1">
      <c r="A5" s="156" t="s">
        <v>1255</v>
      </c>
      <c r="B5" s="157" t="s">
        <v>1256</v>
      </c>
      <c r="C5" s="158">
        <f>SUBTOTAL(3,G6:G1071)</f>
        <v>1009</v>
      </c>
      <c r="D5" s="156"/>
      <c r="E5" s="156"/>
      <c r="F5" s="156"/>
      <c r="G5" s="158">
        <f>SUBTOTAL(9,G6:G1071)</f>
        <v>293145.14</v>
      </c>
    </row>
    <row r="6" spans="1:7" s="131" customFormat="1">
      <c r="A6" s="156"/>
      <c r="B6" s="159" t="s">
        <v>1257</v>
      </c>
      <c r="C6" s="156"/>
      <c r="D6" s="156"/>
      <c r="E6" s="156"/>
      <c r="F6" s="156"/>
      <c r="G6" s="160">
        <f>SUBTOTAL(9,G7:G10)</f>
        <v>840</v>
      </c>
    </row>
    <row r="7" spans="1:7" ht="51" customHeight="1">
      <c r="A7" s="161">
        <v>1.1000000000000001</v>
      </c>
      <c r="B7" s="162" t="s">
        <v>1258</v>
      </c>
      <c r="C7" s="163" t="s">
        <v>1259</v>
      </c>
      <c r="D7" s="163" t="s">
        <v>1260</v>
      </c>
      <c r="E7" s="163" t="s">
        <v>1261</v>
      </c>
      <c r="F7" s="163" t="s">
        <v>1262</v>
      </c>
      <c r="G7" s="164">
        <v>300</v>
      </c>
    </row>
    <row r="8" spans="1:7" ht="46.8" customHeight="1">
      <c r="A8" s="161">
        <v>2</v>
      </c>
      <c r="B8" s="162" t="s">
        <v>1263</v>
      </c>
      <c r="C8" s="163" t="s">
        <v>1264</v>
      </c>
      <c r="D8" s="163" t="s">
        <v>1265</v>
      </c>
      <c r="E8" s="163" t="s">
        <v>1266</v>
      </c>
      <c r="F8" s="163" t="s">
        <v>1267</v>
      </c>
      <c r="G8" s="164">
        <v>180</v>
      </c>
    </row>
    <row r="9" spans="1:7" ht="26.4">
      <c r="A9" s="161">
        <v>3</v>
      </c>
      <c r="B9" s="162" t="s">
        <v>1268</v>
      </c>
      <c r="C9" s="163" t="s">
        <v>1264</v>
      </c>
      <c r="D9" s="163" t="s">
        <v>1265</v>
      </c>
      <c r="E9" s="163" t="s">
        <v>1269</v>
      </c>
      <c r="F9" s="163" t="s">
        <v>1267</v>
      </c>
      <c r="G9" s="164">
        <v>180</v>
      </c>
    </row>
    <row r="10" spans="1:7" ht="26.4">
      <c r="A10" s="161">
        <v>4</v>
      </c>
      <c r="B10" s="162" t="s">
        <v>1270</v>
      </c>
      <c r="C10" s="163" t="s">
        <v>1271</v>
      </c>
      <c r="D10" s="163" t="s">
        <v>1265</v>
      </c>
      <c r="E10" s="163" t="s">
        <v>1269</v>
      </c>
      <c r="F10" s="163" t="s">
        <v>1267</v>
      </c>
      <c r="G10" s="164">
        <v>180</v>
      </c>
    </row>
    <row r="11" spans="1:7" s="131" customFormat="1">
      <c r="A11" s="153"/>
      <c r="B11" s="159" t="s">
        <v>1272</v>
      </c>
      <c r="C11" s="153"/>
      <c r="D11" s="153"/>
      <c r="E11" s="153"/>
      <c r="F11" s="153"/>
      <c r="G11" s="160">
        <f>SUBTOTAL(9,G12:G12)</f>
        <v>3000</v>
      </c>
    </row>
    <row r="12" spans="1:7" ht="46.2" customHeight="1">
      <c r="A12" s="161">
        <v>1</v>
      </c>
      <c r="B12" s="162" t="s">
        <v>1273</v>
      </c>
      <c r="C12" s="163" t="s">
        <v>1274</v>
      </c>
      <c r="D12" s="163" t="s">
        <v>1260</v>
      </c>
      <c r="E12" s="163" t="s">
        <v>1275</v>
      </c>
      <c r="F12" s="163" t="s">
        <v>1276</v>
      </c>
      <c r="G12" s="164">
        <v>3000</v>
      </c>
    </row>
    <row r="13" spans="1:7" s="131" customFormat="1" ht="16.8" customHeight="1">
      <c r="A13" s="165">
        <v>3</v>
      </c>
      <c r="B13" s="159" t="s">
        <v>1277</v>
      </c>
      <c r="C13" s="153"/>
      <c r="D13" s="153"/>
      <c r="E13" s="153"/>
      <c r="F13" s="153"/>
      <c r="G13" s="160">
        <f>SUBTOTAL(9,G14:G23)</f>
        <v>14360</v>
      </c>
    </row>
    <row r="14" spans="1:7" ht="26.4">
      <c r="A14" s="154" t="s">
        <v>1278</v>
      </c>
      <c r="B14" s="155" t="s">
        <v>1279</v>
      </c>
      <c r="C14" s="154" t="s">
        <v>1280</v>
      </c>
      <c r="D14" s="154" t="s">
        <v>1213</v>
      </c>
      <c r="E14" s="154" t="s">
        <v>1281</v>
      </c>
      <c r="F14" s="154" t="s">
        <v>1282</v>
      </c>
      <c r="G14" s="166">
        <v>800</v>
      </c>
    </row>
    <row r="15" spans="1:7" ht="26.4">
      <c r="A15" s="154" t="s">
        <v>1283</v>
      </c>
      <c r="B15" s="155" t="s">
        <v>1279</v>
      </c>
      <c r="C15" s="154" t="s">
        <v>1284</v>
      </c>
      <c r="D15" s="154" t="s">
        <v>1213</v>
      </c>
      <c r="E15" s="154" t="s">
        <v>1281</v>
      </c>
      <c r="F15" s="154" t="s">
        <v>1285</v>
      </c>
      <c r="G15" s="166">
        <v>800</v>
      </c>
    </row>
    <row r="16" spans="1:7" ht="26.4">
      <c r="A16" s="154" t="s">
        <v>1286</v>
      </c>
      <c r="B16" s="155" t="s">
        <v>1279</v>
      </c>
      <c r="C16" s="154" t="s">
        <v>1287</v>
      </c>
      <c r="D16" s="154" t="s">
        <v>1213</v>
      </c>
      <c r="E16" s="154" t="s">
        <v>1281</v>
      </c>
      <c r="F16" s="154" t="s">
        <v>1285</v>
      </c>
      <c r="G16" s="166">
        <v>960</v>
      </c>
    </row>
    <row r="17" spans="1:7" ht="26.4">
      <c r="A17" s="154" t="s">
        <v>1288</v>
      </c>
      <c r="B17" s="155" t="s">
        <v>1279</v>
      </c>
      <c r="C17" s="154" t="s">
        <v>1289</v>
      </c>
      <c r="D17" s="154" t="s">
        <v>1213</v>
      </c>
      <c r="E17" s="154" t="s">
        <v>1281</v>
      </c>
      <c r="F17" s="154" t="s">
        <v>1290</v>
      </c>
      <c r="G17" s="166">
        <v>960</v>
      </c>
    </row>
    <row r="18" spans="1:7" ht="26.4">
      <c r="A18" s="154" t="s">
        <v>1291</v>
      </c>
      <c r="B18" s="155" t="s">
        <v>1279</v>
      </c>
      <c r="C18" s="154" t="s">
        <v>1292</v>
      </c>
      <c r="D18" s="154" t="s">
        <v>1213</v>
      </c>
      <c r="E18" s="154" t="s">
        <v>1281</v>
      </c>
      <c r="F18" s="154" t="s">
        <v>1290</v>
      </c>
      <c r="G18" s="166">
        <v>960</v>
      </c>
    </row>
    <row r="19" spans="1:7" ht="26.4">
      <c r="A19" s="154" t="s">
        <v>1293</v>
      </c>
      <c r="B19" s="155" t="s">
        <v>1279</v>
      </c>
      <c r="C19" s="154" t="s">
        <v>1294</v>
      </c>
      <c r="D19" s="154" t="s">
        <v>1213</v>
      </c>
      <c r="E19" s="154" t="s">
        <v>1281</v>
      </c>
      <c r="F19" s="154" t="s">
        <v>1290</v>
      </c>
      <c r="G19" s="166">
        <v>960</v>
      </c>
    </row>
    <row r="20" spans="1:7" ht="26.4">
      <c r="A20" s="154" t="s">
        <v>1295</v>
      </c>
      <c r="B20" s="155" t="s">
        <v>1279</v>
      </c>
      <c r="C20" s="154" t="s">
        <v>1296</v>
      </c>
      <c r="D20" s="154" t="s">
        <v>1213</v>
      </c>
      <c r="E20" s="154" t="s">
        <v>1281</v>
      </c>
      <c r="F20" s="154" t="s">
        <v>1290</v>
      </c>
      <c r="G20" s="166">
        <v>960</v>
      </c>
    </row>
    <row r="21" spans="1:7" ht="26.4">
      <c r="A21" s="154" t="s">
        <v>1297</v>
      </c>
      <c r="B21" s="155" t="s">
        <v>1279</v>
      </c>
      <c r="C21" s="154" t="s">
        <v>1298</v>
      </c>
      <c r="D21" s="154" t="s">
        <v>1213</v>
      </c>
      <c r="E21" s="154" t="s">
        <v>1281</v>
      </c>
      <c r="F21" s="154" t="s">
        <v>1290</v>
      </c>
      <c r="G21" s="166">
        <v>960</v>
      </c>
    </row>
    <row r="22" spans="1:7" ht="26.4">
      <c r="A22" s="154" t="s">
        <v>1299</v>
      </c>
      <c r="B22" s="155" t="s">
        <v>1300</v>
      </c>
      <c r="C22" s="154" t="s">
        <v>1301</v>
      </c>
      <c r="D22" s="154" t="s">
        <v>1213</v>
      </c>
      <c r="E22" s="154" t="s">
        <v>1302</v>
      </c>
      <c r="F22" s="154" t="s">
        <v>1290</v>
      </c>
      <c r="G22" s="164">
        <v>3000</v>
      </c>
    </row>
    <row r="23" spans="1:7" ht="26.4">
      <c r="A23" s="154" t="s">
        <v>1303</v>
      </c>
      <c r="B23" s="155" t="s">
        <v>1304</v>
      </c>
      <c r="C23" s="154" t="s">
        <v>1305</v>
      </c>
      <c r="D23" s="154" t="s">
        <v>1213</v>
      </c>
      <c r="E23" s="154" t="s">
        <v>1306</v>
      </c>
      <c r="F23" s="154" t="s">
        <v>1290</v>
      </c>
      <c r="G23" s="164">
        <v>4000</v>
      </c>
    </row>
    <row r="24" spans="1:7" s="131" customFormat="1">
      <c r="A24" s="156" t="s">
        <v>1288</v>
      </c>
      <c r="B24" s="159" t="s">
        <v>1307</v>
      </c>
      <c r="C24" s="156"/>
      <c r="D24" s="156"/>
      <c r="E24" s="156"/>
      <c r="F24" s="156"/>
      <c r="G24" s="160">
        <f>SUBTOTAL(9,G25:G25)</f>
        <v>450</v>
      </c>
    </row>
    <row r="25" spans="1:7" ht="50.4" customHeight="1">
      <c r="A25" s="161">
        <v>1</v>
      </c>
      <c r="B25" s="162" t="s">
        <v>1308</v>
      </c>
      <c r="C25" s="163" t="s">
        <v>1309</v>
      </c>
      <c r="D25" s="163" t="s">
        <v>1265</v>
      </c>
      <c r="E25" s="163" t="s">
        <v>1310</v>
      </c>
      <c r="F25" s="163" t="s">
        <v>1267</v>
      </c>
      <c r="G25" s="164">
        <v>450</v>
      </c>
    </row>
    <row r="26" spans="1:7" s="131" customFormat="1">
      <c r="A26" s="165">
        <v>5</v>
      </c>
      <c r="B26" s="159" t="s">
        <v>1311</v>
      </c>
      <c r="C26" s="153"/>
      <c r="D26" s="153"/>
      <c r="E26" s="153"/>
      <c r="F26" s="153"/>
      <c r="G26" s="160">
        <f>SUBTOTAL(9,G27:G41)</f>
        <v>4500</v>
      </c>
    </row>
    <row r="27" spans="1:7" ht="39.6">
      <c r="A27" s="167">
        <v>1</v>
      </c>
      <c r="B27" s="168" t="s">
        <v>1312</v>
      </c>
      <c r="C27" s="167" t="s">
        <v>1313</v>
      </c>
      <c r="D27" s="167" t="s">
        <v>1314</v>
      </c>
      <c r="E27" s="167" t="s">
        <v>1315</v>
      </c>
      <c r="F27" s="167" t="s">
        <v>1316</v>
      </c>
      <c r="G27" s="169">
        <v>300</v>
      </c>
    </row>
    <row r="28" spans="1:7" ht="39.6">
      <c r="A28" s="167">
        <v>2</v>
      </c>
      <c r="B28" s="168" t="s">
        <v>1317</v>
      </c>
      <c r="C28" s="167" t="s">
        <v>1318</v>
      </c>
      <c r="D28" s="167" t="s">
        <v>1319</v>
      </c>
      <c r="E28" s="167" t="s">
        <v>1315</v>
      </c>
      <c r="F28" s="167" t="s">
        <v>1316</v>
      </c>
      <c r="G28" s="169">
        <v>300</v>
      </c>
    </row>
    <row r="29" spans="1:7" ht="26.4">
      <c r="A29" s="167">
        <v>3</v>
      </c>
      <c r="B29" s="168" t="s">
        <v>1320</v>
      </c>
      <c r="C29" s="167" t="s">
        <v>1321</v>
      </c>
      <c r="D29" s="167" t="s">
        <v>1322</v>
      </c>
      <c r="E29" s="167" t="s">
        <v>1315</v>
      </c>
      <c r="F29" s="167" t="s">
        <v>1316</v>
      </c>
      <c r="G29" s="169">
        <v>300</v>
      </c>
    </row>
    <row r="30" spans="1:7" ht="26.4">
      <c r="A30" s="167">
        <v>4</v>
      </c>
      <c r="B30" s="168" t="s">
        <v>1323</v>
      </c>
      <c r="C30" s="167" t="s">
        <v>1324</v>
      </c>
      <c r="D30" s="167" t="s">
        <v>1325</v>
      </c>
      <c r="E30" s="167" t="s">
        <v>1315</v>
      </c>
      <c r="F30" s="167" t="s">
        <v>1316</v>
      </c>
      <c r="G30" s="169">
        <v>300</v>
      </c>
    </row>
    <row r="31" spans="1:7" ht="26.4">
      <c r="A31" s="167">
        <v>5</v>
      </c>
      <c r="B31" s="168" t="s">
        <v>1326</v>
      </c>
      <c r="C31" s="167" t="s">
        <v>1327</v>
      </c>
      <c r="D31" s="167" t="s">
        <v>1328</v>
      </c>
      <c r="E31" s="167" t="s">
        <v>1315</v>
      </c>
      <c r="F31" s="167" t="s">
        <v>1316</v>
      </c>
      <c r="G31" s="169">
        <v>300</v>
      </c>
    </row>
    <row r="32" spans="1:7" ht="26.4">
      <c r="A32" s="167">
        <v>6</v>
      </c>
      <c r="B32" s="168" t="s">
        <v>1329</v>
      </c>
      <c r="C32" s="167" t="s">
        <v>1330</v>
      </c>
      <c r="D32" s="167" t="s">
        <v>1331</v>
      </c>
      <c r="E32" s="167" t="s">
        <v>1315</v>
      </c>
      <c r="F32" s="167" t="s">
        <v>1316</v>
      </c>
      <c r="G32" s="169">
        <v>300</v>
      </c>
    </row>
    <row r="33" spans="1:7" ht="26.4">
      <c r="A33" s="167">
        <v>7</v>
      </c>
      <c r="B33" s="168" t="s">
        <v>1332</v>
      </c>
      <c r="C33" s="167" t="s">
        <v>1333</v>
      </c>
      <c r="D33" s="167" t="s">
        <v>1334</v>
      </c>
      <c r="E33" s="167" t="s">
        <v>1315</v>
      </c>
      <c r="F33" s="167" t="s">
        <v>1316</v>
      </c>
      <c r="G33" s="169">
        <v>300</v>
      </c>
    </row>
    <row r="34" spans="1:7" ht="26.4">
      <c r="A34" s="167">
        <v>8</v>
      </c>
      <c r="B34" s="168" t="s">
        <v>1335</v>
      </c>
      <c r="C34" s="167" t="s">
        <v>1336</v>
      </c>
      <c r="D34" s="167" t="s">
        <v>1337</v>
      </c>
      <c r="E34" s="167" t="s">
        <v>1315</v>
      </c>
      <c r="F34" s="167" t="s">
        <v>1316</v>
      </c>
      <c r="G34" s="169">
        <v>300</v>
      </c>
    </row>
    <row r="35" spans="1:7" ht="26.4">
      <c r="A35" s="167">
        <v>9</v>
      </c>
      <c r="B35" s="168" t="s">
        <v>1338</v>
      </c>
      <c r="C35" s="167" t="s">
        <v>1339</v>
      </c>
      <c r="D35" s="167" t="s">
        <v>1340</v>
      </c>
      <c r="E35" s="167" t="s">
        <v>1315</v>
      </c>
      <c r="F35" s="167" t="s">
        <v>1316</v>
      </c>
      <c r="G35" s="169">
        <v>300</v>
      </c>
    </row>
    <row r="36" spans="1:7" ht="26.4">
      <c r="A36" s="167">
        <v>10</v>
      </c>
      <c r="B36" s="168" t="s">
        <v>1341</v>
      </c>
      <c r="C36" s="167" t="s">
        <v>1342</v>
      </c>
      <c r="D36" s="167" t="s">
        <v>1343</v>
      </c>
      <c r="E36" s="167" t="s">
        <v>1315</v>
      </c>
      <c r="F36" s="167" t="s">
        <v>1316</v>
      </c>
      <c r="G36" s="169">
        <v>300</v>
      </c>
    </row>
    <row r="37" spans="1:7" ht="26.4">
      <c r="A37" s="167">
        <v>11</v>
      </c>
      <c r="B37" s="168" t="s">
        <v>1344</v>
      </c>
      <c r="C37" s="167" t="s">
        <v>1345</v>
      </c>
      <c r="D37" s="167" t="s">
        <v>1346</v>
      </c>
      <c r="E37" s="167" t="s">
        <v>1315</v>
      </c>
      <c r="F37" s="167" t="s">
        <v>1316</v>
      </c>
      <c r="G37" s="169">
        <v>300</v>
      </c>
    </row>
    <row r="38" spans="1:7" ht="26.4">
      <c r="A38" s="167">
        <v>12</v>
      </c>
      <c r="B38" s="168" t="s">
        <v>1347</v>
      </c>
      <c r="C38" s="167" t="s">
        <v>1348</v>
      </c>
      <c r="D38" s="167" t="s">
        <v>1349</v>
      </c>
      <c r="E38" s="167" t="s">
        <v>1315</v>
      </c>
      <c r="F38" s="167" t="s">
        <v>1316</v>
      </c>
      <c r="G38" s="169">
        <v>300</v>
      </c>
    </row>
    <row r="39" spans="1:7" ht="26.4">
      <c r="A39" s="167">
        <v>13</v>
      </c>
      <c r="B39" s="168" t="s">
        <v>1350</v>
      </c>
      <c r="C39" s="167" t="s">
        <v>1351</v>
      </c>
      <c r="D39" s="167" t="s">
        <v>1352</v>
      </c>
      <c r="E39" s="167" t="s">
        <v>1315</v>
      </c>
      <c r="F39" s="167" t="s">
        <v>1316</v>
      </c>
      <c r="G39" s="169">
        <v>300</v>
      </c>
    </row>
    <row r="40" spans="1:7" ht="26.4">
      <c r="A40" s="167">
        <v>14</v>
      </c>
      <c r="B40" s="168" t="s">
        <v>1353</v>
      </c>
      <c r="C40" s="167" t="s">
        <v>1354</v>
      </c>
      <c r="D40" s="167" t="s">
        <v>1355</v>
      </c>
      <c r="E40" s="167" t="s">
        <v>1315</v>
      </c>
      <c r="F40" s="167" t="s">
        <v>1316</v>
      </c>
      <c r="G40" s="169">
        <v>300</v>
      </c>
    </row>
    <row r="41" spans="1:7" ht="26.4">
      <c r="A41" s="167">
        <v>15</v>
      </c>
      <c r="B41" s="168" t="s">
        <v>1356</v>
      </c>
      <c r="C41" s="167" t="s">
        <v>1357</v>
      </c>
      <c r="D41" s="167" t="s">
        <v>1358</v>
      </c>
      <c r="E41" s="167" t="s">
        <v>1315</v>
      </c>
      <c r="F41" s="167" t="s">
        <v>1316</v>
      </c>
      <c r="G41" s="169">
        <v>300</v>
      </c>
    </row>
    <row r="42" spans="1:7" s="131" customFormat="1">
      <c r="A42" s="170">
        <v>6</v>
      </c>
      <c r="B42" s="171" t="s">
        <v>1359</v>
      </c>
      <c r="C42" s="170"/>
      <c r="D42" s="170"/>
      <c r="E42" s="170"/>
      <c r="F42" s="170"/>
      <c r="G42" s="172">
        <f>SUBTOTAL(9,G43:G67)</f>
        <v>3560</v>
      </c>
    </row>
    <row r="43" spans="1:7" ht="39.6">
      <c r="A43" s="161">
        <v>1</v>
      </c>
      <c r="B43" s="162" t="s">
        <v>1360</v>
      </c>
      <c r="C43" s="163" t="s">
        <v>1361</v>
      </c>
      <c r="D43" s="163" t="s">
        <v>1362</v>
      </c>
      <c r="E43" s="163" t="s">
        <v>1363</v>
      </c>
      <c r="F43" s="163" t="s">
        <v>1364</v>
      </c>
      <c r="G43" s="164">
        <v>165</v>
      </c>
    </row>
    <row r="44" spans="1:7" ht="39.6">
      <c r="A44" s="161">
        <v>2</v>
      </c>
      <c r="B44" s="162" t="s">
        <v>1365</v>
      </c>
      <c r="C44" s="163" t="s">
        <v>1361</v>
      </c>
      <c r="D44" s="163" t="s">
        <v>1362</v>
      </c>
      <c r="E44" s="163" t="s">
        <v>1363</v>
      </c>
      <c r="F44" s="163" t="s">
        <v>1364</v>
      </c>
      <c r="G44" s="164">
        <v>170</v>
      </c>
    </row>
    <row r="45" spans="1:7" ht="39.6">
      <c r="A45" s="161">
        <v>3</v>
      </c>
      <c r="B45" s="162" t="s">
        <v>1366</v>
      </c>
      <c r="C45" s="163" t="s">
        <v>1361</v>
      </c>
      <c r="D45" s="163" t="s">
        <v>1362</v>
      </c>
      <c r="E45" s="163" t="s">
        <v>1363</v>
      </c>
      <c r="F45" s="163" t="s">
        <v>1364</v>
      </c>
      <c r="G45" s="164">
        <v>135</v>
      </c>
    </row>
    <row r="46" spans="1:7" ht="39.6">
      <c r="A46" s="161">
        <v>4</v>
      </c>
      <c r="B46" s="162" t="s">
        <v>1367</v>
      </c>
      <c r="C46" s="163" t="s">
        <v>1361</v>
      </c>
      <c r="D46" s="163" t="s">
        <v>1362</v>
      </c>
      <c r="E46" s="163" t="s">
        <v>1363</v>
      </c>
      <c r="F46" s="163" t="s">
        <v>1364</v>
      </c>
      <c r="G46" s="164">
        <v>135</v>
      </c>
    </row>
    <row r="47" spans="1:7" ht="39.6">
      <c r="A47" s="161">
        <v>5</v>
      </c>
      <c r="B47" s="162" t="s">
        <v>1368</v>
      </c>
      <c r="C47" s="163" t="s">
        <v>1361</v>
      </c>
      <c r="D47" s="163" t="s">
        <v>1362</v>
      </c>
      <c r="E47" s="163" t="s">
        <v>1363</v>
      </c>
      <c r="F47" s="163" t="s">
        <v>1364</v>
      </c>
      <c r="G47" s="164">
        <v>135</v>
      </c>
    </row>
    <row r="48" spans="1:7" ht="39.6">
      <c r="A48" s="161">
        <v>6</v>
      </c>
      <c r="B48" s="162" t="s">
        <v>1369</v>
      </c>
      <c r="C48" s="163" t="s">
        <v>1361</v>
      </c>
      <c r="D48" s="163" t="s">
        <v>1362</v>
      </c>
      <c r="E48" s="163" t="s">
        <v>1363</v>
      </c>
      <c r="F48" s="163" t="s">
        <v>1364</v>
      </c>
      <c r="G48" s="164">
        <v>135</v>
      </c>
    </row>
    <row r="49" spans="1:7" ht="39.6">
      <c r="A49" s="161">
        <v>7</v>
      </c>
      <c r="B49" s="162" t="s">
        <v>1370</v>
      </c>
      <c r="C49" s="163" t="s">
        <v>1361</v>
      </c>
      <c r="D49" s="163" t="s">
        <v>1362</v>
      </c>
      <c r="E49" s="163" t="s">
        <v>1363</v>
      </c>
      <c r="F49" s="163" t="s">
        <v>1364</v>
      </c>
      <c r="G49" s="164">
        <v>130</v>
      </c>
    </row>
    <row r="50" spans="1:7" ht="39.6">
      <c r="A50" s="161">
        <v>8</v>
      </c>
      <c r="B50" s="162" t="s">
        <v>1371</v>
      </c>
      <c r="C50" s="163" t="s">
        <v>1361</v>
      </c>
      <c r="D50" s="163" t="s">
        <v>1362</v>
      </c>
      <c r="E50" s="163" t="s">
        <v>1363</v>
      </c>
      <c r="F50" s="163" t="s">
        <v>1364</v>
      </c>
      <c r="G50" s="164">
        <v>100</v>
      </c>
    </row>
    <row r="51" spans="1:7" ht="39.6">
      <c r="A51" s="161">
        <v>9</v>
      </c>
      <c r="B51" s="162" t="s">
        <v>1372</v>
      </c>
      <c r="C51" s="163" t="s">
        <v>1361</v>
      </c>
      <c r="D51" s="163" t="s">
        <v>1362</v>
      </c>
      <c r="E51" s="163" t="s">
        <v>1363</v>
      </c>
      <c r="F51" s="163" t="s">
        <v>1364</v>
      </c>
      <c r="G51" s="164">
        <v>120</v>
      </c>
    </row>
    <row r="52" spans="1:7" ht="39.6">
      <c r="A52" s="161">
        <v>10</v>
      </c>
      <c r="B52" s="162" t="s">
        <v>1373</v>
      </c>
      <c r="C52" s="163" t="s">
        <v>1361</v>
      </c>
      <c r="D52" s="163" t="s">
        <v>1362</v>
      </c>
      <c r="E52" s="163" t="s">
        <v>1363</v>
      </c>
      <c r="F52" s="163" t="s">
        <v>1364</v>
      </c>
      <c r="G52" s="164">
        <v>125</v>
      </c>
    </row>
    <row r="53" spans="1:7" ht="39.6">
      <c r="A53" s="161">
        <v>11</v>
      </c>
      <c r="B53" s="162" t="s">
        <v>1374</v>
      </c>
      <c r="C53" s="163" t="s">
        <v>1361</v>
      </c>
      <c r="D53" s="163" t="s">
        <v>1362</v>
      </c>
      <c r="E53" s="163" t="s">
        <v>1363</v>
      </c>
      <c r="F53" s="163" t="s">
        <v>1364</v>
      </c>
      <c r="G53" s="164">
        <v>155</v>
      </c>
    </row>
    <row r="54" spans="1:7" ht="39.6">
      <c r="A54" s="161">
        <v>12</v>
      </c>
      <c r="B54" s="162" t="s">
        <v>1375</v>
      </c>
      <c r="C54" s="163" t="s">
        <v>1361</v>
      </c>
      <c r="D54" s="163" t="s">
        <v>1362</v>
      </c>
      <c r="E54" s="163" t="s">
        <v>1363</v>
      </c>
      <c r="F54" s="163" t="s">
        <v>1364</v>
      </c>
      <c r="G54" s="164">
        <v>155</v>
      </c>
    </row>
    <row r="55" spans="1:7" ht="39.6">
      <c r="A55" s="161">
        <v>13</v>
      </c>
      <c r="B55" s="162" t="s">
        <v>1376</v>
      </c>
      <c r="C55" s="163" t="s">
        <v>1361</v>
      </c>
      <c r="D55" s="163" t="s">
        <v>1362</v>
      </c>
      <c r="E55" s="163" t="s">
        <v>1363</v>
      </c>
      <c r="F55" s="163" t="s">
        <v>1364</v>
      </c>
      <c r="G55" s="164">
        <v>155</v>
      </c>
    </row>
    <row r="56" spans="1:7" ht="39.6">
      <c r="A56" s="161">
        <v>14</v>
      </c>
      <c r="B56" s="162" t="s">
        <v>1377</v>
      </c>
      <c r="C56" s="163" t="s">
        <v>1361</v>
      </c>
      <c r="D56" s="163" t="s">
        <v>1362</v>
      </c>
      <c r="E56" s="163" t="s">
        <v>1363</v>
      </c>
      <c r="F56" s="163" t="s">
        <v>1364</v>
      </c>
      <c r="G56" s="164">
        <v>155</v>
      </c>
    </row>
    <row r="57" spans="1:7" ht="39.6">
      <c r="A57" s="161">
        <v>15</v>
      </c>
      <c r="B57" s="162" t="s">
        <v>1378</v>
      </c>
      <c r="C57" s="163" t="s">
        <v>1361</v>
      </c>
      <c r="D57" s="163" t="s">
        <v>1362</v>
      </c>
      <c r="E57" s="163" t="s">
        <v>1363</v>
      </c>
      <c r="F57" s="163" t="s">
        <v>1364</v>
      </c>
      <c r="G57" s="164">
        <v>160</v>
      </c>
    </row>
    <row r="58" spans="1:7" ht="39.6">
      <c r="A58" s="161">
        <v>16</v>
      </c>
      <c r="B58" s="162" t="s">
        <v>1379</v>
      </c>
      <c r="C58" s="163" t="s">
        <v>1361</v>
      </c>
      <c r="D58" s="163" t="s">
        <v>1362</v>
      </c>
      <c r="E58" s="163" t="s">
        <v>1363</v>
      </c>
      <c r="F58" s="163" t="s">
        <v>1364</v>
      </c>
      <c r="G58" s="164">
        <v>170</v>
      </c>
    </row>
    <row r="59" spans="1:7" ht="39.6">
      <c r="A59" s="161">
        <v>17</v>
      </c>
      <c r="B59" s="162" t="s">
        <v>1380</v>
      </c>
      <c r="C59" s="163" t="s">
        <v>1361</v>
      </c>
      <c r="D59" s="163" t="s">
        <v>1362</v>
      </c>
      <c r="E59" s="163" t="s">
        <v>1363</v>
      </c>
      <c r="F59" s="163" t="s">
        <v>1364</v>
      </c>
      <c r="G59" s="164">
        <v>120</v>
      </c>
    </row>
    <row r="60" spans="1:7" ht="39.6">
      <c r="A60" s="161">
        <v>18</v>
      </c>
      <c r="B60" s="162" t="s">
        <v>1381</v>
      </c>
      <c r="C60" s="163" t="s">
        <v>1361</v>
      </c>
      <c r="D60" s="163" t="s">
        <v>1362</v>
      </c>
      <c r="E60" s="163" t="s">
        <v>1363</v>
      </c>
      <c r="F60" s="163" t="s">
        <v>1364</v>
      </c>
      <c r="G60" s="164">
        <v>135</v>
      </c>
    </row>
    <row r="61" spans="1:7" ht="39.6">
      <c r="A61" s="161">
        <v>19</v>
      </c>
      <c r="B61" s="162" t="s">
        <v>1382</v>
      </c>
      <c r="C61" s="163" t="s">
        <v>1361</v>
      </c>
      <c r="D61" s="163" t="s">
        <v>1362</v>
      </c>
      <c r="E61" s="163" t="s">
        <v>1363</v>
      </c>
      <c r="F61" s="163" t="s">
        <v>1364</v>
      </c>
      <c r="G61" s="164">
        <v>135</v>
      </c>
    </row>
    <row r="62" spans="1:7" ht="39.6">
      <c r="A62" s="161">
        <v>20</v>
      </c>
      <c r="B62" s="162" t="s">
        <v>1383</v>
      </c>
      <c r="C62" s="163" t="s">
        <v>1361</v>
      </c>
      <c r="D62" s="163" t="s">
        <v>1362</v>
      </c>
      <c r="E62" s="163" t="s">
        <v>1363</v>
      </c>
      <c r="F62" s="163" t="s">
        <v>1364</v>
      </c>
      <c r="G62" s="164">
        <v>135</v>
      </c>
    </row>
    <row r="63" spans="1:7" ht="39.6">
      <c r="A63" s="161">
        <v>21</v>
      </c>
      <c r="B63" s="162" t="s">
        <v>1384</v>
      </c>
      <c r="C63" s="163" t="s">
        <v>1361</v>
      </c>
      <c r="D63" s="163" t="s">
        <v>1362</v>
      </c>
      <c r="E63" s="163" t="s">
        <v>1363</v>
      </c>
      <c r="F63" s="163" t="s">
        <v>1364</v>
      </c>
      <c r="G63" s="164">
        <v>180</v>
      </c>
    </row>
    <row r="64" spans="1:7" ht="39.6">
      <c r="A64" s="161">
        <v>22</v>
      </c>
      <c r="B64" s="162" t="s">
        <v>1385</v>
      </c>
      <c r="C64" s="163" t="s">
        <v>1361</v>
      </c>
      <c r="D64" s="163" t="s">
        <v>1362</v>
      </c>
      <c r="E64" s="163" t="s">
        <v>1363</v>
      </c>
      <c r="F64" s="163" t="s">
        <v>1364</v>
      </c>
      <c r="G64" s="164">
        <v>135</v>
      </c>
    </row>
    <row r="65" spans="1:7" ht="39.6">
      <c r="A65" s="161">
        <v>23</v>
      </c>
      <c r="B65" s="162" t="s">
        <v>1386</v>
      </c>
      <c r="C65" s="163" t="s">
        <v>1361</v>
      </c>
      <c r="D65" s="163" t="s">
        <v>1362</v>
      </c>
      <c r="E65" s="163" t="s">
        <v>1363</v>
      </c>
      <c r="F65" s="163" t="s">
        <v>1364</v>
      </c>
      <c r="G65" s="164">
        <v>135</v>
      </c>
    </row>
    <row r="66" spans="1:7" ht="39.6">
      <c r="A66" s="161">
        <v>24</v>
      </c>
      <c r="B66" s="162" t="s">
        <v>1387</v>
      </c>
      <c r="C66" s="163" t="s">
        <v>1361</v>
      </c>
      <c r="D66" s="163" t="s">
        <v>1362</v>
      </c>
      <c r="E66" s="163" t="s">
        <v>1363</v>
      </c>
      <c r="F66" s="163" t="s">
        <v>1364</v>
      </c>
      <c r="G66" s="164">
        <v>135</v>
      </c>
    </row>
    <row r="67" spans="1:7" ht="39.6">
      <c r="A67" s="161">
        <v>25</v>
      </c>
      <c r="B67" s="162" t="s">
        <v>1388</v>
      </c>
      <c r="C67" s="163" t="s">
        <v>1361</v>
      </c>
      <c r="D67" s="163" t="s">
        <v>1362</v>
      </c>
      <c r="E67" s="163" t="s">
        <v>1363</v>
      </c>
      <c r="F67" s="163" t="s">
        <v>1364</v>
      </c>
      <c r="G67" s="164">
        <v>150</v>
      </c>
    </row>
    <row r="68" spans="1:7" s="131" customFormat="1">
      <c r="A68" s="153">
        <v>7</v>
      </c>
      <c r="B68" s="159" t="s">
        <v>1389</v>
      </c>
      <c r="C68" s="153"/>
      <c r="D68" s="153"/>
      <c r="E68" s="153"/>
      <c r="F68" s="153"/>
      <c r="G68" s="160">
        <f>SUBTOTAL(9,G69:G247)</f>
        <v>53700</v>
      </c>
    </row>
    <row r="69" spans="1:7" s="131" customFormat="1" ht="44.4" customHeight="1">
      <c r="A69" s="161">
        <v>1</v>
      </c>
      <c r="B69" s="162" t="s">
        <v>1390</v>
      </c>
      <c r="C69" s="163" t="s">
        <v>1391</v>
      </c>
      <c r="D69" s="163" t="s">
        <v>1260</v>
      </c>
      <c r="E69" s="163" t="s">
        <v>1392</v>
      </c>
      <c r="F69" s="163" t="s">
        <v>1262</v>
      </c>
      <c r="G69" s="164">
        <v>300</v>
      </c>
    </row>
    <row r="70" spans="1:7" s="131" customFormat="1" ht="37.200000000000003" customHeight="1">
      <c r="A70" s="161">
        <v>2</v>
      </c>
      <c r="B70" s="162" t="s">
        <v>1393</v>
      </c>
      <c r="C70" s="163"/>
      <c r="D70" s="163" t="s">
        <v>1260</v>
      </c>
      <c r="E70" s="163" t="s">
        <v>1392</v>
      </c>
      <c r="F70" s="163" t="s">
        <v>1262</v>
      </c>
      <c r="G70" s="164">
        <v>300</v>
      </c>
    </row>
    <row r="71" spans="1:7" s="131" customFormat="1" ht="55.2" customHeight="1">
      <c r="A71" s="161">
        <v>3</v>
      </c>
      <c r="B71" s="162" t="s">
        <v>1394</v>
      </c>
      <c r="C71" s="163" t="s">
        <v>1395</v>
      </c>
      <c r="D71" s="163" t="s">
        <v>1260</v>
      </c>
      <c r="E71" s="163" t="s">
        <v>1392</v>
      </c>
      <c r="F71" s="163" t="s">
        <v>1262</v>
      </c>
      <c r="G71" s="164">
        <v>300</v>
      </c>
    </row>
    <row r="72" spans="1:7" s="131" customFormat="1" ht="54" customHeight="1">
      <c r="A72" s="161">
        <v>4</v>
      </c>
      <c r="B72" s="162" t="s">
        <v>1396</v>
      </c>
      <c r="C72" s="163" t="s">
        <v>1397</v>
      </c>
      <c r="D72" s="163" t="s">
        <v>1260</v>
      </c>
      <c r="E72" s="163" t="s">
        <v>1392</v>
      </c>
      <c r="F72" s="163" t="s">
        <v>1262</v>
      </c>
      <c r="G72" s="164">
        <v>300</v>
      </c>
    </row>
    <row r="73" spans="1:7" s="131" customFormat="1" ht="45.6" customHeight="1">
      <c r="A73" s="161">
        <v>5</v>
      </c>
      <c r="B73" s="162" t="s">
        <v>1398</v>
      </c>
      <c r="C73" s="163" t="s">
        <v>1399</v>
      </c>
      <c r="D73" s="163" t="s">
        <v>1260</v>
      </c>
      <c r="E73" s="163" t="s">
        <v>1392</v>
      </c>
      <c r="F73" s="163" t="s">
        <v>1262</v>
      </c>
      <c r="G73" s="164">
        <v>300</v>
      </c>
    </row>
    <row r="74" spans="1:7" s="131" customFormat="1" ht="32.4" customHeight="1">
      <c r="A74" s="161">
        <v>6</v>
      </c>
      <c r="B74" s="162" t="s">
        <v>1400</v>
      </c>
      <c r="C74" s="163" t="s">
        <v>1401</v>
      </c>
      <c r="D74" s="163" t="s">
        <v>1260</v>
      </c>
      <c r="E74" s="163" t="s">
        <v>1392</v>
      </c>
      <c r="F74" s="163" t="s">
        <v>1262</v>
      </c>
      <c r="G74" s="164">
        <v>300</v>
      </c>
    </row>
    <row r="75" spans="1:7" s="131" customFormat="1" ht="32.4" customHeight="1">
      <c r="A75" s="161">
        <v>7</v>
      </c>
      <c r="B75" s="162" t="s">
        <v>1402</v>
      </c>
      <c r="C75" s="163" t="s">
        <v>1403</v>
      </c>
      <c r="D75" s="163" t="s">
        <v>1260</v>
      </c>
      <c r="E75" s="163" t="s">
        <v>1392</v>
      </c>
      <c r="F75" s="163" t="s">
        <v>1262</v>
      </c>
      <c r="G75" s="164">
        <v>300</v>
      </c>
    </row>
    <row r="76" spans="1:7" s="131" customFormat="1" ht="32.4" customHeight="1">
      <c r="A76" s="161">
        <v>8</v>
      </c>
      <c r="B76" s="162" t="s">
        <v>1404</v>
      </c>
      <c r="C76" s="163" t="s">
        <v>1405</v>
      </c>
      <c r="D76" s="163" t="s">
        <v>1260</v>
      </c>
      <c r="E76" s="163" t="s">
        <v>1392</v>
      </c>
      <c r="F76" s="163" t="s">
        <v>1262</v>
      </c>
      <c r="G76" s="164">
        <v>300</v>
      </c>
    </row>
    <row r="77" spans="1:7" s="131" customFormat="1" ht="32.4" customHeight="1">
      <c r="A77" s="161">
        <v>9</v>
      </c>
      <c r="B77" s="162" t="s">
        <v>1406</v>
      </c>
      <c r="C77" s="163" t="s">
        <v>1407</v>
      </c>
      <c r="D77" s="163" t="s">
        <v>1260</v>
      </c>
      <c r="E77" s="163" t="s">
        <v>1392</v>
      </c>
      <c r="F77" s="163" t="s">
        <v>1262</v>
      </c>
      <c r="G77" s="164">
        <v>300</v>
      </c>
    </row>
    <row r="78" spans="1:7" s="131" customFormat="1" ht="32.4" customHeight="1">
      <c r="A78" s="161">
        <v>10</v>
      </c>
      <c r="B78" s="162" t="s">
        <v>1408</v>
      </c>
      <c r="C78" s="163" t="s">
        <v>1409</v>
      </c>
      <c r="D78" s="163" t="s">
        <v>1260</v>
      </c>
      <c r="E78" s="163" t="s">
        <v>1392</v>
      </c>
      <c r="F78" s="163" t="s">
        <v>1262</v>
      </c>
      <c r="G78" s="164">
        <v>300</v>
      </c>
    </row>
    <row r="79" spans="1:7" s="131" customFormat="1" ht="32.4" customHeight="1">
      <c r="A79" s="161">
        <v>11</v>
      </c>
      <c r="B79" s="162" t="s">
        <v>1410</v>
      </c>
      <c r="C79" s="163" t="s">
        <v>1411</v>
      </c>
      <c r="D79" s="163" t="s">
        <v>1260</v>
      </c>
      <c r="E79" s="163" t="s">
        <v>1392</v>
      </c>
      <c r="F79" s="163" t="s">
        <v>1262</v>
      </c>
      <c r="G79" s="164">
        <v>300</v>
      </c>
    </row>
    <row r="80" spans="1:7" s="131" customFormat="1" ht="32.4" customHeight="1">
      <c r="A80" s="161">
        <v>12</v>
      </c>
      <c r="B80" s="162" t="s">
        <v>1412</v>
      </c>
      <c r="C80" s="163" t="s">
        <v>1413</v>
      </c>
      <c r="D80" s="163" t="s">
        <v>1260</v>
      </c>
      <c r="E80" s="163" t="s">
        <v>1392</v>
      </c>
      <c r="F80" s="163" t="s">
        <v>1262</v>
      </c>
      <c r="G80" s="164">
        <v>300</v>
      </c>
    </row>
    <row r="81" spans="1:7" s="131" customFormat="1" ht="32.4" customHeight="1">
      <c r="A81" s="161">
        <v>13</v>
      </c>
      <c r="B81" s="162" t="s">
        <v>1414</v>
      </c>
      <c r="C81" s="163" t="s">
        <v>1415</v>
      </c>
      <c r="D81" s="163" t="s">
        <v>1260</v>
      </c>
      <c r="E81" s="163" t="s">
        <v>1392</v>
      </c>
      <c r="F81" s="163" t="s">
        <v>1262</v>
      </c>
      <c r="G81" s="164">
        <v>300</v>
      </c>
    </row>
    <row r="82" spans="1:7" s="131" customFormat="1" ht="32.4" customHeight="1">
      <c r="A82" s="161">
        <v>14</v>
      </c>
      <c r="B82" s="162" t="s">
        <v>1416</v>
      </c>
      <c r="C82" s="163" t="s">
        <v>1417</v>
      </c>
      <c r="D82" s="163" t="s">
        <v>1260</v>
      </c>
      <c r="E82" s="163" t="s">
        <v>1392</v>
      </c>
      <c r="F82" s="163" t="s">
        <v>1262</v>
      </c>
      <c r="G82" s="164">
        <v>300</v>
      </c>
    </row>
    <row r="83" spans="1:7" s="131" customFormat="1" ht="32.4" customHeight="1">
      <c r="A83" s="161">
        <v>15</v>
      </c>
      <c r="B83" s="162" t="s">
        <v>1418</v>
      </c>
      <c r="C83" s="163" t="s">
        <v>1419</v>
      </c>
      <c r="D83" s="163" t="s">
        <v>1260</v>
      </c>
      <c r="E83" s="163" t="s">
        <v>1392</v>
      </c>
      <c r="F83" s="163" t="s">
        <v>1262</v>
      </c>
      <c r="G83" s="164">
        <v>300</v>
      </c>
    </row>
    <row r="84" spans="1:7" s="131" customFormat="1" ht="32.4" customHeight="1">
      <c r="A84" s="161">
        <v>16</v>
      </c>
      <c r="B84" s="162" t="s">
        <v>1420</v>
      </c>
      <c r="C84" s="163" t="s">
        <v>1421</v>
      </c>
      <c r="D84" s="163" t="s">
        <v>1260</v>
      </c>
      <c r="E84" s="163" t="s">
        <v>1392</v>
      </c>
      <c r="F84" s="163" t="s">
        <v>1262</v>
      </c>
      <c r="G84" s="164">
        <v>300</v>
      </c>
    </row>
    <row r="85" spans="1:7" s="131" customFormat="1" ht="32.4" customHeight="1">
      <c r="A85" s="161">
        <v>17</v>
      </c>
      <c r="B85" s="173" t="s">
        <v>1422</v>
      </c>
      <c r="C85" s="174" t="s">
        <v>1423</v>
      </c>
      <c r="D85" s="163" t="s">
        <v>1260</v>
      </c>
      <c r="E85" s="163" t="s">
        <v>1392</v>
      </c>
      <c r="F85" s="163" t="s">
        <v>1262</v>
      </c>
      <c r="G85" s="164">
        <v>300</v>
      </c>
    </row>
    <row r="86" spans="1:7" s="131" customFormat="1" ht="32.4" customHeight="1">
      <c r="A86" s="161">
        <v>18</v>
      </c>
      <c r="B86" s="162" t="s">
        <v>1424</v>
      </c>
      <c r="C86" s="163" t="s">
        <v>1425</v>
      </c>
      <c r="D86" s="163" t="s">
        <v>1260</v>
      </c>
      <c r="E86" s="163" t="s">
        <v>1392</v>
      </c>
      <c r="F86" s="163" t="s">
        <v>1262</v>
      </c>
      <c r="G86" s="164">
        <v>300</v>
      </c>
    </row>
    <row r="87" spans="1:7" s="131" customFormat="1" ht="32.4" customHeight="1">
      <c r="A87" s="161">
        <v>19</v>
      </c>
      <c r="B87" s="173" t="s">
        <v>1426</v>
      </c>
      <c r="C87" s="174" t="s">
        <v>1427</v>
      </c>
      <c r="D87" s="163" t="s">
        <v>1260</v>
      </c>
      <c r="E87" s="163" t="s">
        <v>1392</v>
      </c>
      <c r="F87" s="163" t="s">
        <v>1262</v>
      </c>
      <c r="G87" s="164">
        <v>300</v>
      </c>
    </row>
    <row r="88" spans="1:7" s="131" customFormat="1" ht="32.4" customHeight="1">
      <c r="A88" s="161">
        <v>20</v>
      </c>
      <c r="B88" s="162" t="s">
        <v>1428</v>
      </c>
      <c r="C88" s="163" t="s">
        <v>1429</v>
      </c>
      <c r="D88" s="163" t="s">
        <v>1260</v>
      </c>
      <c r="E88" s="163" t="s">
        <v>1392</v>
      </c>
      <c r="F88" s="163" t="s">
        <v>1262</v>
      </c>
      <c r="G88" s="164">
        <v>300</v>
      </c>
    </row>
    <row r="89" spans="1:7" s="131" customFormat="1" ht="32.4" customHeight="1">
      <c r="A89" s="161">
        <v>21</v>
      </c>
      <c r="B89" s="173" t="s">
        <v>1430</v>
      </c>
      <c r="C89" s="174" t="s">
        <v>1431</v>
      </c>
      <c r="D89" s="163" t="s">
        <v>1260</v>
      </c>
      <c r="E89" s="163" t="s">
        <v>1392</v>
      </c>
      <c r="F89" s="163" t="s">
        <v>1262</v>
      </c>
      <c r="G89" s="164">
        <v>300</v>
      </c>
    </row>
    <row r="90" spans="1:7" s="131" customFormat="1" ht="32.4" customHeight="1">
      <c r="A90" s="161">
        <v>22</v>
      </c>
      <c r="B90" s="162" t="s">
        <v>1432</v>
      </c>
      <c r="C90" s="163" t="s">
        <v>1419</v>
      </c>
      <c r="D90" s="163" t="s">
        <v>1260</v>
      </c>
      <c r="E90" s="163" t="s">
        <v>1392</v>
      </c>
      <c r="F90" s="163" t="s">
        <v>1262</v>
      </c>
      <c r="G90" s="164">
        <v>300</v>
      </c>
    </row>
    <row r="91" spans="1:7" s="131" customFormat="1" ht="32.4" customHeight="1">
      <c r="A91" s="161">
        <v>23</v>
      </c>
      <c r="B91" s="162" t="s">
        <v>1433</v>
      </c>
      <c r="C91" s="163" t="s">
        <v>1434</v>
      </c>
      <c r="D91" s="163" t="s">
        <v>1260</v>
      </c>
      <c r="E91" s="163" t="s">
        <v>1392</v>
      </c>
      <c r="F91" s="163" t="s">
        <v>1262</v>
      </c>
      <c r="G91" s="164">
        <v>300</v>
      </c>
    </row>
    <row r="92" spans="1:7" s="131" customFormat="1" ht="32.4" customHeight="1">
      <c r="A92" s="161">
        <v>24</v>
      </c>
      <c r="B92" s="162" t="s">
        <v>1435</v>
      </c>
      <c r="C92" s="163" t="s">
        <v>1436</v>
      </c>
      <c r="D92" s="163" t="s">
        <v>1260</v>
      </c>
      <c r="E92" s="163" t="s">
        <v>1392</v>
      </c>
      <c r="F92" s="163" t="s">
        <v>1262</v>
      </c>
      <c r="G92" s="164">
        <v>300</v>
      </c>
    </row>
    <row r="93" spans="1:7" s="131" customFormat="1" ht="32.4" customHeight="1">
      <c r="A93" s="161">
        <v>25</v>
      </c>
      <c r="B93" s="162" t="s">
        <v>1437</v>
      </c>
      <c r="C93" s="163" t="s">
        <v>1438</v>
      </c>
      <c r="D93" s="163" t="s">
        <v>1260</v>
      </c>
      <c r="E93" s="163" t="s">
        <v>1392</v>
      </c>
      <c r="F93" s="163" t="s">
        <v>1262</v>
      </c>
      <c r="G93" s="164">
        <v>300</v>
      </c>
    </row>
    <row r="94" spans="1:7" s="131" customFormat="1" ht="32.4" customHeight="1">
      <c r="A94" s="161">
        <v>26</v>
      </c>
      <c r="B94" s="162" t="s">
        <v>1439</v>
      </c>
      <c r="C94" s="163" t="s">
        <v>1411</v>
      </c>
      <c r="D94" s="163" t="s">
        <v>1260</v>
      </c>
      <c r="E94" s="163" t="s">
        <v>1392</v>
      </c>
      <c r="F94" s="163" t="s">
        <v>1262</v>
      </c>
      <c r="G94" s="164">
        <v>300</v>
      </c>
    </row>
    <row r="95" spans="1:7" s="131" customFormat="1" ht="32.4" customHeight="1">
      <c r="A95" s="161">
        <v>27</v>
      </c>
      <c r="B95" s="162" t="s">
        <v>1440</v>
      </c>
      <c r="C95" s="163" t="s">
        <v>1413</v>
      </c>
      <c r="D95" s="163" t="s">
        <v>1260</v>
      </c>
      <c r="E95" s="163" t="s">
        <v>1392</v>
      </c>
      <c r="F95" s="163" t="s">
        <v>1262</v>
      </c>
      <c r="G95" s="164">
        <v>300</v>
      </c>
    </row>
    <row r="96" spans="1:7" s="131" customFormat="1" ht="32.4" customHeight="1">
      <c r="A96" s="161">
        <v>28</v>
      </c>
      <c r="B96" s="162" t="s">
        <v>1441</v>
      </c>
      <c r="C96" s="163" t="s">
        <v>1415</v>
      </c>
      <c r="D96" s="163" t="s">
        <v>1260</v>
      </c>
      <c r="E96" s="163" t="s">
        <v>1392</v>
      </c>
      <c r="F96" s="163" t="s">
        <v>1262</v>
      </c>
      <c r="G96" s="164">
        <v>300</v>
      </c>
    </row>
    <row r="97" spans="1:7" s="131" customFormat="1" ht="32.4" customHeight="1">
      <c r="A97" s="161">
        <v>29</v>
      </c>
      <c r="B97" s="162" t="s">
        <v>1442</v>
      </c>
      <c r="C97" s="163" t="s">
        <v>1415</v>
      </c>
      <c r="D97" s="163" t="s">
        <v>1260</v>
      </c>
      <c r="E97" s="163" t="s">
        <v>1392</v>
      </c>
      <c r="F97" s="163" t="s">
        <v>1262</v>
      </c>
      <c r="G97" s="164">
        <v>300</v>
      </c>
    </row>
    <row r="98" spans="1:7" s="131" customFormat="1" ht="32.4" customHeight="1">
      <c r="A98" s="161">
        <v>30</v>
      </c>
      <c r="B98" s="162" t="s">
        <v>1443</v>
      </c>
      <c r="C98" s="163" t="s">
        <v>1417</v>
      </c>
      <c r="D98" s="163" t="s">
        <v>1260</v>
      </c>
      <c r="E98" s="163" t="s">
        <v>1392</v>
      </c>
      <c r="F98" s="163" t="s">
        <v>1262</v>
      </c>
      <c r="G98" s="164">
        <v>300</v>
      </c>
    </row>
    <row r="99" spans="1:7" s="131" customFormat="1" ht="32.4" customHeight="1">
      <c r="A99" s="161">
        <v>31</v>
      </c>
      <c r="B99" s="162" t="s">
        <v>1444</v>
      </c>
      <c r="C99" s="163" t="s">
        <v>1445</v>
      </c>
      <c r="D99" s="163" t="s">
        <v>1260</v>
      </c>
      <c r="E99" s="163" t="s">
        <v>1392</v>
      </c>
      <c r="F99" s="163" t="s">
        <v>1262</v>
      </c>
      <c r="G99" s="164">
        <v>300</v>
      </c>
    </row>
    <row r="100" spans="1:7" s="131" customFormat="1" ht="32.4" customHeight="1">
      <c r="A100" s="161">
        <v>32</v>
      </c>
      <c r="B100" s="162" t="s">
        <v>1446</v>
      </c>
      <c r="C100" s="163" t="s">
        <v>1447</v>
      </c>
      <c r="D100" s="163" t="s">
        <v>1260</v>
      </c>
      <c r="E100" s="163" t="s">
        <v>1392</v>
      </c>
      <c r="F100" s="163" t="s">
        <v>1262</v>
      </c>
      <c r="G100" s="164">
        <v>300</v>
      </c>
    </row>
    <row r="101" spans="1:7" s="131" customFormat="1" ht="32.4" customHeight="1">
      <c r="A101" s="161">
        <v>33</v>
      </c>
      <c r="B101" s="162" t="s">
        <v>1448</v>
      </c>
      <c r="C101" s="163" t="s">
        <v>1449</v>
      </c>
      <c r="D101" s="163" t="s">
        <v>1260</v>
      </c>
      <c r="E101" s="163" t="s">
        <v>1392</v>
      </c>
      <c r="F101" s="163" t="s">
        <v>1262</v>
      </c>
      <c r="G101" s="164">
        <v>300</v>
      </c>
    </row>
    <row r="102" spans="1:7" s="131" customFormat="1" ht="32.4" customHeight="1">
      <c r="A102" s="161">
        <v>34</v>
      </c>
      <c r="B102" s="162" t="s">
        <v>1450</v>
      </c>
      <c r="C102" s="163" t="s">
        <v>1451</v>
      </c>
      <c r="D102" s="163" t="s">
        <v>1260</v>
      </c>
      <c r="E102" s="163" t="s">
        <v>1392</v>
      </c>
      <c r="F102" s="163" t="s">
        <v>1262</v>
      </c>
      <c r="G102" s="164">
        <v>300</v>
      </c>
    </row>
    <row r="103" spans="1:7" s="131" customFormat="1" ht="32.4" customHeight="1">
      <c r="A103" s="161">
        <v>35</v>
      </c>
      <c r="B103" s="162" t="s">
        <v>1452</v>
      </c>
      <c r="C103" s="163" t="s">
        <v>1453</v>
      </c>
      <c r="D103" s="163" t="s">
        <v>1260</v>
      </c>
      <c r="E103" s="163" t="s">
        <v>1392</v>
      </c>
      <c r="F103" s="163" t="s">
        <v>1262</v>
      </c>
      <c r="G103" s="164">
        <v>300</v>
      </c>
    </row>
    <row r="104" spans="1:7" s="131" customFormat="1" ht="32.4" customHeight="1">
      <c r="A104" s="161">
        <v>36</v>
      </c>
      <c r="B104" s="162" t="s">
        <v>1454</v>
      </c>
      <c r="C104" s="163" t="s">
        <v>1455</v>
      </c>
      <c r="D104" s="163" t="s">
        <v>1260</v>
      </c>
      <c r="E104" s="163" t="s">
        <v>1392</v>
      </c>
      <c r="F104" s="163" t="s">
        <v>1262</v>
      </c>
      <c r="G104" s="164">
        <v>300</v>
      </c>
    </row>
    <row r="105" spans="1:7" s="131" customFormat="1" ht="32.4" customHeight="1">
      <c r="A105" s="161">
        <v>37</v>
      </c>
      <c r="B105" s="162" t="s">
        <v>1456</v>
      </c>
      <c r="C105" s="163" t="s">
        <v>1457</v>
      </c>
      <c r="D105" s="163" t="s">
        <v>1260</v>
      </c>
      <c r="E105" s="163" t="s">
        <v>1392</v>
      </c>
      <c r="F105" s="163" t="s">
        <v>1262</v>
      </c>
      <c r="G105" s="164">
        <v>300</v>
      </c>
    </row>
    <row r="106" spans="1:7" s="131" customFormat="1" ht="32.4" customHeight="1">
      <c r="A106" s="161">
        <v>38</v>
      </c>
      <c r="B106" s="162" t="s">
        <v>1458</v>
      </c>
      <c r="C106" s="163" t="s">
        <v>1459</v>
      </c>
      <c r="D106" s="163" t="s">
        <v>1260</v>
      </c>
      <c r="E106" s="163" t="s">
        <v>1392</v>
      </c>
      <c r="F106" s="163" t="s">
        <v>1262</v>
      </c>
      <c r="G106" s="164">
        <v>300</v>
      </c>
    </row>
    <row r="107" spans="1:7" s="131" customFormat="1" ht="32.4" customHeight="1">
      <c r="A107" s="161">
        <v>39</v>
      </c>
      <c r="B107" s="162" t="s">
        <v>1460</v>
      </c>
      <c r="C107" s="163" t="s">
        <v>1461</v>
      </c>
      <c r="D107" s="163" t="s">
        <v>1260</v>
      </c>
      <c r="E107" s="163" t="s">
        <v>1392</v>
      </c>
      <c r="F107" s="163" t="s">
        <v>1262</v>
      </c>
      <c r="G107" s="164">
        <v>300</v>
      </c>
    </row>
    <row r="108" spans="1:7" s="131" customFormat="1" ht="32.4" customHeight="1">
      <c r="A108" s="161">
        <v>40</v>
      </c>
      <c r="B108" s="162" t="s">
        <v>1462</v>
      </c>
      <c r="C108" s="163" t="s">
        <v>1463</v>
      </c>
      <c r="D108" s="163" t="s">
        <v>1260</v>
      </c>
      <c r="E108" s="163" t="s">
        <v>1392</v>
      </c>
      <c r="F108" s="163" t="s">
        <v>1262</v>
      </c>
      <c r="G108" s="164">
        <v>300</v>
      </c>
    </row>
    <row r="109" spans="1:7" s="131" customFormat="1" ht="32.4" customHeight="1">
      <c r="A109" s="161">
        <v>41</v>
      </c>
      <c r="B109" s="162" t="s">
        <v>1464</v>
      </c>
      <c r="C109" s="163" t="s">
        <v>1465</v>
      </c>
      <c r="D109" s="163" t="s">
        <v>1260</v>
      </c>
      <c r="E109" s="163" t="s">
        <v>1392</v>
      </c>
      <c r="F109" s="163" t="s">
        <v>1262</v>
      </c>
      <c r="G109" s="164">
        <v>300</v>
      </c>
    </row>
    <row r="110" spans="1:7" s="131" customFormat="1" ht="32.4" customHeight="1">
      <c r="A110" s="161">
        <v>42</v>
      </c>
      <c r="B110" s="162" t="s">
        <v>1466</v>
      </c>
      <c r="C110" s="163" t="s">
        <v>1467</v>
      </c>
      <c r="D110" s="163" t="s">
        <v>1260</v>
      </c>
      <c r="E110" s="163" t="s">
        <v>1392</v>
      </c>
      <c r="F110" s="163" t="s">
        <v>1262</v>
      </c>
      <c r="G110" s="164">
        <v>300</v>
      </c>
    </row>
    <row r="111" spans="1:7" s="131" customFormat="1" ht="32.4" customHeight="1">
      <c r="A111" s="161">
        <v>43</v>
      </c>
      <c r="B111" s="162" t="s">
        <v>1468</v>
      </c>
      <c r="C111" s="163" t="s">
        <v>1469</v>
      </c>
      <c r="D111" s="163" t="s">
        <v>1260</v>
      </c>
      <c r="E111" s="163" t="s">
        <v>1392</v>
      </c>
      <c r="F111" s="163" t="s">
        <v>1262</v>
      </c>
      <c r="G111" s="164">
        <v>300</v>
      </c>
    </row>
    <row r="112" spans="1:7" s="131" customFormat="1" ht="32.4" customHeight="1">
      <c r="A112" s="161">
        <v>44</v>
      </c>
      <c r="B112" s="162" t="s">
        <v>1470</v>
      </c>
      <c r="C112" s="163" t="s">
        <v>1471</v>
      </c>
      <c r="D112" s="163" t="s">
        <v>1260</v>
      </c>
      <c r="E112" s="163" t="s">
        <v>1392</v>
      </c>
      <c r="F112" s="163" t="s">
        <v>1262</v>
      </c>
      <c r="G112" s="164">
        <v>300</v>
      </c>
    </row>
    <row r="113" spans="1:7" s="131" customFormat="1" ht="32.4" customHeight="1">
      <c r="A113" s="161">
        <v>45</v>
      </c>
      <c r="B113" s="162" t="s">
        <v>1472</v>
      </c>
      <c r="C113" s="163" t="s">
        <v>1473</v>
      </c>
      <c r="D113" s="163" t="s">
        <v>1260</v>
      </c>
      <c r="E113" s="163" t="s">
        <v>1392</v>
      </c>
      <c r="F113" s="163" t="s">
        <v>1262</v>
      </c>
      <c r="G113" s="164">
        <v>300</v>
      </c>
    </row>
    <row r="114" spans="1:7" s="131" customFormat="1" ht="32.4" customHeight="1">
      <c r="A114" s="161">
        <v>46</v>
      </c>
      <c r="B114" s="162" t="s">
        <v>1474</v>
      </c>
      <c r="C114" s="163" t="s">
        <v>1475</v>
      </c>
      <c r="D114" s="163" t="s">
        <v>1260</v>
      </c>
      <c r="E114" s="163" t="s">
        <v>1392</v>
      </c>
      <c r="F114" s="163" t="s">
        <v>1262</v>
      </c>
      <c r="G114" s="164">
        <v>300</v>
      </c>
    </row>
    <row r="115" spans="1:7" s="131" customFormat="1" ht="32.4" customHeight="1">
      <c r="A115" s="161">
        <v>47</v>
      </c>
      <c r="B115" s="162" t="s">
        <v>1476</v>
      </c>
      <c r="C115" s="163" t="s">
        <v>1477</v>
      </c>
      <c r="D115" s="163" t="s">
        <v>1260</v>
      </c>
      <c r="E115" s="163" t="s">
        <v>1392</v>
      </c>
      <c r="F115" s="163" t="s">
        <v>1262</v>
      </c>
      <c r="G115" s="164">
        <v>300</v>
      </c>
    </row>
    <row r="116" spans="1:7" s="131" customFormat="1" ht="32.4" customHeight="1">
      <c r="A116" s="161">
        <v>48</v>
      </c>
      <c r="B116" s="162" t="s">
        <v>1478</v>
      </c>
      <c r="C116" s="163" t="s">
        <v>1479</v>
      </c>
      <c r="D116" s="163" t="s">
        <v>1260</v>
      </c>
      <c r="E116" s="163" t="s">
        <v>1392</v>
      </c>
      <c r="F116" s="163" t="s">
        <v>1262</v>
      </c>
      <c r="G116" s="164">
        <v>300</v>
      </c>
    </row>
    <row r="117" spans="1:7" s="131" customFormat="1" ht="32.4" customHeight="1">
      <c r="A117" s="161">
        <v>49</v>
      </c>
      <c r="B117" s="162" t="s">
        <v>1480</v>
      </c>
      <c r="C117" s="163" t="s">
        <v>1481</v>
      </c>
      <c r="D117" s="163" t="s">
        <v>1260</v>
      </c>
      <c r="E117" s="163" t="s">
        <v>1392</v>
      </c>
      <c r="F117" s="163" t="s">
        <v>1262</v>
      </c>
      <c r="G117" s="164">
        <v>300</v>
      </c>
    </row>
    <row r="118" spans="1:7" s="131" customFormat="1" ht="32.4" customHeight="1">
      <c r="A118" s="161">
        <v>50</v>
      </c>
      <c r="B118" s="162" t="s">
        <v>1482</v>
      </c>
      <c r="C118" s="163" t="s">
        <v>1483</v>
      </c>
      <c r="D118" s="163" t="s">
        <v>1260</v>
      </c>
      <c r="E118" s="163" t="s">
        <v>1392</v>
      </c>
      <c r="F118" s="163" t="s">
        <v>1262</v>
      </c>
      <c r="G118" s="164">
        <v>300</v>
      </c>
    </row>
    <row r="119" spans="1:7" s="131" customFormat="1" ht="32.4" customHeight="1">
      <c r="A119" s="161">
        <v>51</v>
      </c>
      <c r="B119" s="162" t="s">
        <v>1484</v>
      </c>
      <c r="C119" s="163" t="s">
        <v>1485</v>
      </c>
      <c r="D119" s="163" t="s">
        <v>1260</v>
      </c>
      <c r="E119" s="163" t="s">
        <v>1392</v>
      </c>
      <c r="F119" s="163" t="s">
        <v>1262</v>
      </c>
      <c r="G119" s="164">
        <v>300</v>
      </c>
    </row>
    <row r="120" spans="1:7" s="131" customFormat="1" ht="32.4" customHeight="1">
      <c r="A120" s="161">
        <v>52</v>
      </c>
      <c r="B120" s="162" t="s">
        <v>1486</v>
      </c>
      <c r="C120" s="163" t="s">
        <v>1487</v>
      </c>
      <c r="D120" s="163" t="s">
        <v>1260</v>
      </c>
      <c r="E120" s="163" t="s">
        <v>1392</v>
      </c>
      <c r="F120" s="163" t="s">
        <v>1262</v>
      </c>
      <c r="G120" s="164">
        <v>300</v>
      </c>
    </row>
    <row r="121" spans="1:7" s="131" customFormat="1" ht="32.4" customHeight="1">
      <c r="A121" s="161">
        <v>53</v>
      </c>
      <c r="B121" s="162" t="s">
        <v>1488</v>
      </c>
      <c r="C121" s="163" t="s">
        <v>1489</v>
      </c>
      <c r="D121" s="163" t="s">
        <v>1260</v>
      </c>
      <c r="E121" s="163" t="s">
        <v>1392</v>
      </c>
      <c r="F121" s="163" t="s">
        <v>1262</v>
      </c>
      <c r="G121" s="164">
        <v>300</v>
      </c>
    </row>
    <row r="122" spans="1:7" s="131" customFormat="1" ht="32.4" customHeight="1">
      <c r="A122" s="161">
        <v>54</v>
      </c>
      <c r="B122" s="162" t="s">
        <v>1490</v>
      </c>
      <c r="C122" s="163" t="s">
        <v>1491</v>
      </c>
      <c r="D122" s="163" t="s">
        <v>1260</v>
      </c>
      <c r="E122" s="163" t="s">
        <v>1392</v>
      </c>
      <c r="F122" s="163" t="s">
        <v>1262</v>
      </c>
      <c r="G122" s="164">
        <v>300</v>
      </c>
    </row>
    <row r="123" spans="1:7" s="131" customFormat="1" ht="32.4" customHeight="1">
      <c r="A123" s="161">
        <v>55</v>
      </c>
      <c r="B123" s="162" t="s">
        <v>1492</v>
      </c>
      <c r="C123" s="163" t="s">
        <v>1493</v>
      </c>
      <c r="D123" s="163" t="s">
        <v>1260</v>
      </c>
      <c r="E123" s="163" t="s">
        <v>1392</v>
      </c>
      <c r="F123" s="163" t="s">
        <v>1262</v>
      </c>
      <c r="G123" s="164">
        <v>300</v>
      </c>
    </row>
    <row r="124" spans="1:7" s="131" customFormat="1" ht="32.4" customHeight="1">
      <c r="A124" s="161">
        <v>56</v>
      </c>
      <c r="B124" s="162" t="s">
        <v>1494</v>
      </c>
      <c r="C124" s="163" t="s">
        <v>1495</v>
      </c>
      <c r="D124" s="163" t="s">
        <v>1260</v>
      </c>
      <c r="E124" s="163" t="s">
        <v>1392</v>
      </c>
      <c r="F124" s="163" t="s">
        <v>1262</v>
      </c>
      <c r="G124" s="164">
        <v>300</v>
      </c>
    </row>
    <row r="125" spans="1:7" s="131" customFormat="1" ht="32.4" customHeight="1">
      <c r="A125" s="161">
        <v>57</v>
      </c>
      <c r="B125" s="162" t="s">
        <v>1496</v>
      </c>
      <c r="C125" s="163" t="s">
        <v>1497</v>
      </c>
      <c r="D125" s="163" t="s">
        <v>1260</v>
      </c>
      <c r="E125" s="163" t="s">
        <v>1392</v>
      </c>
      <c r="F125" s="163" t="s">
        <v>1262</v>
      </c>
      <c r="G125" s="164">
        <v>300</v>
      </c>
    </row>
    <row r="126" spans="1:7" s="131" customFormat="1" ht="32.4" customHeight="1">
      <c r="A126" s="161">
        <v>58</v>
      </c>
      <c r="B126" s="162" t="s">
        <v>1498</v>
      </c>
      <c r="C126" s="163" t="s">
        <v>1499</v>
      </c>
      <c r="D126" s="163" t="s">
        <v>1260</v>
      </c>
      <c r="E126" s="163" t="s">
        <v>1392</v>
      </c>
      <c r="F126" s="163" t="s">
        <v>1262</v>
      </c>
      <c r="G126" s="164">
        <v>300</v>
      </c>
    </row>
    <row r="127" spans="1:7" s="131" customFormat="1" ht="32.4" customHeight="1">
      <c r="A127" s="161">
        <v>59</v>
      </c>
      <c r="B127" s="162" t="s">
        <v>1500</v>
      </c>
      <c r="C127" s="163" t="s">
        <v>1501</v>
      </c>
      <c r="D127" s="163" t="s">
        <v>1260</v>
      </c>
      <c r="E127" s="163" t="s">
        <v>1392</v>
      </c>
      <c r="F127" s="163" t="s">
        <v>1262</v>
      </c>
      <c r="G127" s="164">
        <v>300</v>
      </c>
    </row>
    <row r="128" spans="1:7" s="131" customFormat="1" ht="32.4" customHeight="1">
      <c r="A128" s="161">
        <v>60</v>
      </c>
      <c r="B128" s="162" t="s">
        <v>1502</v>
      </c>
      <c r="C128" s="163" t="s">
        <v>1501</v>
      </c>
      <c r="D128" s="163" t="s">
        <v>1260</v>
      </c>
      <c r="E128" s="163" t="s">
        <v>1392</v>
      </c>
      <c r="F128" s="163" t="s">
        <v>1262</v>
      </c>
      <c r="G128" s="164">
        <v>300</v>
      </c>
    </row>
    <row r="129" spans="1:7" s="131" customFormat="1" ht="32.4" customHeight="1">
      <c r="A129" s="161">
        <v>61</v>
      </c>
      <c r="B129" s="162" t="s">
        <v>1503</v>
      </c>
      <c r="C129" s="163" t="s">
        <v>1504</v>
      </c>
      <c r="D129" s="163" t="s">
        <v>1260</v>
      </c>
      <c r="E129" s="163" t="s">
        <v>1392</v>
      </c>
      <c r="F129" s="163" t="s">
        <v>1262</v>
      </c>
      <c r="G129" s="164">
        <v>300</v>
      </c>
    </row>
    <row r="130" spans="1:7" s="131" customFormat="1" ht="32.4" customHeight="1">
      <c r="A130" s="161">
        <v>62</v>
      </c>
      <c r="B130" s="162" t="s">
        <v>1505</v>
      </c>
      <c r="C130" s="163" t="s">
        <v>1506</v>
      </c>
      <c r="D130" s="163" t="s">
        <v>1260</v>
      </c>
      <c r="E130" s="163" t="s">
        <v>1392</v>
      </c>
      <c r="F130" s="163" t="s">
        <v>1262</v>
      </c>
      <c r="G130" s="164">
        <v>300</v>
      </c>
    </row>
    <row r="131" spans="1:7" s="131" customFormat="1" ht="32.4" customHeight="1">
      <c r="A131" s="161">
        <v>63</v>
      </c>
      <c r="B131" s="162" t="s">
        <v>1507</v>
      </c>
      <c r="C131" s="163" t="s">
        <v>1508</v>
      </c>
      <c r="D131" s="163" t="s">
        <v>1260</v>
      </c>
      <c r="E131" s="163" t="s">
        <v>1392</v>
      </c>
      <c r="F131" s="163" t="s">
        <v>1262</v>
      </c>
      <c r="G131" s="164">
        <v>300</v>
      </c>
    </row>
    <row r="132" spans="1:7" s="131" customFormat="1" ht="32.4" customHeight="1">
      <c r="A132" s="161">
        <v>64</v>
      </c>
      <c r="B132" s="162" t="s">
        <v>1509</v>
      </c>
      <c r="C132" s="163" t="s">
        <v>1510</v>
      </c>
      <c r="D132" s="163" t="s">
        <v>1260</v>
      </c>
      <c r="E132" s="163" t="s">
        <v>1392</v>
      </c>
      <c r="F132" s="163" t="s">
        <v>1262</v>
      </c>
      <c r="G132" s="164">
        <v>300</v>
      </c>
    </row>
    <row r="133" spans="1:7" s="131" customFormat="1" ht="32.4" customHeight="1">
      <c r="A133" s="161">
        <v>65</v>
      </c>
      <c r="B133" s="162" t="s">
        <v>1511</v>
      </c>
      <c r="C133" s="163" t="s">
        <v>1512</v>
      </c>
      <c r="D133" s="163" t="s">
        <v>1260</v>
      </c>
      <c r="E133" s="163" t="s">
        <v>1392</v>
      </c>
      <c r="F133" s="163" t="s">
        <v>1262</v>
      </c>
      <c r="G133" s="164">
        <v>300</v>
      </c>
    </row>
    <row r="134" spans="1:7" s="131" customFormat="1" ht="32.4" customHeight="1">
      <c r="A134" s="161">
        <v>66</v>
      </c>
      <c r="B134" s="162" t="s">
        <v>1513</v>
      </c>
      <c r="C134" s="163" t="s">
        <v>1514</v>
      </c>
      <c r="D134" s="163" t="s">
        <v>1260</v>
      </c>
      <c r="E134" s="163" t="s">
        <v>1392</v>
      </c>
      <c r="F134" s="163" t="s">
        <v>1262</v>
      </c>
      <c r="G134" s="164">
        <v>300</v>
      </c>
    </row>
    <row r="135" spans="1:7" s="131" customFormat="1" ht="32.4" customHeight="1">
      <c r="A135" s="161">
        <v>67</v>
      </c>
      <c r="B135" s="162" t="s">
        <v>1515</v>
      </c>
      <c r="C135" s="163" t="s">
        <v>1516</v>
      </c>
      <c r="D135" s="163" t="s">
        <v>1260</v>
      </c>
      <c r="E135" s="163" t="s">
        <v>1392</v>
      </c>
      <c r="F135" s="163" t="s">
        <v>1262</v>
      </c>
      <c r="G135" s="164">
        <v>300</v>
      </c>
    </row>
    <row r="136" spans="1:7" s="131" customFormat="1" ht="32.4" customHeight="1">
      <c r="A136" s="161">
        <v>68</v>
      </c>
      <c r="B136" s="162" t="s">
        <v>1517</v>
      </c>
      <c r="C136" s="163" t="s">
        <v>1518</v>
      </c>
      <c r="D136" s="163" t="s">
        <v>1260</v>
      </c>
      <c r="E136" s="163" t="s">
        <v>1392</v>
      </c>
      <c r="F136" s="163" t="s">
        <v>1262</v>
      </c>
      <c r="G136" s="164">
        <v>300</v>
      </c>
    </row>
    <row r="137" spans="1:7" s="131" customFormat="1" ht="32.4" customHeight="1">
      <c r="A137" s="161">
        <v>69</v>
      </c>
      <c r="B137" s="162" t="s">
        <v>1519</v>
      </c>
      <c r="C137" s="163" t="s">
        <v>1520</v>
      </c>
      <c r="D137" s="163" t="s">
        <v>1260</v>
      </c>
      <c r="E137" s="163" t="s">
        <v>1392</v>
      </c>
      <c r="F137" s="163" t="s">
        <v>1262</v>
      </c>
      <c r="G137" s="164">
        <v>300</v>
      </c>
    </row>
    <row r="138" spans="1:7" s="131" customFormat="1" ht="32.4" customHeight="1">
      <c r="A138" s="161">
        <v>70</v>
      </c>
      <c r="B138" s="162" t="s">
        <v>1521</v>
      </c>
      <c r="C138" s="163" t="s">
        <v>1522</v>
      </c>
      <c r="D138" s="163" t="s">
        <v>1260</v>
      </c>
      <c r="E138" s="163" t="s">
        <v>1392</v>
      </c>
      <c r="F138" s="163" t="s">
        <v>1262</v>
      </c>
      <c r="G138" s="164">
        <v>300</v>
      </c>
    </row>
    <row r="139" spans="1:7" s="131" customFormat="1" ht="32.4" customHeight="1">
      <c r="A139" s="161">
        <v>71</v>
      </c>
      <c r="B139" s="162" t="s">
        <v>1523</v>
      </c>
      <c r="C139" s="163" t="s">
        <v>1524</v>
      </c>
      <c r="D139" s="163" t="s">
        <v>1260</v>
      </c>
      <c r="E139" s="163" t="s">
        <v>1392</v>
      </c>
      <c r="F139" s="163" t="s">
        <v>1262</v>
      </c>
      <c r="G139" s="164">
        <v>300</v>
      </c>
    </row>
    <row r="140" spans="1:7" s="131" customFormat="1" ht="32.4" customHeight="1">
      <c r="A140" s="161">
        <v>72</v>
      </c>
      <c r="B140" s="162" t="s">
        <v>1525</v>
      </c>
      <c r="C140" s="163" t="s">
        <v>1526</v>
      </c>
      <c r="D140" s="163" t="s">
        <v>1260</v>
      </c>
      <c r="E140" s="163" t="s">
        <v>1392</v>
      </c>
      <c r="F140" s="163" t="s">
        <v>1262</v>
      </c>
      <c r="G140" s="164">
        <v>300</v>
      </c>
    </row>
    <row r="141" spans="1:7" s="131" customFormat="1" ht="32.4" customHeight="1">
      <c r="A141" s="161">
        <v>73</v>
      </c>
      <c r="B141" s="162" t="s">
        <v>1527</v>
      </c>
      <c r="C141" s="163" t="s">
        <v>1526</v>
      </c>
      <c r="D141" s="163" t="s">
        <v>1260</v>
      </c>
      <c r="E141" s="163" t="s">
        <v>1392</v>
      </c>
      <c r="F141" s="163" t="s">
        <v>1262</v>
      </c>
      <c r="G141" s="164">
        <v>300</v>
      </c>
    </row>
    <row r="142" spans="1:7" s="131" customFormat="1" ht="32.4" customHeight="1">
      <c r="A142" s="161">
        <v>74</v>
      </c>
      <c r="B142" s="162" t="s">
        <v>1528</v>
      </c>
      <c r="C142" s="163" t="s">
        <v>1529</v>
      </c>
      <c r="D142" s="163" t="s">
        <v>1260</v>
      </c>
      <c r="E142" s="163" t="s">
        <v>1392</v>
      </c>
      <c r="F142" s="163" t="s">
        <v>1262</v>
      </c>
      <c r="G142" s="164">
        <v>300</v>
      </c>
    </row>
    <row r="143" spans="1:7" s="131" customFormat="1" ht="32.4" customHeight="1">
      <c r="A143" s="161">
        <v>75</v>
      </c>
      <c r="B143" s="162" t="s">
        <v>1530</v>
      </c>
      <c r="C143" s="163" t="s">
        <v>1531</v>
      </c>
      <c r="D143" s="163" t="s">
        <v>1260</v>
      </c>
      <c r="E143" s="163" t="s">
        <v>1392</v>
      </c>
      <c r="F143" s="163" t="s">
        <v>1262</v>
      </c>
      <c r="G143" s="164">
        <v>300</v>
      </c>
    </row>
    <row r="144" spans="1:7" s="131" customFormat="1" ht="32.4" customHeight="1">
      <c r="A144" s="161">
        <v>76</v>
      </c>
      <c r="B144" s="162" t="s">
        <v>1532</v>
      </c>
      <c r="C144" s="163" t="s">
        <v>1533</v>
      </c>
      <c r="D144" s="163" t="s">
        <v>1260</v>
      </c>
      <c r="E144" s="163" t="s">
        <v>1392</v>
      </c>
      <c r="F144" s="163" t="s">
        <v>1262</v>
      </c>
      <c r="G144" s="164">
        <v>300</v>
      </c>
    </row>
    <row r="145" spans="1:7" s="131" customFormat="1" ht="32.4" customHeight="1">
      <c r="A145" s="161">
        <v>77</v>
      </c>
      <c r="B145" s="162" t="s">
        <v>1534</v>
      </c>
      <c r="C145" s="163" t="s">
        <v>1535</v>
      </c>
      <c r="D145" s="163" t="s">
        <v>1260</v>
      </c>
      <c r="E145" s="163" t="s">
        <v>1392</v>
      </c>
      <c r="F145" s="163" t="s">
        <v>1262</v>
      </c>
      <c r="G145" s="164">
        <v>300</v>
      </c>
    </row>
    <row r="146" spans="1:7" s="131" customFormat="1" ht="32.4" customHeight="1">
      <c r="A146" s="161">
        <v>78</v>
      </c>
      <c r="B146" s="162" t="s">
        <v>1536</v>
      </c>
      <c r="C146" s="163" t="s">
        <v>1537</v>
      </c>
      <c r="D146" s="163" t="s">
        <v>1260</v>
      </c>
      <c r="E146" s="163" t="s">
        <v>1392</v>
      </c>
      <c r="F146" s="163" t="s">
        <v>1262</v>
      </c>
      <c r="G146" s="164">
        <v>300</v>
      </c>
    </row>
    <row r="147" spans="1:7" s="131" customFormat="1" ht="32.4" customHeight="1">
      <c r="A147" s="161">
        <v>79</v>
      </c>
      <c r="B147" s="162" t="s">
        <v>1538</v>
      </c>
      <c r="C147" s="163" t="s">
        <v>1539</v>
      </c>
      <c r="D147" s="163" t="s">
        <v>1260</v>
      </c>
      <c r="E147" s="163" t="s">
        <v>1392</v>
      </c>
      <c r="F147" s="163" t="s">
        <v>1262</v>
      </c>
      <c r="G147" s="164">
        <v>300</v>
      </c>
    </row>
    <row r="148" spans="1:7" s="131" customFormat="1" ht="32.4" customHeight="1">
      <c r="A148" s="161">
        <v>80</v>
      </c>
      <c r="B148" s="162" t="s">
        <v>1540</v>
      </c>
      <c r="C148" s="163" t="s">
        <v>1541</v>
      </c>
      <c r="D148" s="163" t="s">
        <v>1260</v>
      </c>
      <c r="E148" s="163" t="s">
        <v>1392</v>
      </c>
      <c r="F148" s="163" t="s">
        <v>1262</v>
      </c>
      <c r="G148" s="164">
        <v>300</v>
      </c>
    </row>
    <row r="149" spans="1:7" s="131" customFormat="1" ht="32.4" customHeight="1">
      <c r="A149" s="161">
        <v>81</v>
      </c>
      <c r="B149" s="162" t="s">
        <v>1542</v>
      </c>
      <c r="C149" s="163" t="s">
        <v>1543</v>
      </c>
      <c r="D149" s="163" t="s">
        <v>1260</v>
      </c>
      <c r="E149" s="163" t="s">
        <v>1392</v>
      </c>
      <c r="F149" s="163" t="s">
        <v>1262</v>
      </c>
      <c r="G149" s="164">
        <v>300</v>
      </c>
    </row>
    <row r="150" spans="1:7" s="131" customFormat="1" ht="32.4" customHeight="1">
      <c r="A150" s="161">
        <v>82</v>
      </c>
      <c r="B150" s="162" t="s">
        <v>1544</v>
      </c>
      <c r="C150" s="163" t="s">
        <v>1545</v>
      </c>
      <c r="D150" s="163" t="s">
        <v>1260</v>
      </c>
      <c r="E150" s="163" t="s">
        <v>1392</v>
      </c>
      <c r="F150" s="163" t="s">
        <v>1262</v>
      </c>
      <c r="G150" s="164">
        <v>300</v>
      </c>
    </row>
    <row r="151" spans="1:7" s="131" customFormat="1" ht="32.4" customHeight="1">
      <c r="A151" s="161">
        <v>83</v>
      </c>
      <c r="B151" s="162"/>
      <c r="C151" s="163"/>
      <c r="D151" s="163" t="s">
        <v>1260</v>
      </c>
      <c r="E151" s="163" t="s">
        <v>1392</v>
      </c>
      <c r="F151" s="163" t="s">
        <v>1262</v>
      </c>
      <c r="G151" s="164">
        <v>300</v>
      </c>
    </row>
    <row r="152" spans="1:7" s="131" customFormat="1" ht="32.4" customHeight="1">
      <c r="A152" s="161">
        <v>84</v>
      </c>
      <c r="B152" s="162" t="s">
        <v>1546</v>
      </c>
      <c r="C152" s="163" t="s">
        <v>1547</v>
      </c>
      <c r="D152" s="163" t="s">
        <v>1260</v>
      </c>
      <c r="E152" s="163" t="s">
        <v>1392</v>
      </c>
      <c r="F152" s="163" t="s">
        <v>1262</v>
      </c>
      <c r="G152" s="164">
        <v>300</v>
      </c>
    </row>
    <row r="153" spans="1:7" s="131" customFormat="1" ht="32.4" customHeight="1">
      <c r="A153" s="161">
        <v>85</v>
      </c>
      <c r="B153" s="162" t="s">
        <v>1548</v>
      </c>
      <c r="C153" s="163" t="s">
        <v>1549</v>
      </c>
      <c r="D153" s="163" t="s">
        <v>1260</v>
      </c>
      <c r="E153" s="163" t="s">
        <v>1392</v>
      </c>
      <c r="F153" s="163" t="s">
        <v>1262</v>
      </c>
      <c r="G153" s="164">
        <v>300</v>
      </c>
    </row>
    <row r="154" spans="1:7" s="131" customFormat="1" ht="32.4" customHeight="1">
      <c r="A154" s="161">
        <v>86</v>
      </c>
      <c r="B154" s="162" t="s">
        <v>1550</v>
      </c>
      <c r="C154" s="163" t="s">
        <v>1551</v>
      </c>
      <c r="D154" s="163" t="s">
        <v>1260</v>
      </c>
      <c r="E154" s="163" t="s">
        <v>1392</v>
      </c>
      <c r="F154" s="163" t="s">
        <v>1262</v>
      </c>
      <c r="G154" s="164">
        <v>300</v>
      </c>
    </row>
    <row r="155" spans="1:7" s="131" customFormat="1" ht="32.4" customHeight="1">
      <c r="A155" s="161">
        <v>87</v>
      </c>
      <c r="B155" s="162" t="s">
        <v>1552</v>
      </c>
      <c r="C155" s="163" t="s">
        <v>1553</v>
      </c>
      <c r="D155" s="163" t="s">
        <v>1260</v>
      </c>
      <c r="E155" s="163" t="s">
        <v>1392</v>
      </c>
      <c r="F155" s="163" t="s">
        <v>1262</v>
      </c>
      <c r="G155" s="164">
        <v>300</v>
      </c>
    </row>
    <row r="156" spans="1:7" s="131" customFormat="1" ht="32.4" customHeight="1">
      <c r="A156" s="161">
        <v>88</v>
      </c>
      <c r="B156" s="162" t="s">
        <v>1554</v>
      </c>
      <c r="C156" s="163" t="s">
        <v>1555</v>
      </c>
      <c r="D156" s="163" t="s">
        <v>1260</v>
      </c>
      <c r="E156" s="163" t="s">
        <v>1392</v>
      </c>
      <c r="F156" s="163" t="s">
        <v>1262</v>
      </c>
      <c r="G156" s="164">
        <v>300</v>
      </c>
    </row>
    <row r="157" spans="1:7" s="131" customFormat="1" ht="32.4" customHeight="1">
      <c r="A157" s="161">
        <v>89</v>
      </c>
      <c r="B157" s="162" t="s">
        <v>1556</v>
      </c>
      <c r="C157" s="163" t="s">
        <v>1557</v>
      </c>
      <c r="D157" s="163" t="s">
        <v>1260</v>
      </c>
      <c r="E157" s="163" t="s">
        <v>1392</v>
      </c>
      <c r="F157" s="163" t="s">
        <v>1262</v>
      </c>
      <c r="G157" s="164">
        <v>300</v>
      </c>
    </row>
    <row r="158" spans="1:7" s="131" customFormat="1" ht="32.4" customHeight="1">
      <c r="A158" s="161">
        <v>90</v>
      </c>
      <c r="B158" s="162" t="s">
        <v>1558</v>
      </c>
      <c r="C158" s="163" t="s">
        <v>1559</v>
      </c>
      <c r="D158" s="163" t="s">
        <v>1260</v>
      </c>
      <c r="E158" s="163" t="s">
        <v>1392</v>
      </c>
      <c r="F158" s="163" t="s">
        <v>1262</v>
      </c>
      <c r="G158" s="164">
        <v>300</v>
      </c>
    </row>
    <row r="159" spans="1:7" s="131" customFormat="1" ht="32.4" customHeight="1">
      <c r="A159" s="161">
        <v>91</v>
      </c>
      <c r="B159" s="162" t="s">
        <v>1560</v>
      </c>
      <c r="C159" s="163" t="s">
        <v>1561</v>
      </c>
      <c r="D159" s="163" t="s">
        <v>1260</v>
      </c>
      <c r="E159" s="163" t="s">
        <v>1392</v>
      </c>
      <c r="F159" s="163" t="s">
        <v>1262</v>
      </c>
      <c r="G159" s="164">
        <v>300</v>
      </c>
    </row>
    <row r="160" spans="1:7" s="131" customFormat="1" ht="32.4" customHeight="1">
      <c r="A160" s="161">
        <v>92</v>
      </c>
      <c r="B160" s="162" t="s">
        <v>1562</v>
      </c>
      <c r="C160" s="163"/>
      <c r="D160" s="163" t="s">
        <v>1260</v>
      </c>
      <c r="E160" s="163" t="s">
        <v>1392</v>
      </c>
      <c r="F160" s="163" t="s">
        <v>1262</v>
      </c>
      <c r="G160" s="164">
        <v>300</v>
      </c>
    </row>
    <row r="161" spans="1:7" s="131" customFormat="1" ht="32.4" customHeight="1">
      <c r="A161" s="161">
        <v>93</v>
      </c>
      <c r="B161" s="162" t="s">
        <v>1563</v>
      </c>
      <c r="C161" s="163" t="s">
        <v>1564</v>
      </c>
      <c r="D161" s="163" t="s">
        <v>1260</v>
      </c>
      <c r="E161" s="163" t="s">
        <v>1392</v>
      </c>
      <c r="F161" s="163" t="s">
        <v>1262</v>
      </c>
      <c r="G161" s="164">
        <v>300</v>
      </c>
    </row>
    <row r="162" spans="1:7" s="131" customFormat="1" ht="32.4" customHeight="1">
      <c r="A162" s="161">
        <v>94</v>
      </c>
      <c r="B162" s="162" t="s">
        <v>1565</v>
      </c>
      <c r="C162" s="163" t="s">
        <v>1566</v>
      </c>
      <c r="D162" s="163" t="s">
        <v>1260</v>
      </c>
      <c r="E162" s="163" t="s">
        <v>1392</v>
      </c>
      <c r="F162" s="163" t="s">
        <v>1262</v>
      </c>
      <c r="G162" s="164">
        <v>300</v>
      </c>
    </row>
    <row r="163" spans="1:7" s="131" customFormat="1" ht="32.4" customHeight="1">
      <c r="A163" s="161">
        <v>95</v>
      </c>
      <c r="B163" s="162" t="s">
        <v>1567</v>
      </c>
      <c r="C163" s="163" t="s">
        <v>1568</v>
      </c>
      <c r="D163" s="163" t="s">
        <v>1260</v>
      </c>
      <c r="E163" s="163" t="s">
        <v>1392</v>
      </c>
      <c r="F163" s="163" t="s">
        <v>1262</v>
      </c>
      <c r="G163" s="164">
        <v>300</v>
      </c>
    </row>
    <row r="164" spans="1:7" s="131" customFormat="1" ht="32.4" customHeight="1">
      <c r="A164" s="161">
        <v>96</v>
      </c>
      <c r="B164" s="162" t="s">
        <v>1569</v>
      </c>
      <c r="C164" s="163" t="s">
        <v>1570</v>
      </c>
      <c r="D164" s="163" t="s">
        <v>1260</v>
      </c>
      <c r="E164" s="163" t="s">
        <v>1392</v>
      </c>
      <c r="F164" s="163" t="s">
        <v>1262</v>
      </c>
      <c r="G164" s="164">
        <v>300</v>
      </c>
    </row>
    <row r="165" spans="1:7" s="131" customFormat="1" ht="32.4" customHeight="1">
      <c r="A165" s="161">
        <v>97</v>
      </c>
      <c r="B165" s="162" t="s">
        <v>1571</v>
      </c>
      <c r="C165" s="163" t="s">
        <v>1572</v>
      </c>
      <c r="D165" s="163" t="s">
        <v>1260</v>
      </c>
      <c r="E165" s="163" t="s">
        <v>1392</v>
      </c>
      <c r="F165" s="163" t="s">
        <v>1262</v>
      </c>
      <c r="G165" s="164">
        <v>300</v>
      </c>
    </row>
    <row r="166" spans="1:7" s="131" customFormat="1" ht="32.4" customHeight="1">
      <c r="A166" s="161">
        <v>98</v>
      </c>
      <c r="B166" s="162" t="s">
        <v>1573</v>
      </c>
      <c r="C166" s="163" t="s">
        <v>1574</v>
      </c>
      <c r="D166" s="163" t="s">
        <v>1260</v>
      </c>
      <c r="E166" s="163" t="s">
        <v>1392</v>
      </c>
      <c r="F166" s="163" t="s">
        <v>1262</v>
      </c>
      <c r="G166" s="164">
        <v>300</v>
      </c>
    </row>
    <row r="167" spans="1:7" s="131" customFormat="1" ht="32.4" customHeight="1">
      <c r="A167" s="161">
        <v>99</v>
      </c>
      <c r="B167" s="162" t="s">
        <v>1575</v>
      </c>
      <c r="C167" s="163" t="s">
        <v>1576</v>
      </c>
      <c r="D167" s="163" t="s">
        <v>1260</v>
      </c>
      <c r="E167" s="163" t="s">
        <v>1392</v>
      </c>
      <c r="F167" s="163" t="s">
        <v>1262</v>
      </c>
      <c r="G167" s="164">
        <v>300</v>
      </c>
    </row>
    <row r="168" spans="1:7" s="131" customFormat="1" ht="32.4" customHeight="1">
      <c r="A168" s="161">
        <v>100</v>
      </c>
      <c r="B168" s="162" t="s">
        <v>1577</v>
      </c>
      <c r="C168" s="163" t="s">
        <v>1578</v>
      </c>
      <c r="D168" s="163" t="s">
        <v>1260</v>
      </c>
      <c r="E168" s="163" t="s">
        <v>1392</v>
      </c>
      <c r="F168" s="163" t="s">
        <v>1262</v>
      </c>
      <c r="G168" s="164">
        <v>300</v>
      </c>
    </row>
    <row r="169" spans="1:7" s="131" customFormat="1" ht="32.4" customHeight="1">
      <c r="A169" s="161">
        <v>101</v>
      </c>
      <c r="B169" s="162" t="s">
        <v>1579</v>
      </c>
      <c r="C169" s="163" t="s">
        <v>1580</v>
      </c>
      <c r="D169" s="163" t="s">
        <v>1260</v>
      </c>
      <c r="E169" s="163" t="s">
        <v>1392</v>
      </c>
      <c r="F169" s="163" t="s">
        <v>1262</v>
      </c>
      <c r="G169" s="164">
        <v>300</v>
      </c>
    </row>
    <row r="170" spans="1:7" s="131" customFormat="1" ht="32.4" customHeight="1">
      <c r="A170" s="161">
        <v>102</v>
      </c>
      <c r="B170" s="162" t="s">
        <v>1581</v>
      </c>
      <c r="C170" s="163" t="s">
        <v>1582</v>
      </c>
      <c r="D170" s="163" t="s">
        <v>1260</v>
      </c>
      <c r="E170" s="163" t="s">
        <v>1392</v>
      </c>
      <c r="F170" s="163" t="s">
        <v>1262</v>
      </c>
      <c r="G170" s="164">
        <v>300</v>
      </c>
    </row>
    <row r="171" spans="1:7" s="131" customFormat="1" ht="32.4" customHeight="1">
      <c r="A171" s="161">
        <v>103</v>
      </c>
      <c r="B171" s="162" t="s">
        <v>1583</v>
      </c>
      <c r="C171" s="163" t="s">
        <v>1584</v>
      </c>
      <c r="D171" s="163" t="s">
        <v>1260</v>
      </c>
      <c r="E171" s="163" t="s">
        <v>1392</v>
      </c>
      <c r="F171" s="163" t="s">
        <v>1262</v>
      </c>
      <c r="G171" s="164">
        <v>300</v>
      </c>
    </row>
    <row r="172" spans="1:7" s="131" customFormat="1" ht="32.4" customHeight="1">
      <c r="A172" s="161">
        <v>104</v>
      </c>
      <c r="B172" s="162" t="s">
        <v>1585</v>
      </c>
      <c r="C172" s="163" t="s">
        <v>1586</v>
      </c>
      <c r="D172" s="163" t="s">
        <v>1260</v>
      </c>
      <c r="E172" s="163" t="s">
        <v>1392</v>
      </c>
      <c r="F172" s="163" t="s">
        <v>1262</v>
      </c>
      <c r="G172" s="164">
        <v>300</v>
      </c>
    </row>
    <row r="173" spans="1:7" s="131" customFormat="1" ht="32.4" customHeight="1">
      <c r="A173" s="161">
        <v>105</v>
      </c>
      <c r="B173" s="162" t="s">
        <v>1587</v>
      </c>
      <c r="C173" s="163" t="s">
        <v>1588</v>
      </c>
      <c r="D173" s="163" t="s">
        <v>1260</v>
      </c>
      <c r="E173" s="163" t="s">
        <v>1392</v>
      </c>
      <c r="F173" s="163" t="s">
        <v>1262</v>
      </c>
      <c r="G173" s="164">
        <v>300</v>
      </c>
    </row>
    <row r="174" spans="1:7" s="131" customFormat="1" ht="32.4" customHeight="1">
      <c r="A174" s="161">
        <v>106</v>
      </c>
      <c r="B174" s="162" t="s">
        <v>1589</v>
      </c>
      <c r="C174" s="163" t="s">
        <v>1590</v>
      </c>
      <c r="D174" s="163" t="s">
        <v>1260</v>
      </c>
      <c r="E174" s="163" t="s">
        <v>1392</v>
      </c>
      <c r="F174" s="163" t="s">
        <v>1262</v>
      </c>
      <c r="G174" s="164">
        <v>300</v>
      </c>
    </row>
    <row r="175" spans="1:7" s="131" customFormat="1" ht="32.4" customHeight="1">
      <c r="A175" s="161">
        <v>107</v>
      </c>
      <c r="B175" s="162" t="s">
        <v>1591</v>
      </c>
      <c r="C175" s="163" t="s">
        <v>1592</v>
      </c>
      <c r="D175" s="163" t="s">
        <v>1260</v>
      </c>
      <c r="E175" s="163" t="s">
        <v>1392</v>
      </c>
      <c r="F175" s="163" t="s">
        <v>1262</v>
      </c>
      <c r="G175" s="164">
        <v>300</v>
      </c>
    </row>
    <row r="176" spans="1:7" s="131" customFormat="1" ht="32.4" customHeight="1">
      <c r="A176" s="161">
        <v>108</v>
      </c>
      <c r="B176" s="162" t="s">
        <v>1593</v>
      </c>
      <c r="C176" s="163" t="s">
        <v>1594</v>
      </c>
      <c r="D176" s="163" t="s">
        <v>1260</v>
      </c>
      <c r="E176" s="163" t="s">
        <v>1392</v>
      </c>
      <c r="F176" s="163" t="s">
        <v>1262</v>
      </c>
      <c r="G176" s="164">
        <v>300</v>
      </c>
    </row>
    <row r="177" spans="1:7" s="131" customFormat="1" ht="32.4" customHeight="1">
      <c r="A177" s="161">
        <v>109</v>
      </c>
      <c r="B177" s="162" t="s">
        <v>1595</v>
      </c>
      <c r="C177" s="163" t="s">
        <v>1596</v>
      </c>
      <c r="D177" s="163" t="s">
        <v>1260</v>
      </c>
      <c r="E177" s="163" t="s">
        <v>1392</v>
      </c>
      <c r="F177" s="163" t="s">
        <v>1262</v>
      </c>
      <c r="G177" s="164">
        <v>300</v>
      </c>
    </row>
    <row r="178" spans="1:7" s="131" customFormat="1" ht="32.4" customHeight="1">
      <c r="A178" s="161">
        <v>110</v>
      </c>
      <c r="B178" s="162" t="s">
        <v>1597</v>
      </c>
      <c r="C178" s="163" t="s">
        <v>1598</v>
      </c>
      <c r="D178" s="163" t="s">
        <v>1260</v>
      </c>
      <c r="E178" s="163" t="s">
        <v>1392</v>
      </c>
      <c r="F178" s="163" t="s">
        <v>1262</v>
      </c>
      <c r="G178" s="164">
        <v>300</v>
      </c>
    </row>
    <row r="179" spans="1:7" s="131" customFormat="1" ht="32.4" customHeight="1">
      <c r="A179" s="161">
        <v>111</v>
      </c>
      <c r="B179" s="162" t="s">
        <v>1599</v>
      </c>
      <c r="C179" s="163" t="s">
        <v>1600</v>
      </c>
      <c r="D179" s="163" t="s">
        <v>1260</v>
      </c>
      <c r="E179" s="163" t="s">
        <v>1392</v>
      </c>
      <c r="F179" s="163" t="s">
        <v>1262</v>
      </c>
      <c r="G179" s="164">
        <v>300</v>
      </c>
    </row>
    <row r="180" spans="1:7" s="131" customFormat="1" ht="32.4" customHeight="1">
      <c r="A180" s="161">
        <v>112</v>
      </c>
      <c r="B180" s="162" t="s">
        <v>1601</v>
      </c>
      <c r="C180" s="163" t="s">
        <v>1602</v>
      </c>
      <c r="D180" s="163" t="s">
        <v>1260</v>
      </c>
      <c r="E180" s="163" t="s">
        <v>1392</v>
      </c>
      <c r="F180" s="163" t="s">
        <v>1262</v>
      </c>
      <c r="G180" s="164">
        <v>300</v>
      </c>
    </row>
    <row r="181" spans="1:7" s="131" customFormat="1" ht="32.4" customHeight="1">
      <c r="A181" s="161">
        <v>113</v>
      </c>
      <c r="B181" s="162" t="s">
        <v>1603</v>
      </c>
      <c r="C181" s="163" t="s">
        <v>1529</v>
      </c>
      <c r="D181" s="163" t="s">
        <v>1260</v>
      </c>
      <c r="E181" s="163" t="s">
        <v>1392</v>
      </c>
      <c r="F181" s="163" t="s">
        <v>1262</v>
      </c>
      <c r="G181" s="164">
        <v>300</v>
      </c>
    </row>
    <row r="182" spans="1:7" s="131" customFormat="1" ht="32.4" customHeight="1">
      <c r="A182" s="161">
        <v>114</v>
      </c>
      <c r="B182" s="162" t="s">
        <v>1604</v>
      </c>
      <c r="C182" s="163" t="s">
        <v>1605</v>
      </c>
      <c r="D182" s="163" t="s">
        <v>1260</v>
      </c>
      <c r="E182" s="163" t="s">
        <v>1392</v>
      </c>
      <c r="F182" s="163" t="s">
        <v>1262</v>
      </c>
      <c r="G182" s="164">
        <v>300</v>
      </c>
    </row>
    <row r="183" spans="1:7" s="131" customFormat="1" ht="32.4" customHeight="1">
      <c r="A183" s="161">
        <v>115</v>
      </c>
      <c r="B183" s="162" t="s">
        <v>1606</v>
      </c>
      <c r="C183" s="163" t="s">
        <v>1607</v>
      </c>
      <c r="D183" s="163" t="s">
        <v>1260</v>
      </c>
      <c r="E183" s="163" t="s">
        <v>1392</v>
      </c>
      <c r="F183" s="163" t="s">
        <v>1262</v>
      </c>
      <c r="G183" s="164">
        <v>300</v>
      </c>
    </row>
    <row r="184" spans="1:7" s="131" customFormat="1" ht="32.4" customHeight="1">
      <c r="A184" s="161">
        <v>116</v>
      </c>
      <c r="B184" s="162" t="s">
        <v>1608</v>
      </c>
      <c r="C184" s="163" t="s">
        <v>1609</v>
      </c>
      <c r="D184" s="163" t="s">
        <v>1260</v>
      </c>
      <c r="E184" s="163" t="s">
        <v>1392</v>
      </c>
      <c r="F184" s="163" t="s">
        <v>1262</v>
      </c>
      <c r="G184" s="164">
        <v>300</v>
      </c>
    </row>
    <row r="185" spans="1:7" s="131" customFormat="1" ht="32.4" customHeight="1">
      <c r="A185" s="161">
        <v>117</v>
      </c>
      <c r="B185" s="162" t="s">
        <v>1610</v>
      </c>
      <c r="C185" s="163" t="s">
        <v>1611</v>
      </c>
      <c r="D185" s="163" t="s">
        <v>1260</v>
      </c>
      <c r="E185" s="163" t="s">
        <v>1392</v>
      </c>
      <c r="F185" s="163" t="s">
        <v>1262</v>
      </c>
      <c r="G185" s="164">
        <v>300</v>
      </c>
    </row>
    <row r="186" spans="1:7" s="131" customFormat="1" ht="32.4" customHeight="1">
      <c r="A186" s="161">
        <v>118</v>
      </c>
      <c r="B186" s="162" t="s">
        <v>1612</v>
      </c>
      <c r="C186" s="163" t="s">
        <v>1613</v>
      </c>
      <c r="D186" s="163" t="s">
        <v>1260</v>
      </c>
      <c r="E186" s="163" t="s">
        <v>1392</v>
      </c>
      <c r="F186" s="163" t="s">
        <v>1262</v>
      </c>
      <c r="G186" s="164">
        <v>300</v>
      </c>
    </row>
    <row r="187" spans="1:7" s="131" customFormat="1" ht="32.4" customHeight="1">
      <c r="A187" s="161">
        <v>119</v>
      </c>
      <c r="B187" s="162" t="s">
        <v>1614</v>
      </c>
      <c r="C187" s="163" t="s">
        <v>1615</v>
      </c>
      <c r="D187" s="163" t="s">
        <v>1260</v>
      </c>
      <c r="E187" s="163" t="s">
        <v>1392</v>
      </c>
      <c r="F187" s="163" t="s">
        <v>1262</v>
      </c>
      <c r="G187" s="164">
        <v>300</v>
      </c>
    </row>
    <row r="188" spans="1:7" s="131" customFormat="1" ht="32.4" customHeight="1">
      <c r="A188" s="161">
        <v>120</v>
      </c>
      <c r="B188" s="162" t="s">
        <v>1616</v>
      </c>
      <c r="C188" s="163" t="s">
        <v>1617</v>
      </c>
      <c r="D188" s="163" t="s">
        <v>1260</v>
      </c>
      <c r="E188" s="163" t="s">
        <v>1392</v>
      </c>
      <c r="F188" s="163" t="s">
        <v>1262</v>
      </c>
      <c r="G188" s="164">
        <v>300</v>
      </c>
    </row>
    <row r="189" spans="1:7" s="131" customFormat="1" ht="32.4" customHeight="1">
      <c r="A189" s="161">
        <v>121</v>
      </c>
      <c r="B189" s="162" t="s">
        <v>1618</v>
      </c>
      <c r="C189" s="163" t="s">
        <v>1619</v>
      </c>
      <c r="D189" s="163" t="s">
        <v>1260</v>
      </c>
      <c r="E189" s="163" t="s">
        <v>1392</v>
      </c>
      <c r="F189" s="163" t="s">
        <v>1262</v>
      </c>
      <c r="G189" s="164">
        <v>300</v>
      </c>
    </row>
    <row r="190" spans="1:7" s="131" customFormat="1" ht="32.4" customHeight="1">
      <c r="A190" s="161">
        <v>122</v>
      </c>
      <c r="B190" s="162" t="s">
        <v>1620</v>
      </c>
      <c r="C190" s="163"/>
      <c r="D190" s="163" t="s">
        <v>1260</v>
      </c>
      <c r="E190" s="163" t="s">
        <v>1392</v>
      </c>
      <c r="F190" s="163" t="s">
        <v>1262</v>
      </c>
      <c r="G190" s="164">
        <v>300</v>
      </c>
    </row>
    <row r="191" spans="1:7" s="131" customFormat="1" ht="32.4" customHeight="1">
      <c r="A191" s="161">
        <v>123</v>
      </c>
      <c r="B191" s="162" t="s">
        <v>1621</v>
      </c>
      <c r="C191" s="163" t="s">
        <v>1622</v>
      </c>
      <c r="D191" s="163" t="s">
        <v>1260</v>
      </c>
      <c r="E191" s="163" t="s">
        <v>1392</v>
      </c>
      <c r="F191" s="163" t="s">
        <v>1262</v>
      </c>
      <c r="G191" s="164">
        <v>300</v>
      </c>
    </row>
    <row r="192" spans="1:7" s="131" customFormat="1" ht="32.4" customHeight="1">
      <c r="A192" s="161">
        <v>124</v>
      </c>
      <c r="B192" s="162" t="s">
        <v>1623</v>
      </c>
      <c r="C192" s="163" t="s">
        <v>1624</v>
      </c>
      <c r="D192" s="163" t="s">
        <v>1260</v>
      </c>
      <c r="E192" s="163" t="s">
        <v>1392</v>
      </c>
      <c r="F192" s="163" t="s">
        <v>1262</v>
      </c>
      <c r="G192" s="164">
        <v>300</v>
      </c>
    </row>
    <row r="193" spans="1:7" s="131" customFormat="1" ht="32.4" customHeight="1">
      <c r="A193" s="161">
        <v>125</v>
      </c>
      <c r="B193" s="162" t="s">
        <v>1625</v>
      </c>
      <c r="C193" s="163" t="s">
        <v>1626</v>
      </c>
      <c r="D193" s="163" t="s">
        <v>1260</v>
      </c>
      <c r="E193" s="163" t="s">
        <v>1392</v>
      </c>
      <c r="F193" s="163" t="s">
        <v>1262</v>
      </c>
      <c r="G193" s="164">
        <v>300</v>
      </c>
    </row>
    <row r="194" spans="1:7" s="131" customFormat="1" ht="32.4" customHeight="1">
      <c r="A194" s="161">
        <v>126</v>
      </c>
      <c r="B194" s="162" t="s">
        <v>1627</v>
      </c>
      <c r="C194" s="163" t="s">
        <v>1628</v>
      </c>
      <c r="D194" s="163" t="s">
        <v>1260</v>
      </c>
      <c r="E194" s="163" t="s">
        <v>1392</v>
      </c>
      <c r="F194" s="163" t="s">
        <v>1262</v>
      </c>
      <c r="G194" s="164">
        <v>300</v>
      </c>
    </row>
    <row r="195" spans="1:7" s="131" customFormat="1" ht="32.4" customHeight="1">
      <c r="A195" s="161">
        <v>127</v>
      </c>
      <c r="B195" s="162" t="s">
        <v>1629</v>
      </c>
      <c r="C195" s="163" t="s">
        <v>1630</v>
      </c>
      <c r="D195" s="163" t="s">
        <v>1260</v>
      </c>
      <c r="E195" s="163" t="s">
        <v>1392</v>
      </c>
      <c r="F195" s="163" t="s">
        <v>1262</v>
      </c>
      <c r="G195" s="164">
        <v>300</v>
      </c>
    </row>
    <row r="196" spans="1:7" s="131" customFormat="1" ht="32.4" customHeight="1">
      <c r="A196" s="161">
        <v>128</v>
      </c>
      <c r="B196" s="162" t="s">
        <v>1631</v>
      </c>
      <c r="C196" s="163" t="s">
        <v>1632</v>
      </c>
      <c r="D196" s="163" t="s">
        <v>1260</v>
      </c>
      <c r="E196" s="163" t="s">
        <v>1392</v>
      </c>
      <c r="F196" s="163" t="s">
        <v>1262</v>
      </c>
      <c r="G196" s="164">
        <v>300</v>
      </c>
    </row>
    <row r="197" spans="1:7" s="131" customFormat="1" ht="32.4" customHeight="1">
      <c r="A197" s="161">
        <v>129</v>
      </c>
      <c r="B197" s="162" t="s">
        <v>1503</v>
      </c>
      <c r="C197" s="163" t="s">
        <v>1633</v>
      </c>
      <c r="D197" s="163" t="s">
        <v>1260</v>
      </c>
      <c r="E197" s="163" t="s">
        <v>1392</v>
      </c>
      <c r="F197" s="163" t="s">
        <v>1262</v>
      </c>
      <c r="G197" s="164">
        <v>300</v>
      </c>
    </row>
    <row r="198" spans="1:7" s="131" customFormat="1" ht="32.4" customHeight="1">
      <c r="A198" s="161">
        <v>130</v>
      </c>
      <c r="B198" s="162" t="s">
        <v>1505</v>
      </c>
      <c r="C198" s="163" t="s">
        <v>1634</v>
      </c>
      <c r="D198" s="163" t="s">
        <v>1260</v>
      </c>
      <c r="E198" s="163" t="s">
        <v>1392</v>
      </c>
      <c r="F198" s="163" t="s">
        <v>1262</v>
      </c>
      <c r="G198" s="164">
        <v>300</v>
      </c>
    </row>
    <row r="199" spans="1:7" s="131" customFormat="1" ht="32.4" customHeight="1">
      <c r="A199" s="161">
        <v>131</v>
      </c>
      <c r="B199" s="162" t="s">
        <v>1507</v>
      </c>
      <c r="C199" s="163" t="s">
        <v>1635</v>
      </c>
      <c r="D199" s="163" t="s">
        <v>1260</v>
      </c>
      <c r="E199" s="163" t="s">
        <v>1392</v>
      </c>
      <c r="F199" s="163" t="s">
        <v>1262</v>
      </c>
      <c r="G199" s="164">
        <v>300</v>
      </c>
    </row>
    <row r="200" spans="1:7" s="131" customFormat="1" ht="32.4" customHeight="1">
      <c r="A200" s="161">
        <v>132</v>
      </c>
      <c r="B200" s="162" t="s">
        <v>1509</v>
      </c>
      <c r="C200" s="163" t="s">
        <v>1636</v>
      </c>
      <c r="D200" s="163" t="s">
        <v>1260</v>
      </c>
      <c r="E200" s="163" t="s">
        <v>1392</v>
      </c>
      <c r="F200" s="163" t="s">
        <v>1262</v>
      </c>
      <c r="G200" s="164">
        <v>300</v>
      </c>
    </row>
    <row r="201" spans="1:7" s="131" customFormat="1" ht="32.4" customHeight="1">
      <c r="A201" s="161">
        <v>133</v>
      </c>
      <c r="B201" s="162" t="s">
        <v>1637</v>
      </c>
      <c r="C201" s="163" t="s">
        <v>1638</v>
      </c>
      <c r="D201" s="163" t="s">
        <v>1260</v>
      </c>
      <c r="E201" s="163" t="s">
        <v>1392</v>
      </c>
      <c r="F201" s="163" t="s">
        <v>1262</v>
      </c>
      <c r="G201" s="164">
        <v>300</v>
      </c>
    </row>
    <row r="202" spans="1:7" s="131" customFormat="1" ht="32.4" customHeight="1">
      <c r="A202" s="161">
        <v>134</v>
      </c>
      <c r="B202" s="162" t="s">
        <v>1639</v>
      </c>
      <c r="C202" s="163" t="s">
        <v>1640</v>
      </c>
      <c r="D202" s="163" t="s">
        <v>1260</v>
      </c>
      <c r="E202" s="163" t="s">
        <v>1392</v>
      </c>
      <c r="F202" s="163" t="s">
        <v>1262</v>
      </c>
      <c r="G202" s="164">
        <v>300</v>
      </c>
    </row>
    <row r="203" spans="1:7" s="131" customFormat="1" ht="32.4" customHeight="1">
      <c r="A203" s="161">
        <v>135</v>
      </c>
      <c r="B203" s="162" t="s">
        <v>1641</v>
      </c>
      <c r="C203" s="163" t="s">
        <v>1642</v>
      </c>
      <c r="D203" s="163" t="s">
        <v>1260</v>
      </c>
      <c r="E203" s="163" t="s">
        <v>1392</v>
      </c>
      <c r="F203" s="163" t="s">
        <v>1262</v>
      </c>
      <c r="G203" s="164">
        <v>300</v>
      </c>
    </row>
    <row r="204" spans="1:7" s="131" customFormat="1" ht="32.4" customHeight="1">
      <c r="A204" s="161">
        <v>136</v>
      </c>
      <c r="B204" s="162" t="s">
        <v>1643</v>
      </c>
      <c r="C204" s="163" t="s">
        <v>1642</v>
      </c>
      <c r="D204" s="163" t="s">
        <v>1260</v>
      </c>
      <c r="E204" s="163" t="s">
        <v>1392</v>
      </c>
      <c r="F204" s="163" t="s">
        <v>1262</v>
      </c>
      <c r="G204" s="164">
        <v>300</v>
      </c>
    </row>
    <row r="205" spans="1:7" s="131" customFormat="1" ht="32.4" customHeight="1">
      <c r="A205" s="161">
        <v>137</v>
      </c>
      <c r="B205" s="162" t="s">
        <v>1644</v>
      </c>
      <c r="C205" s="163" t="s">
        <v>1645</v>
      </c>
      <c r="D205" s="163" t="s">
        <v>1260</v>
      </c>
      <c r="E205" s="163" t="s">
        <v>1392</v>
      </c>
      <c r="F205" s="163" t="s">
        <v>1262</v>
      </c>
      <c r="G205" s="164">
        <v>300</v>
      </c>
    </row>
    <row r="206" spans="1:7" s="131" customFormat="1" ht="32.4" customHeight="1">
      <c r="A206" s="161">
        <v>138</v>
      </c>
      <c r="B206" s="162" t="s">
        <v>1646</v>
      </c>
      <c r="C206" s="163" t="s">
        <v>1647</v>
      </c>
      <c r="D206" s="163" t="s">
        <v>1260</v>
      </c>
      <c r="E206" s="163" t="s">
        <v>1392</v>
      </c>
      <c r="F206" s="163" t="s">
        <v>1262</v>
      </c>
      <c r="G206" s="164">
        <v>300</v>
      </c>
    </row>
    <row r="207" spans="1:7" s="131" customFormat="1" ht="32.4" customHeight="1">
      <c r="A207" s="161">
        <v>139</v>
      </c>
      <c r="B207" s="162" t="s">
        <v>1648</v>
      </c>
      <c r="C207" s="163" t="s">
        <v>1649</v>
      </c>
      <c r="D207" s="163" t="s">
        <v>1260</v>
      </c>
      <c r="E207" s="163" t="s">
        <v>1392</v>
      </c>
      <c r="F207" s="163" t="s">
        <v>1262</v>
      </c>
      <c r="G207" s="164">
        <v>300</v>
      </c>
    </row>
    <row r="208" spans="1:7" s="131" customFormat="1" ht="32.4" customHeight="1">
      <c r="A208" s="161">
        <v>140</v>
      </c>
      <c r="B208" s="162" t="s">
        <v>1650</v>
      </c>
      <c r="C208" s="163" t="s">
        <v>1651</v>
      </c>
      <c r="D208" s="163" t="s">
        <v>1260</v>
      </c>
      <c r="E208" s="163" t="s">
        <v>1392</v>
      </c>
      <c r="F208" s="163" t="s">
        <v>1262</v>
      </c>
      <c r="G208" s="164">
        <v>300</v>
      </c>
    </row>
    <row r="209" spans="1:7" s="131" customFormat="1" ht="32.4" customHeight="1">
      <c r="A209" s="161">
        <v>141</v>
      </c>
      <c r="B209" s="162" t="s">
        <v>1652</v>
      </c>
      <c r="C209" s="163" t="s">
        <v>1653</v>
      </c>
      <c r="D209" s="163" t="s">
        <v>1260</v>
      </c>
      <c r="E209" s="163" t="s">
        <v>1392</v>
      </c>
      <c r="F209" s="163" t="s">
        <v>1262</v>
      </c>
      <c r="G209" s="164">
        <v>300</v>
      </c>
    </row>
    <row r="210" spans="1:7" s="131" customFormat="1" ht="32.4" customHeight="1">
      <c r="A210" s="161">
        <v>142</v>
      </c>
      <c r="B210" s="162" t="s">
        <v>1654</v>
      </c>
      <c r="C210" s="163" t="s">
        <v>1655</v>
      </c>
      <c r="D210" s="163" t="s">
        <v>1260</v>
      </c>
      <c r="E210" s="163" t="s">
        <v>1392</v>
      </c>
      <c r="F210" s="163" t="s">
        <v>1262</v>
      </c>
      <c r="G210" s="164">
        <v>300</v>
      </c>
    </row>
    <row r="211" spans="1:7" s="131" customFormat="1" ht="32.4" customHeight="1">
      <c r="A211" s="161">
        <v>143</v>
      </c>
      <c r="B211" s="162" t="s">
        <v>1656</v>
      </c>
      <c r="C211" s="163" t="s">
        <v>1657</v>
      </c>
      <c r="D211" s="163" t="s">
        <v>1260</v>
      </c>
      <c r="E211" s="163" t="s">
        <v>1392</v>
      </c>
      <c r="F211" s="163" t="s">
        <v>1262</v>
      </c>
      <c r="G211" s="164">
        <v>300</v>
      </c>
    </row>
    <row r="212" spans="1:7" s="131" customFormat="1" ht="32.4" customHeight="1">
      <c r="A212" s="161">
        <v>144</v>
      </c>
      <c r="B212" s="162" t="s">
        <v>1658</v>
      </c>
      <c r="C212" s="163" t="s">
        <v>1659</v>
      </c>
      <c r="D212" s="163" t="s">
        <v>1260</v>
      </c>
      <c r="E212" s="163" t="s">
        <v>1392</v>
      </c>
      <c r="F212" s="163" t="s">
        <v>1262</v>
      </c>
      <c r="G212" s="164">
        <v>300</v>
      </c>
    </row>
    <row r="213" spans="1:7" s="131" customFormat="1" ht="32.4" customHeight="1">
      <c r="A213" s="161">
        <v>145</v>
      </c>
      <c r="B213" s="162" t="s">
        <v>1660</v>
      </c>
      <c r="C213" s="163" t="s">
        <v>1661</v>
      </c>
      <c r="D213" s="163" t="s">
        <v>1260</v>
      </c>
      <c r="E213" s="163" t="s">
        <v>1392</v>
      </c>
      <c r="F213" s="163" t="s">
        <v>1262</v>
      </c>
      <c r="G213" s="164">
        <v>300</v>
      </c>
    </row>
    <row r="214" spans="1:7" s="131" customFormat="1" ht="32.4" customHeight="1">
      <c r="A214" s="161">
        <v>146</v>
      </c>
      <c r="B214" s="162" t="s">
        <v>1662</v>
      </c>
      <c r="C214" s="163" t="s">
        <v>1663</v>
      </c>
      <c r="D214" s="163" t="s">
        <v>1260</v>
      </c>
      <c r="E214" s="163" t="s">
        <v>1392</v>
      </c>
      <c r="F214" s="163" t="s">
        <v>1262</v>
      </c>
      <c r="G214" s="164">
        <v>300</v>
      </c>
    </row>
    <row r="215" spans="1:7" s="131" customFormat="1" ht="32.4" customHeight="1">
      <c r="A215" s="161">
        <v>147</v>
      </c>
      <c r="B215" s="162" t="s">
        <v>1664</v>
      </c>
      <c r="C215" s="163" t="s">
        <v>1647</v>
      </c>
      <c r="D215" s="163" t="s">
        <v>1260</v>
      </c>
      <c r="E215" s="163" t="s">
        <v>1392</v>
      </c>
      <c r="F215" s="163" t="s">
        <v>1262</v>
      </c>
      <c r="G215" s="164">
        <v>300</v>
      </c>
    </row>
    <row r="216" spans="1:7" s="131" customFormat="1" ht="32.4" customHeight="1">
      <c r="A216" s="161">
        <v>148</v>
      </c>
      <c r="B216" s="162" t="s">
        <v>1665</v>
      </c>
      <c r="C216" s="163" t="s">
        <v>1666</v>
      </c>
      <c r="D216" s="163" t="s">
        <v>1260</v>
      </c>
      <c r="E216" s="163" t="s">
        <v>1392</v>
      </c>
      <c r="F216" s="163" t="s">
        <v>1262</v>
      </c>
      <c r="G216" s="164">
        <v>300</v>
      </c>
    </row>
    <row r="217" spans="1:7" s="131" customFormat="1" ht="32.4" customHeight="1">
      <c r="A217" s="161">
        <v>149</v>
      </c>
      <c r="B217" s="162" t="s">
        <v>1667</v>
      </c>
      <c r="C217" s="163" t="s">
        <v>1668</v>
      </c>
      <c r="D217" s="163" t="s">
        <v>1260</v>
      </c>
      <c r="E217" s="163" t="s">
        <v>1392</v>
      </c>
      <c r="F217" s="163" t="s">
        <v>1262</v>
      </c>
      <c r="G217" s="164">
        <v>300</v>
      </c>
    </row>
    <row r="218" spans="1:7" s="131" customFormat="1" ht="32.4" customHeight="1">
      <c r="A218" s="161">
        <v>150</v>
      </c>
      <c r="B218" s="162" t="s">
        <v>1669</v>
      </c>
      <c r="C218" s="163" t="s">
        <v>1670</v>
      </c>
      <c r="D218" s="163" t="s">
        <v>1260</v>
      </c>
      <c r="E218" s="163" t="s">
        <v>1392</v>
      </c>
      <c r="F218" s="163" t="s">
        <v>1262</v>
      </c>
      <c r="G218" s="164">
        <v>300</v>
      </c>
    </row>
    <row r="219" spans="1:7" s="131" customFormat="1" ht="32.4" customHeight="1">
      <c r="A219" s="161">
        <v>151</v>
      </c>
      <c r="B219" s="162" t="s">
        <v>1671</v>
      </c>
      <c r="C219" s="163" t="s">
        <v>1672</v>
      </c>
      <c r="D219" s="163" t="s">
        <v>1260</v>
      </c>
      <c r="E219" s="163" t="s">
        <v>1392</v>
      </c>
      <c r="F219" s="163" t="s">
        <v>1262</v>
      </c>
      <c r="G219" s="164">
        <v>300</v>
      </c>
    </row>
    <row r="220" spans="1:7" s="131" customFormat="1" ht="32.4" customHeight="1">
      <c r="A220" s="161">
        <v>152</v>
      </c>
      <c r="B220" s="162" t="s">
        <v>1673</v>
      </c>
      <c r="C220" s="163" t="s">
        <v>1674</v>
      </c>
      <c r="D220" s="163" t="s">
        <v>1260</v>
      </c>
      <c r="E220" s="163" t="s">
        <v>1392</v>
      </c>
      <c r="F220" s="163" t="s">
        <v>1262</v>
      </c>
      <c r="G220" s="164">
        <v>300</v>
      </c>
    </row>
    <row r="221" spans="1:7" s="131" customFormat="1" ht="32.4" customHeight="1">
      <c r="A221" s="161">
        <v>153</v>
      </c>
      <c r="B221" s="162" t="s">
        <v>1675</v>
      </c>
      <c r="C221" s="163" t="s">
        <v>1676</v>
      </c>
      <c r="D221" s="163" t="s">
        <v>1260</v>
      </c>
      <c r="E221" s="163" t="s">
        <v>1392</v>
      </c>
      <c r="F221" s="163" t="s">
        <v>1262</v>
      </c>
      <c r="G221" s="164">
        <v>300</v>
      </c>
    </row>
    <row r="222" spans="1:7" s="131" customFormat="1" ht="32.4" customHeight="1">
      <c r="A222" s="161">
        <v>154</v>
      </c>
      <c r="B222" s="162" t="s">
        <v>1677</v>
      </c>
      <c r="C222" s="163" t="s">
        <v>1678</v>
      </c>
      <c r="D222" s="163" t="s">
        <v>1260</v>
      </c>
      <c r="E222" s="163" t="s">
        <v>1392</v>
      </c>
      <c r="F222" s="163" t="s">
        <v>1262</v>
      </c>
      <c r="G222" s="164">
        <v>300</v>
      </c>
    </row>
    <row r="223" spans="1:7" s="131" customFormat="1" ht="32.4" customHeight="1">
      <c r="A223" s="161">
        <v>155</v>
      </c>
      <c r="B223" s="162" t="s">
        <v>1679</v>
      </c>
      <c r="C223" s="163" t="s">
        <v>1680</v>
      </c>
      <c r="D223" s="163" t="s">
        <v>1260</v>
      </c>
      <c r="E223" s="163" t="s">
        <v>1392</v>
      </c>
      <c r="F223" s="163" t="s">
        <v>1262</v>
      </c>
      <c r="G223" s="164">
        <v>300</v>
      </c>
    </row>
    <row r="224" spans="1:7" s="131" customFormat="1" ht="32.4" customHeight="1">
      <c r="A224" s="161">
        <v>156</v>
      </c>
      <c r="B224" s="162" t="s">
        <v>1681</v>
      </c>
      <c r="C224" s="163" t="s">
        <v>1682</v>
      </c>
      <c r="D224" s="163" t="s">
        <v>1260</v>
      </c>
      <c r="E224" s="163" t="s">
        <v>1392</v>
      </c>
      <c r="F224" s="163" t="s">
        <v>1262</v>
      </c>
      <c r="G224" s="164">
        <v>300</v>
      </c>
    </row>
    <row r="225" spans="1:7" s="131" customFormat="1" ht="32.4" customHeight="1">
      <c r="A225" s="161">
        <v>157</v>
      </c>
      <c r="B225" s="162" t="s">
        <v>1683</v>
      </c>
      <c r="C225" s="163" t="s">
        <v>1684</v>
      </c>
      <c r="D225" s="163" t="s">
        <v>1260</v>
      </c>
      <c r="E225" s="163" t="s">
        <v>1392</v>
      </c>
      <c r="F225" s="163" t="s">
        <v>1262</v>
      </c>
      <c r="G225" s="164">
        <v>300</v>
      </c>
    </row>
    <row r="226" spans="1:7" s="131" customFormat="1" ht="32.4" customHeight="1">
      <c r="A226" s="161">
        <v>158</v>
      </c>
      <c r="B226" s="162" t="s">
        <v>1685</v>
      </c>
      <c r="C226" s="163" t="s">
        <v>1686</v>
      </c>
      <c r="D226" s="163" t="s">
        <v>1260</v>
      </c>
      <c r="E226" s="163" t="s">
        <v>1392</v>
      </c>
      <c r="F226" s="163" t="s">
        <v>1262</v>
      </c>
      <c r="G226" s="164">
        <v>300</v>
      </c>
    </row>
    <row r="227" spans="1:7" s="131" customFormat="1" ht="32.4" customHeight="1">
      <c r="A227" s="161">
        <v>159</v>
      </c>
      <c r="B227" s="162" t="s">
        <v>1687</v>
      </c>
      <c r="C227" s="163" t="s">
        <v>1688</v>
      </c>
      <c r="D227" s="163" t="s">
        <v>1260</v>
      </c>
      <c r="E227" s="163" t="s">
        <v>1392</v>
      </c>
      <c r="F227" s="163" t="s">
        <v>1262</v>
      </c>
      <c r="G227" s="164">
        <v>300</v>
      </c>
    </row>
    <row r="228" spans="1:7" s="131" customFormat="1" ht="32.4" customHeight="1">
      <c r="A228" s="161">
        <v>160</v>
      </c>
      <c r="B228" s="162" t="s">
        <v>1689</v>
      </c>
      <c r="C228" s="163" t="s">
        <v>1690</v>
      </c>
      <c r="D228" s="163" t="s">
        <v>1260</v>
      </c>
      <c r="E228" s="163" t="s">
        <v>1392</v>
      </c>
      <c r="F228" s="163" t="s">
        <v>1262</v>
      </c>
      <c r="G228" s="164">
        <v>300</v>
      </c>
    </row>
    <row r="229" spans="1:7" s="131" customFormat="1" ht="32.4" customHeight="1">
      <c r="A229" s="161">
        <v>161</v>
      </c>
      <c r="B229" s="162" t="s">
        <v>1691</v>
      </c>
      <c r="C229" s="163" t="s">
        <v>1692</v>
      </c>
      <c r="D229" s="163" t="s">
        <v>1260</v>
      </c>
      <c r="E229" s="163" t="s">
        <v>1392</v>
      </c>
      <c r="F229" s="163" t="s">
        <v>1262</v>
      </c>
      <c r="G229" s="164">
        <v>300</v>
      </c>
    </row>
    <row r="230" spans="1:7" s="131" customFormat="1" ht="32.4" customHeight="1">
      <c r="A230" s="161">
        <v>162</v>
      </c>
      <c r="B230" s="162" t="s">
        <v>1693</v>
      </c>
      <c r="C230" s="163" t="s">
        <v>1694</v>
      </c>
      <c r="D230" s="163" t="s">
        <v>1260</v>
      </c>
      <c r="E230" s="163" t="s">
        <v>1392</v>
      </c>
      <c r="F230" s="163" t="s">
        <v>1262</v>
      </c>
      <c r="G230" s="164">
        <v>300</v>
      </c>
    </row>
    <row r="231" spans="1:7" s="131" customFormat="1" ht="32.4" customHeight="1">
      <c r="A231" s="161">
        <v>163</v>
      </c>
      <c r="B231" s="162" t="s">
        <v>1695</v>
      </c>
      <c r="C231" s="163" t="s">
        <v>1696</v>
      </c>
      <c r="D231" s="163" t="s">
        <v>1260</v>
      </c>
      <c r="E231" s="163" t="s">
        <v>1392</v>
      </c>
      <c r="F231" s="163" t="s">
        <v>1262</v>
      </c>
      <c r="G231" s="164">
        <v>300</v>
      </c>
    </row>
    <row r="232" spans="1:7" s="131" customFormat="1" ht="32.4" customHeight="1">
      <c r="A232" s="161">
        <v>164</v>
      </c>
      <c r="B232" s="162" t="s">
        <v>1697</v>
      </c>
      <c r="C232" s="163" t="s">
        <v>1698</v>
      </c>
      <c r="D232" s="163" t="s">
        <v>1260</v>
      </c>
      <c r="E232" s="163" t="s">
        <v>1392</v>
      </c>
      <c r="F232" s="163" t="s">
        <v>1262</v>
      </c>
      <c r="G232" s="164">
        <v>300</v>
      </c>
    </row>
    <row r="233" spans="1:7" ht="32.4" customHeight="1">
      <c r="A233" s="161">
        <v>165</v>
      </c>
      <c r="B233" s="162" t="s">
        <v>1699</v>
      </c>
      <c r="C233" s="163" t="s">
        <v>1700</v>
      </c>
      <c r="D233" s="163" t="s">
        <v>1260</v>
      </c>
      <c r="E233" s="163" t="s">
        <v>1392</v>
      </c>
      <c r="F233" s="163" t="s">
        <v>1262</v>
      </c>
      <c r="G233" s="164">
        <v>300</v>
      </c>
    </row>
    <row r="234" spans="1:7" ht="32.4" customHeight="1">
      <c r="A234" s="161">
        <v>166</v>
      </c>
      <c r="B234" s="162" t="s">
        <v>1701</v>
      </c>
      <c r="C234" s="163" t="s">
        <v>1487</v>
      </c>
      <c r="D234" s="163" t="s">
        <v>1260</v>
      </c>
      <c r="E234" s="163" t="s">
        <v>1392</v>
      </c>
      <c r="F234" s="163" t="s">
        <v>1262</v>
      </c>
      <c r="G234" s="164">
        <v>300</v>
      </c>
    </row>
    <row r="235" spans="1:7" ht="32.4" customHeight="1">
      <c r="A235" s="161">
        <v>167</v>
      </c>
      <c r="B235" s="162" t="s">
        <v>1702</v>
      </c>
      <c r="C235" s="163" t="s">
        <v>1703</v>
      </c>
      <c r="D235" s="163" t="s">
        <v>1260</v>
      </c>
      <c r="E235" s="163" t="s">
        <v>1392</v>
      </c>
      <c r="F235" s="163" t="s">
        <v>1262</v>
      </c>
      <c r="G235" s="164">
        <v>300</v>
      </c>
    </row>
    <row r="236" spans="1:7" ht="32.4" customHeight="1">
      <c r="A236" s="161">
        <v>168</v>
      </c>
      <c r="B236" s="162" t="s">
        <v>1704</v>
      </c>
      <c r="C236" s="163" t="s">
        <v>1705</v>
      </c>
      <c r="D236" s="163" t="s">
        <v>1260</v>
      </c>
      <c r="E236" s="163" t="s">
        <v>1392</v>
      </c>
      <c r="F236" s="163" t="s">
        <v>1262</v>
      </c>
      <c r="G236" s="164">
        <v>300</v>
      </c>
    </row>
    <row r="237" spans="1:7" ht="32.4" customHeight="1">
      <c r="A237" s="161">
        <v>169</v>
      </c>
      <c r="B237" s="162" t="s">
        <v>1706</v>
      </c>
      <c r="C237" s="163" t="s">
        <v>1707</v>
      </c>
      <c r="D237" s="163" t="s">
        <v>1260</v>
      </c>
      <c r="E237" s="163" t="s">
        <v>1392</v>
      </c>
      <c r="F237" s="163" t="s">
        <v>1262</v>
      </c>
      <c r="G237" s="164">
        <v>300</v>
      </c>
    </row>
    <row r="238" spans="1:7" ht="32.4" customHeight="1">
      <c r="A238" s="161">
        <v>170</v>
      </c>
      <c r="B238" s="162" t="s">
        <v>1708</v>
      </c>
      <c r="C238" s="163" t="s">
        <v>1709</v>
      </c>
      <c r="D238" s="163" t="s">
        <v>1260</v>
      </c>
      <c r="E238" s="163" t="s">
        <v>1392</v>
      </c>
      <c r="F238" s="163" t="s">
        <v>1262</v>
      </c>
      <c r="G238" s="164">
        <v>300</v>
      </c>
    </row>
    <row r="239" spans="1:7" ht="32.4" customHeight="1">
      <c r="A239" s="161">
        <v>171</v>
      </c>
      <c r="B239" s="162" t="s">
        <v>1710</v>
      </c>
      <c r="C239" s="163" t="s">
        <v>1711</v>
      </c>
      <c r="D239" s="163" t="s">
        <v>1260</v>
      </c>
      <c r="E239" s="163" t="s">
        <v>1392</v>
      </c>
      <c r="F239" s="163" t="s">
        <v>1262</v>
      </c>
      <c r="G239" s="164">
        <v>300</v>
      </c>
    </row>
    <row r="240" spans="1:7" ht="32.4" customHeight="1">
      <c r="A240" s="161">
        <v>172</v>
      </c>
      <c r="B240" s="162" t="s">
        <v>1712</v>
      </c>
      <c r="C240" s="163" t="s">
        <v>1713</v>
      </c>
      <c r="D240" s="163" t="s">
        <v>1260</v>
      </c>
      <c r="E240" s="163" t="s">
        <v>1392</v>
      </c>
      <c r="F240" s="163" t="s">
        <v>1262</v>
      </c>
      <c r="G240" s="164">
        <v>300</v>
      </c>
    </row>
    <row r="241" spans="1:7" ht="32.4" customHeight="1">
      <c r="A241" s="161">
        <v>173</v>
      </c>
      <c r="B241" s="162" t="s">
        <v>1714</v>
      </c>
      <c r="C241" s="163" t="s">
        <v>1715</v>
      </c>
      <c r="D241" s="163" t="s">
        <v>1260</v>
      </c>
      <c r="E241" s="163" t="s">
        <v>1392</v>
      </c>
      <c r="F241" s="163" t="s">
        <v>1262</v>
      </c>
      <c r="G241" s="164">
        <v>300</v>
      </c>
    </row>
    <row r="242" spans="1:7" ht="32.4" customHeight="1">
      <c r="A242" s="161">
        <v>174</v>
      </c>
      <c r="B242" s="162" t="s">
        <v>1716</v>
      </c>
      <c r="C242" s="163" t="s">
        <v>1717</v>
      </c>
      <c r="D242" s="163" t="s">
        <v>1260</v>
      </c>
      <c r="E242" s="163" t="s">
        <v>1392</v>
      </c>
      <c r="F242" s="163" t="s">
        <v>1262</v>
      </c>
      <c r="G242" s="164">
        <v>300</v>
      </c>
    </row>
    <row r="243" spans="1:7" ht="32.4" customHeight="1">
      <c r="A243" s="161">
        <v>175</v>
      </c>
      <c r="B243" s="162" t="s">
        <v>1718</v>
      </c>
      <c r="C243" s="163" t="s">
        <v>1719</v>
      </c>
      <c r="D243" s="163" t="s">
        <v>1260</v>
      </c>
      <c r="E243" s="163" t="s">
        <v>1392</v>
      </c>
      <c r="F243" s="163" t="s">
        <v>1262</v>
      </c>
      <c r="G243" s="164">
        <v>300</v>
      </c>
    </row>
    <row r="244" spans="1:7" ht="32.4" customHeight="1">
      <c r="A244" s="161">
        <v>176</v>
      </c>
      <c r="B244" s="162" t="s">
        <v>1720</v>
      </c>
      <c r="C244" s="163" t="s">
        <v>1721</v>
      </c>
      <c r="D244" s="163" t="s">
        <v>1260</v>
      </c>
      <c r="E244" s="163" t="s">
        <v>1392</v>
      </c>
      <c r="F244" s="163" t="s">
        <v>1262</v>
      </c>
      <c r="G244" s="164">
        <v>300</v>
      </c>
    </row>
    <row r="245" spans="1:7" ht="32.4" customHeight="1">
      <c r="A245" s="161">
        <v>177</v>
      </c>
      <c r="B245" s="162" t="s">
        <v>1722</v>
      </c>
      <c r="C245" s="163" t="s">
        <v>1723</v>
      </c>
      <c r="D245" s="163" t="s">
        <v>1260</v>
      </c>
      <c r="E245" s="163" t="s">
        <v>1392</v>
      </c>
      <c r="F245" s="163" t="s">
        <v>1262</v>
      </c>
      <c r="G245" s="164">
        <v>300</v>
      </c>
    </row>
    <row r="246" spans="1:7" ht="32.4" customHeight="1">
      <c r="A246" s="161">
        <v>178</v>
      </c>
      <c r="B246" s="162" t="s">
        <v>1724</v>
      </c>
      <c r="C246" s="163" t="s">
        <v>1725</v>
      </c>
      <c r="D246" s="163" t="s">
        <v>1260</v>
      </c>
      <c r="E246" s="163" t="s">
        <v>1392</v>
      </c>
      <c r="F246" s="163" t="s">
        <v>1262</v>
      </c>
      <c r="G246" s="164">
        <v>300</v>
      </c>
    </row>
    <row r="247" spans="1:7" ht="32.4" customHeight="1">
      <c r="A247" s="161">
        <v>179</v>
      </c>
      <c r="B247" s="162" t="s">
        <v>1726</v>
      </c>
      <c r="C247" s="163" t="s">
        <v>1727</v>
      </c>
      <c r="D247" s="163" t="s">
        <v>1260</v>
      </c>
      <c r="E247" s="163" t="s">
        <v>1392</v>
      </c>
      <c r="F247" s="163" t="s">
        <v>1262</v>
      </c>
      <c r="G247" s="164">
        <v>300</v>
      </c>
    </row>
    <row r="248" spans="1:7" s="131" customFormat="1">
      <c r="A248" s="165">
        <v>8</v>
      </c>
      <c r="B248" s="159" t="s">
        <v>1728</v>
      </c>
      <c r="C248" s="153"/>
      <c r="D248" s="153"/>
      <c r="E248" s="153"/>
      <c r="F248" s="153"/>
      <c r="G248" s="160">
        <f>SUBTOTAL(9,G249:G251)</f>
        <v>730</v>
      </c>
    </row>
    <row r="249" spans="1:7" ht="32.4" customHeight="1">
      <c r="A249" s="161">
        <v>1</v>
      </c>
      <c r="B249" s="162" t="s">
        <v>1729</v>
      </c>
      <c r="C249" s="163" t="s">
        <v>1730</v>
      </c>
      <c r="D249" s="163" t="s">
        <v>1260</v>
      </c>
      <c r="E249" s="163" t="s">
        <v>1392</v>
      </c>
      <c r="F249" s="163" t="s">
        <v>1262</v>
      </c>
      <c r="G249" s="164">
        <v>300</v>
      </c>
    </row>
    <row r="250" spans="1:7" ht="32.4" customHeight="1">
      <c r="A250" s="161">
        <v>2</v>
      </c>
      <c r="B250" s="162" t="s">
        <v>1731</v>
      </c>
      <c r="C250" s="163" t="s">
        <v>1732</v>
      </c>
      <c r="D250" s="163" t="s">
        <v>1265</v>
      </c>
      <c r="E250" s="163" t="s">
        <v>1269</v>
      </c>
      <c r="F250" s="163" t="s">
        <v>1267</v>
      </c>
      <c r="G250" s="164">
        <v>180</v>
      </c>
    </row>
    <row r="251" spans="1:7" ht="32.4" customHeight="1">
      <c r="A251" s="161">
        <v>3</v>
      </c>
      <c r="B251" s="162" t="s">
        <v>1733</v>
      </c>
      <c r="C251" s="163" t="s">
        <v>1734</v>
      </c>
      <c r="D251" s="163" t="s">
        <v>1735</v>
      </c>
      <c r="E251" s="163" t="s">
        <v>1261</v>
      </c>
      <c r="F251" s="163" t="s">
        <v>1736</v>
      </c>
      <c r="G251" s="164">
        <v>250</v>
      </c>
    </row>
    <row r="252" spans="1:7">
      <c r="A252" s="165">
        <v>9</v>
      </c>
      <c r="B252" s="159" t="s">
        <v>1737</v>
      </c>
      <c r="C252" s="163"/>
      <c r="D252" s="163"/>
      <c r="E252" s="163"/>
      <c r="F252" s="163"/>
      <c r="G252" s="160">
        <f>SUBTOTAL(9,G253:G419)</f>
        <v>50100</v>
      </c>
    </row>
    <row r="253" spans="1:7" ht="39.6">
      <c r="A253" s="161">
        <v>1</v>
      </c>
      <c r="B253" s="162" t="s">
        <v>1738</v>
      </c>
      <c r="C253" s="163" t="s">
        <v>1739</v>
      </c>
      <c r="D253" s="163" t="s">
        <v>1260</v>
      </c>
      <c r="E253" s="163" t="s">
        <v>1392</v>
      </c>
      <c r="F253" s="163" t="s">
        <v>1262</v>
      </c>
      <c r="G253" s="164">
        <v>300</v>
      </c>
    </row>
    <row r="254" spans="1:7" ht="39.6">
      <c r="A254" s="161">
        <v>2</v>
      </c>
      <c r="B254" s="162" t="s">
        <v>1740</v>
      </c>
      <c r="C254" s="163" t="s">
        <v>1741</v>
      </c>
      <c r="D254" s="163" t="s">
        <v>1260</v>
      </c>
      <c r="E254" s="163" t="s">
        <v>1392</v>
      </c>
      <c r="F254" s="163" t="s">
        <v>1262</v>
      </c>
      <c r="G254" s="164">
        <v>300</v>
      </c>
    </row>
    <row r="255" spans="1:7" ht="39.6">
      <c r="A255" s="161">
        <v>3</v>
      </c>
      <c r="B255" s="162" t="s">
        <v>1742</v>
      </c>
      <c r="C255" s="163" t="s">
        <v>1743</v>
      </c>
      <c r="D255" s="163" t="s">
        <v>1260</v>
      </c>
      <c r="E255" s="163" t="s">
        <v>1392</v>
      </c>
      <c r="F255" s="163" t="s">
        <v>1262</v>
      </c>
      <c r="G255" s="164">
        <v>300</v>
      </c>
    </row>
    <row r="256" spans="1:7" ht="39.6">
      <c r="A256" s="161">
        <v>4</v>
      </c>
      <c r="B256" s="162" t="s">
        <v>1744</v>
      </c>
      <c r="C256" s="163" t="s">
        <v>1745</v>
      </c>
      <c r="D256" s="163" t="s">
        <v>1260</v>
      </c>
      <c r="E256" s="163" t="s">
        <v>1392</v>
      </c>
      <c r="F256" s="163" t="s">
        <v>1262</v>
      </c>
      <c r="G256" s="164">
        <v>300</v>
      </c>
    </row>
    <row r="257" spans="1:7" ht="39.6">
      <c r="A257" s="161">
        <v>5</v>
      </c>
      <c r="B257" s="162" t="s">
        <v>1746</v>
      </c>
      <c r="C257" s="163" t="s">
        <v>1747</v>
      </c>
      <c r="D257" s="163" t="s">
        <v>1260</v>
      </c>
      <c r="E257" s="163" t="s">
        <v>1392</v>
      </c>
      <c r="F257" s="163" t="s">
        <v>1262</v>
      </c>
      <c r="G257" s="164">
        <v>300</v>
      </c>
    </row>
    <row r="258" spans="1:7" ht="39.6">
      <c r="A258" s="161">
        <v>6</v>
      </c>
      <c r="B258" s="162" t="s">
        <v>1748</v>
      </c>
      <c r="C258" s="163" t="s">
        <v>1749</v>
      </c>
      <c r="D258" s="163" t="s">
        <v>1260</v>
      </c>
      <c r="E258" s="163" t="s">
        <v>1392</v>
      </c>
      <c r="F258" s="163" t="s">
        <v>1262</v>
      </c>
      <c r="G258" s="164">
        <v>300</v>
      </c>
    </row>
    <row r="259" spans="1:7" ht="39.6">
      <c r="A259" s="161">
        <v>7</v>
      </c>
      <c r="B259" s="162" t="s">
        <v>1750</v>
      </c>
      <c r="C259" s="163" t="s">
        <v>1751</v>
      </c>
      <c r="D259" s="163" t="s">
        <v>1260</v>
      </c>
      <c r="E259" s="163" t="s">
        <v>1392</v>
      </c>
      <c r="F259" s="163" t="s">
        <v>1262</v>
      </c>
      <c r="G259" s="164">
        <v>300</v>
      </c>
    </row>
    <row r="260" spans="1:7" ht="39.6">
      <c r="A260" s="161">
        <v>8</v>
      </c>
      <c r="B260" s="162" t="s">
        <v>1752</v>
      </c>
      <c r="C260" s="163" t="s">
        <v>1753</v>
      </c>
      <c r="D260" s="163" t="s">
        <v>1260</v>
      </c>
      <c r="E260" s="163" t="s">
        <v>1392</v>
      </c>
      <c r="F260" s="163" t="s">
        <v>1262</v>
      </c>
      <c r="G260" s="164">
        <v>300</v>
      </c>
    </row>
    <row r="261" spans="1:7" ht="39.6">
      <c r="A261" s="161">
        <v>9</v>
      </c>
      <c r="B261" s="162" t="s">
        <v>1754</v>
      </c>
      <c r="C261" s="163" t="s">
        <v>1755</v>
      </c>
      <c r="D261" s="163" t="s">
        <v>1260</v>
      </c>
      <c r="E261" s="163" t="s">
        <v>1392</v>
      </c>
      <c r="F261" s="163" t="s">
        <v>1262</v>
      </c>
      <c r="G261" s="164">
        <v>300</v>
      </c>
    </row>
    <row r="262" spans="1:7" ht="39.6">
      <c r="A262" s="161">
        <v>10</v>
      </c>
      <c r="B262" s="162" t="s">
        <v>1756</v>
      </c>
      <c r="C262" s="163" t="s">
        <v>1757</v>
      </c>
      <c r="D262" s="163" t="s">
        <v>1260</v>
      </c>
      <c r="E262" s="163" t="s">
        <v>1392</v>
      </c>
      <c r="F262" s="163" t="s">
        <v>1262</v>
      </c>
      <c r="G262" s="164">
        <v>300</v>
      </c>
    </row>
    <row r="263" spans="1:7" ht="39.6">
      <c r="A263" s="161">
        <v>11</v>
      </c>
      <c r="B263" s="162" t="s">
        <v>1758</v>
      </c>
      <c r="C263" s="163" t="s">
        <v>1759</v>
      </c>
      <c r="D263" s="163" t="s">
        <v>1260</v>
      </c>
      <c r="E263" s="163" t="s">
        <v>1392</v>
      </c>
      <c r="F263" s="163" t="s">
        <v>1262</v>
      </c>
      <c r="G263" s="164">
        <v>300</v>
      </c>
    </row>
    <row r="264" spans="1:7" ht="39.6">
      <c r="A264" s="161">
        <v>12</v>
      </c>
      <c r="B264" s="162" t="s">
        <v>1760</v>
      </c>
      <c r="C264" s="163" t="s">
        <v>1761</v>
      </c>
      <c r="D264" s="163" t="s">
        <v>1260</v>
      </c>
      <c r="E264" s="163" t="s">
        <v>1392</v>
      </c>
      <c r="F264" s="163" t="s">
        <v>1262</v>
      </c>
      <c r="G264" s="164">
        <v>300</v>
      </c>
    </row>
    <row r="265" spans="1:7" ht="39.6">
      <c r="A265" s="161">
        <v>13</v>
      </c>
      <c r="B265" s="162" t="s">
        <v>1762</v>
      </c>
      <c r="C265" s="163" t="s">
        <v>1763</v>
      </c>
      <c r="D265" s="163" t="s">
        <v>1260</v>
      </c>
      <c r="E265" s="163" t="s">
        <v>1392</v>
      </c>
      <c r="F265" s="163" t="s">
        <v>1262</v>
      </c>
      <c r="G265" s="164">
        <v>300</v>
      </c>
    </row>
    <row r="266" spans="1:7" ht="39.6">
      <c r="A266" s="161">
        <v>14</v>
      </c>
      <c r="B266" s="162" t="s">
        <v>1764</v>
      </c>
      <c r="C266" s="163" t="s">
        <v>1765</v>
      </c>
      <c r="D266" s="163" t="s">
        <v>1260</v>
      </c>
      <c r="E266" s="163" t="s">
        <v>1392</v>
      </c>
      <c r="F266" s="163" t="s">
        <v>1262</v>
      </c>
      <c r="G266" s="164">
        <v>300</v>
      </c>
    </row>
    <row r="267" spans="1:7" ht="39.6">
      <c r="A267" s="161">
        <v>15</v>
      </c>
      <c r="B267" s="162" t="s">
        <v>1766</v>
      </c>
      <c r="C267" s="163" t="s">
        <v>1767</v>
      </c>
      <c r="D267" s="163" t="s">
        <v>1260</v>
      </c>
      <c r="E267" s="163" t="s">
        <v>1392</v>
      </c>
      <c r="F267" s="163" t="s">
        <v>1262</v>
      </c>
      <c r="G267" s="164">
        <v>300</v>
      </c>
    </row>
    <row r="268" spans="1:7" ht="39.6">
      <c r="A268" s="161">
        <v>16</v>
      </c>
      <c r="B268" s="162" t="s">
        <v>1768</v>
      </c>
      <c r="C268" s="163" t="s">
        <v>1769</v>
      </c>
      <c r="D268" s="163" t="s">
        <v>1260</v>
      </c>
      <c r="E268" s="163" t="s">
        <v>1392</v>
      </c>
      <c r="F268" s="163" t="s">
        <v>1262</v>
      </c>
      <c r="G268" s="164">
        <v>300</v>
      </c>
    </row>
    <row r="269" spans="1:7" ht="39.6">
      <c r="A269" s="161">
        <v>17</v>
      </c>
      <c r="B269" s="162" t="s">
        <v>1770</v>
      </c>
      <c r="C269" s="163" t="s">
        <v>1771</v>
      </c>
      <c r="D269" s="163" t="s">
        <v>1260</v>
      </c>
      <c r="E269" s="163" t="s">
        <v>1392</v>
      </c>
      <c r="F269" s="163" t="s">
        <v>1262</v>
      </c>
      <c r="G269" s="164">
        <v>300</v>
      </c>
    </row>
    <row r="270" spans="1:7" ht="39.6">
      <c r="A270" s="161">
        <v>18</v>
      </c>
      <c r="B270" s="162" t="s">
        <v>1772</v>
      </c>
      <c r="C270" s="163" t="s">
        <v>1745</v>
      </c>
      <c r="D270" s="163" t="s">
        <v>1260</v>
      </c>
      <c r="E270" s="163" t="s">
        <v>1392</v>
      </c>
      <c r="F270" s="163" t="s">
        <v>1262</v>
      </c>
      <c r="G270" s="164">
        <v>300</v>
      </c>
    </row>
    <row r="271" spans="1:7" ht="39.6">
      <c r="A271" s="161">
        <v>19</v>
      </c>
      <c r="B271" s="162" t="s">
        <v>1773</v>
      </c>
      <c r="C271" s="163" t="s">
        <v>1747</v>
      </c>
      <c r="D271" s="163" t="s">
        <v>1260</v>
      </c>
      <c r="E271" s="163" t="s">
        <v>1392</v>
      </c>
      <c r="F271" s="163" t="s">
        <v>1262</v>
      </c>
      <c r="G271" s="164">
        <v>300</v>
      </c>
    </row>
    <row r="272" spans="1:7" ht="39.6">
      <c r="A272" s="161">
        <v>20</v>
      </c>
      <c r="B272" s="162" t="s">
        <v>1774</v>
      </c>
      <c r="C272" s="163" t="s">
        <v>1749</v>
      </c>
      <c r="D272" s="163" t="s">
        <v>1260</v>
      </c>
      <c r="E272" s="163" t="s">
        <v>1392</v>
      </c>
      <c r="F272" s="163" t="s">
        <v>1262</v>
      </c>
      <c r="G272" s="164">
        <v>300</v>
      </c>
    </row>
    <row r="273" spans="1:7" ht="39.6">
      <c r="A273" s="161">
        <v>21</v>
      </c>
      <c r="B273" s="162" t="s">
        <v>1775</v>
      </c>
      <c r="C273" s="163" t="s">
        <v>1751</v>
      </c>
      <c r="D273" s="163" t="s">
        <v>1260</v>
      </c>
      <c r="E273" s="163" t="s">
        <v>1392</v>
      </c>
      <c r="F273" s="163" t="s">
        <v>1262</v>
      </c>
      <c r="G273" s="164">
        <v>300</v>
      </c>
    </row>
    <row r="274" spans="1:7" ht="39.6">
      <c r="A274" s="161">
        <v>22</v>
      </c>
      <c r="B274" s="162" t="s">
        <v>1776</v>
      </c>
      <c r="C274" s="163" t="s">
        <v>1753</v>
      </c>
      <c r="D274" s="163" t="s">
        <v>1260</v>
      </c>
      <c r="E274" s="163" t="s">
        <v>1392</v>
      </c>
      <c r="F274" s="163" t="s">
        <v>1262</v>
      </c>
      <c r="G274" s="164">
        <v>300</v>
      </c>
    </row>
    <row r="275" spans="1:7" ht="39.6">
      <c r="A275" s="161">
        <v>23</v>
      </c>
      <c r="B275" s="162" t="s">
        <v>1777</v>
      </c>
      <c r="C275" s="163" t="s">
        <v>1778</v>
      </c>
      <c r="D275" s="163" t="s">
        <v>1260</v>
      </c>
      <c r="E275" s="163" t="s">
        <v>1392</v>
      </c>
      <c r="F275" s="163" t="s">
        <v>1262</v>
      </c>
      <c r="G275" s="164">
        <v>300</v>
      </c>
    </row>
    <row r="276" spans="1:7" ht="39.6">
      <c r="A276" s="161">
        <v>24</v>
      </c>
      <c r="B276" s="162" t="s">
        <v>1779</v>
      </c>
      <c r="C276" s="163" t="s">
        <v>1755</v>
      </c>
      <c r="D276" s="163" t="s">
        <v>1260</v>
      </c>
      <c r="E276" s="163" t="s">
        <v>1392</v>
      </c>
      <c r="F276" s="163" t="s">
        <v>1262</v>
      </c>
      <c r="G276" s="164">
        <v>300</v>
      </c>
    </row>
    <row r="277" spans="1:7" ht="39.6">
      <c r="A277" s="161">
        <v>25</v>
      </c>
      <c r="B277" s="162" t="s">
        <v>1780</v>
      </c>
      <c r="C277" s="163" t="s">
        <v>1781</v>
      </c>
      <c r="D277" s="163" t="s">
        <v>1260</v>
      </c>
      <c r="E277" s="163" t="s">
        <v>1392</v>
      </c>
      <c r="F277" s="163" t="s">
        <v>1262</v>
      </c>
      <c r="G277" s="164">
        <v>300</v>
      </c>
    </row>
    <row r="278" spans="1:7" ht="39.6">
      <c r="A278" s="161">
        <v>26</v>
      </c>
      <c r="B278" s="162" t="s">
        <v>1782</v>
      </c>
      <c r="C278" s="163" t="s">
        <v>1783</v>
      </c>
      <c r="D278" s="163" t="s">
        <v>1260</v>
      </c>
      <c r="E278" s="163" t="s">
        <v>1392</v>
      </c>
      <c r="F278" s="163" t="s">
        <v>1262</v>
      </c>
      <c r="G278" s="164">
        <v>300</v>
      </c>
    </row>
    <row r="279" spans="1:7" ht="39.6">
      <c r="A279" s="161">
        <v>27</v>
      </c>
      <c r="B279" s="162" t="s">
        <v>1784</v>
      </c>
      <c r="C279" s="163" t="s">
        <v>1757</v>
      </c>
      <c r="D279" s="163" t="s">
        <v>1260</v>
      </c>
      <c r="E279" s="163" t="s">
        <v>1392</v>
      </c>
      <c r="F279" s="163" t="s">
        <v>1262</v>
      </c>
      <c r="G279" s="164">
        <v>300</v>
      </c>
    </row>
    <row r="280" spans="1:7" ht="39.6">
      <c r="A280" s="161">
        <v>28</v>
      </c>
      <c r="B280" s="162" t="s">
        <v>1785</v>
      </c>
      <c r="C280" s="163" t="s">
        <v>1759</v>
      </c>
      <c r="D280" s="163" t="s">
        <v>1260</v>
      </c>
      <c r="E280" s="163" t="s">
        <v>1392</v>
      </c>
      <c r="F280" s="163" t="s">
        <v>1262</v>
      </c>
      <c r="G280" s="164">
        <v>300</v>
      </c>
    </row>
    <row r="281" spans="1:7" ht="39.6">
      <c r="A281" s="161">
        <v>29</v>
      </c>
      <c r="B281" s="162" t="s">
        <v>1786</v>
      </c>
      <c r="C281" s="163" t="s">
        <v>1787</v>
      </c>
      <c r="D281" s="163" t="s">
        <v>1260</v>
      </c>
      <c r="E281" s="163" t="s">
        <v>1392</v>
      </c>
      <c r="F281" s="163" t="s">
        <v>1262</v>
      </c>
      <c r="G281" s="164">
        <v>300</v>
      </c>
    </row>
    <row r="282" spans="1:7" ht="39.6">
      <c r="A282" s="161">
        <v>30</v>
      </c>
      <c r="B282" s="162" t="s">
        <v>1788</v>
      </c>
      <c r="C282" s="163" t="s">
        <v>1789</v>
      </c>
      <c r="D282" s="163" t="s">
        <v>1260</v>
      </c>
      <c r="E282" s="163" t="s">
        <v>1392</v>
      </c>
      <c r="F282" s="163" t="s">
        <v>1262</v>
      </c>
      <c r="G282" s="164">
        <v>300</v>
      </c>
    </row>
    <row r="283" spans="1:7" ht="39.6">
      <c r="A283" s="161">
        <v>31</v>
      </c>
      <c r="B283" s="162" t="s">
        <v>1790</v>
      </c>
      <c r="C283" s="163" t="s">
        <v>1791</v>
      </c>
      <c r="D283" s="163" t="s">
        <v>1260</v>
      </c>
      <c r="E283" s="163" t="s">
        <v>1392</v>
      </c>
      <c r="F283" s="163" t="s">
        <v>1262</v>
      </c>
      <c r="G283" s="164">
        <v>300</v>
      </c>
    </row>
    <row r="284" spans="1:7" ht="39.6">
      <c r="A284" s="161">
        <v>32</v>
      </c>
      <c r="B284" s="162" t="s">
        <v>1792</v>
      </c>
      <c r="C284" s="163" t="s">
        <v>1793</v>
      </c>
      <c r="D284" s="163" t="s">
        <v>1260</v>
      </c>
      <c r="E284" s="163" t="s">
        <v>1392</v>
      </c>
      <c r="F284" s="163" t="s">
        <v>1262</v>
      </c>
      <c r="G284" s="164">
        <v>300</v>
      </c>
    </row>
    <row r="285" spans="1:7" ht="39.6">
      <c r="A285" s="161">
        <v>33</v>
      </c>
      <c r="B285" s="162" t="s">
        <v>1794</v>
      </c>
      <c r="C285" s="163" t="s">
        <v>1769</v>
      </c>
      <c r="D285" s="163" t="s">
        <v>1260</v>
      </c>
      <c r="E285" s="163" t="s">
        <v>1392</v>
      </c>
      <c r="F285" s="163" t="s">
        <v>1262</v>
      </c>
      <c r="G285" s="164">
        <v>300</v>
      </c>
    </row>
    <row r="286" spans="1:7" ht="39.6">
      <c r="A286" s="161">
        <v>34</v>
      </c>
      <c r="B286" s="162" t="s">
        <v>1795</v>
      </c>
      <c r="C286" s="163" t="s">
        <v>1796</v>
      </c>
      <c r="D286" s="163" t="s">
        <v>1260</v>
      </c>
      <c r="E286" s="163" t="s">
        <v>1392</v>
      </c>
      <c r="F286" s="163" t="s">
        <v>1262</v>
      </c>
      <c r="G286" s="164">
        <v>300</v>
      </c>
    </row>
    <row r="287" spans="1:7" ht="39.6">
      <c r="A287" s="161">
        <v>35</v>
      </c>
      <c r="B287" s="162" t="s">
        <v>1797</v>
      </c>
      <c r="C287" s="163" t="s">
        <v>1798</v>
      </c>
      <c r="D287" s="163" t="s">
        <v>1260</v>
      </c>
      <c r="E287" s="163" t="s">
        <v>1392</v>
      </c>
      <c r="F287" s="163" t="s">
        <v>1262</v>
      </c>
      <c r="G287" s="164">
        <v>300</v>
      </c>
    </row>
    <row r="288" spans="1:7" ht="39.6">
      <c r="A288" s="161">
        <v>36</v>
      </c>
      <c r="B288" s="162" t="s">
        <v>1799</v>
      </c>
      <c r="C288" s="163" t="s">
        <v>1800</v>
      </c>
      <c r="D288" s="163" t="s">
        <v>1260</v>
      </c>
      <c r="E288" s="163" t="s">
        <v>1392</v>
      </c>
      <c r="F288" s="163" t="s">
        <v>1262</v>
      </c>
      <c r="G288" s="164">
        <v>300</v>
      </c>
    </row>
    <row r="289" spans="1:7" ht="39.6">
      <c r="A289" s="161">
        <v>37</v>
      </c>
      <c r="B289" s="162" t="s">
        <v>1801</v>
      </c>
      <c r="C289" s="163" t="s">
        <v>1802</v>
      </c>
      <c r="D289" s="163" t="s">
        <v>1260</v>
      </c>
      <c r="E289" s="163" t="s">
        <v>1392</v>
      </c>
      <c r="F289" s="163" t="s">
        <v>1262</v>
      </c>
      <c r="G289" s="164">
        <v>300</v>
      </c>
    </row>
    <row r="290" spans="1:7" ht="39.6">
      <c r="A290" s="161">
        <v>38</v>
      </c>
      <c r="B290" s="162" t="s">
        <v>1803</v>
      </c>
      <c r="C290" s="163" t="s">
        <v>1804</v>
      </c>
      <c r="D290" s="163" t="s">
        <v>1260</v>
      </c>
      <c r="E290" s="163" t="s">
        <v>1392</v>
      </c>
      <c r="F290" s="163" t="s">
        <v>1262</v>
      </c>
      <c r="G290" s="164">
        <v>300</v>
      </c>
    </row>
    <row r="291" spans="1:7" ht="39.6">
      <c r="A291" s="161">
        <v>39</v>
      </c>
      <c r="B291" s="162" t="s">
        <v>1805</v>
      </c>
      <c r="C291" s="163"/>
      <c r="D291" s="163" t="s">
        <v>1260</v>
      </c>
      <c r="E291" s="163" t="s">
        <v>1392</v>
      </c>
      <c r="F291" s="163" t="s">
        <v>1262</v>
      </c>
      <c r="G291" s="164">
        <v>300</v>
      </c>
    </row>
    <row r="292" spans="1:7" ht="39.6">
      <c r="A292" s="161">
        <v>40</v>
      </c>
      <c r="B292" s="162" t="s">
        <v>1806</v>
      </c>
      <c r="C292" s="163" t="s">
        <v>1807</v>
      </c>
      <c r="D292" s="163" t="s">
        <v>1260</v>
      </c>
      <c r="E292" s="163" t="s">
        <v>1392</v>
      </c>
      <c r="F292" s="163" t="s">
        <v>1262</v>
      </c>
      <c r="G292" s="164">
        <v>300</v>
      </c>
    </row>
    <row r="293" spans="1:7" ht="39.6">
      <c r="A293" s="161">
        <v>41</v>
      </c>
      <c r="B293" s="162" t="s">
        <v>1808</v>
      </c>
      <c r="C293" s="163" t="s">
        <v>1809</v>
      </c>
      <c r="D293" s="163" t="s">
        <v>1260</v>
      </c>
      <c r="E293" s="163" t="s">
        <v>1392</v>
      </c>
      <c r="F293" s="163" t="s">
        <v>1262</v>
      </c>
      <c r="G293" s="164">
        <v>300</v>
      </c>
    </row>
    <row r="294" spans="1:7" ht="39.6">
      <c r="A294" s="161">
        <v>42</v>
      </c>
      <c r="B294" s="162" t="s">
        <v>1810</v>
      </c>
      <c r="C294" s="163" t="s">
        <v>1778</v>
      </c>
      <c r="D294" s="163" t="s">
        <v>1260</v>
      </c>
      <c r="E294" s="163" t="s">
        <v>1392</v>
      </c>
      <c r="F294" s="163" t="s">
        <v>1262</v>
      </c>
      <c r="G294" s="164">
        <v>300</v>
      </c>
    </row>
    <row r="295" spans="1:7" ht="39.6">
      <c r="A295" s="161">
        <v>43</v>
      </c>
      <c r="B295" s="162" t="s">
        <v>1811</v>
      </c>
      <c r="C295" s="163" t="s">
        <v>1812</v>
      </c>
      <c r="D295" s="163" t="s">
        <v>1260</v>
      </c>
      <c r="E295" s="163" t="s">
        <v>1392</v>
      </c>
      <c r="F295" s="163" t="s">
        <v>1262</v>
      </c>
      <c r="G295" s="164">
        <v>300</v>
      </c>
    </row>
    <row r="296" spans="1:7" ht="39.6">
      <c r="A296" s="161">
        <v>44</v>
      </c>
      <c r="B296" s="162" t="s">
        <v>1813</v>
      </c>
      <c r="C296" s="163" t="s">
        <v>1783</v>
      </c>
      <c r="D296" s="163" t="s">
        <v>1260</v>
      </c>
      <c r="E296" s="163" t="s">
        <v>1392</v>
      </c>
      <c r="F296" s="163" t="s">
        <v>1262</v>
      </c>
      <c r="G296" s="164">
        <v>300</v>
      </c>
    </row>
    <row r="297" spans="1:7" ht="39.6">
      <c r="A297" s="161">
        <v>45</v>
      </c>
      <c r="B297" s="162" t="s">
        <v>1814</v>
      </c>
      <c r="C297" s="163" t="s">
        <v>1815</v>
      </c>
      <c r="D297" s="163" t="s">
        <v>1260</v>
      </c>
      <c r="E297" s="163" t="s">
        <v>1392</v>
      </c>
      <c r="F297" s="163" t="s">
        <v>1262</v>
      </c>
      <c r="G297" s="164">
        <v>300</v>
      </c>
    </row>
    <row r="298" spans="1:7" ht="39.6">
      <c r="A298" s="161">
        <v>46</v>
      </c>
      <c r="B298" s="162" t="s">
        <v>1816</v>
      </c>
      <c r="C298" s="163" t="s">
        <v>1817</v>
      </c>
      <c r="D298" s="163" t="s">
        <v>1260</v>
      </c>
      <c r="E298" s="163" t="s">
        <v>1392</v>
      </c>
      <c r="F298" s="163" t="s">
        <v>1262</v>
      </c>
      <c r="G298" s="164">
        <v>300</v>
      </c>
    </row>
    <row r="299" spans="1:7" ht="39.6">
      <c r="A299" s="161">
        <v>47</v>
      </c>
      <c r="B299" s="162" t="s">
        <v>1818</v>
      </c>
      <c r="C299" s="163" t="s">
        <v>1819</v>
      </c>
      <c r="D299" s="163" t="s">
        <v>1260</v>
      </c>
      <c r="E299" s="163" t="s">
        <v>1392</v>
      </c>
      <c r="F299" s="163" t="s">
        <v>1262</v>
      </c>
      <c r="G299" s="164">
        <v>300</v>
      </c>
    </row>
    <row r="300" spans="1:7" ht="39.6">
      <c r="A300" s="161">
        <v>48</v>
      </c>
      <c r="B300" s="162" t="s">
        <v>1820</v>
      </c>
      <c r="C300" s="163" t="s">
        <v>1821</v>
      </c>
      <c r="D300" s="163" t="s">
        <v>1260</v>
      </c>
      <c r="E300" s="163" t="s">
        <v>1392</v>
      </c>
      <c r="F300" s="163" t="s">
        <v>1262</v>
      </c>
      <c r="G300" s="164">
        <v>300</v>
      </c>
    </row>
    <row r="301" spans="1:7" ht="39.6">
      <c r="A301" s="161">
        <v>49</v>
      </c>
      <c r="B301" s="162" t="s">
        <v>1822</v>
      </c>
      <c r="C301" s="163" t="s">
        <v>1823</v>
      </c>
      <c r="D301" s="163" t="s">
        <v>1260</v>
      </c>
      <c r="E301" s="163" t="s">
        <v>1392</v>
      </c>
      <c r="F301" s="163" t="s">
        <v>1262</v>
      </c>
      <c r="G301" s="164">
        <v>300</v>
      </c>
    </row>
    <row r="302" spans="1:7" ht="39.6">
      <c r="A302" s="161">
        <v>50</v>
      </c>
      <c r="B302" s="162" t="s">
        <v>1824</v>
      </c>
      <c r="C302" s="163" t="s">
        <v>1825</v>
      </c>
      <c r="D302" s="163" t="s">
        <v>1260</v>
      </c>
      <c r="E302" s="163" t="s">
        <v>1392</v>
      </c>
      <c r="F302" s="163" t="s">
        <v>1262</v>
      </c>
      <c r="G302" s="164">
        <v>300</v>
      </c>
    </row>
    <row r="303" spans="1:7" ht="39.6">
      <c r="A303" s="161">
        <v>51</v>
      </c>
      <c r="B303" s="162" t="s">
        <v>1826</v>
      </c>
      <c r="C303" s="163" t="s">
        <v>1827</v>
      </c>
      <c r="D303" s="163" t="s">
        <v>1260</v>
      </c>
      <c r="E303" s="163" t="s">
        <v>1392</v>
      </c>
      <c r="F303" s="163" t="s">
        <v>1262</v>
      </c>
      <c r="G303" s="164">
        <v>300</v>
      </c>
    </row>
    <row r="304" spans="1:7" ht="39.6">
      <c r="A304" s="161">
        <v>52</v>
      </c>
      <c r="B304" s="162" t="s">
        <v>1828</v>
      </c>
      <c r="C304" s="163" t="s">
        <v>1829</v>
      </c>
      <c r="D304" s="163" t="s">
        <v>1260</v>
      </c>
      <c r="E304" s="163" t="s">
        <v>1392</v>
      </c>
      <c r="F304" s="163" t="s">
        <v>1262</v>
      </c>
      <c r="G304" s="164">
        <v>300</v>
      </c>
    </row>
    <row r="305" spans="1:7" ht="39.6">
      <c r="A305" s="161">
        <v>53</v>
      </c>
      <c r="B305" s="162" t="s">
        <v>1830</v>
      </c>
      <c r="C305" s="163" t="s">
        <v>1796</v>
      </c>
      <c r="D305" s="163" t="s">
        <v>1260</v>
      </c>
      <c r="E305" s="163" t="s">
        <v>1392</v>
      </c>
      <c r="F305" s="163" t="s">
        <v>1262</v>
      </c>
      <c r="G305" s="164">
        <v>300</v>
      </c>
    </row>
    <row r="306" spans="1:7" ht="39.6">
      <c r="A306" s="161">
        <v>54</v>
      </c>
      <c r="B306" s="162" t="s">
        <v>1831</v>
      </c>
      <c r="C306" s="163" t="s">
        <v>1832</v>
      </c>
      <c r="D306" s="163" t="s">
        <v>1260</v>
      </c>
      <c r="E306" s="163" t="s">
        <v>1392</v>
      </c>
      <c r="F306" s="163" t="s">
        <v>1262</v>
      </c>
      <c r="G306" s="164">
        <v>300</v>
      </c>
    </row>
    <row r="307" spans="1:7" ht="39.6">
      <c r="A307" s="161">
        <v>55</v>
      </c>
      <c r="B307" s="162" t="s">
        <v>1833</v>
      </c>
      <c r="C307" s="163" t="s">
        <v>1834</v>
      </c>
      <c r="D307" s="163" t="s">
        <v>1260</v>
      </c>
      <c r="E307" s="163" t="s">
        <v>1392</v>
      </c>
      <c r="F307" s="163" t="s">
        <v>1262</v>
      </c>
      <c r="G307" s="164">
        <v>300</v>
      </c>
    </row>
    <row r="308" spans="1:7" ht="39.6">
      <c r="A308" s="161">
        <v>56</v>
      </c>
      <c r="B308" s="162" t="s">
        <v>1835</v>
      </c>
      <c r="C308" s="163" t="s">
        <v>1821</v>
      </c>
      <c r="D308" s="163" t="s">
        <v>1260</v>
      </c>
      <c r="E308" s="163" t="s">
        <v>1392</v>
      </c>
      <c r="F308" s="163" t="s">
        <v>1262</v>
      </c>
      <c r="G308" s="164">
        <v>300</v>
      </c>
    </row>
    <row r="309" spans="1:7" ht="39.6">
      <c r="A309" s="161">
        <v>57</v>
      </c>
      <c r="B309" s="162" t="s">
        <v>1836</v>
      </c>
      <c r="C309" s="163" t="s">
        <v>1837</v>
      </c>
      <c r="D309" s="163" t="s">
        <v>1260</v>
      </c>
      <c r="E309" s="163" t="s">
        <v>1392</v>
      </c>
      <c r="F309" s="163" t="s">
        <v>1262</v>
      </c>
      <c r="G309" s="164">
        <v>300</v>
      </c>
    </row>
    <row r="310" spans="1:7" ht="39.6">
      <c r="A310" s="161">
        <v>58</v>
      </c>
      <c r="B310" s="162" t="s">
        <v>1838</v>
      </c>
      <c r="C310" s="163" t="s">
        <v>1839</v>
      </c>
      <c r="D310" s="163" t="s">
        <v>1260</v>
      </c>
      <c r="E310" s="163" t="s">
        <v>1392</v>
      </c>
      <c r="F310" s="163" t="s">
        <v>1262</v>
      </c>
      <c r="G310" s="164">
        <v>300</v>
      </c>
    </row>
    <row r="311" spans="1:7" ht="39.6">
      <c r="A311" s="161">
        <v>59</v>
      </c>
      <c r="B311" s="162" t="s">
        <v>1840</v>
      </c>
      <c r="C311" s="163" t="s">
        <v>1841</v>
      </c>
      <c r="D311" s="163" t="s">
        <v>1260</v>
      </c>
      <c r="E311" s="163" t="s">
        <v>1392</v>
      </c>
      <c r="F311" s="163" t="s">
        <v>1262</v>
      </c>
      <c r="G311" s="164">
        <v>300</v>
      </c>
    </row>
    <row r="312" spans="1:7" ht="39.6">
      <c r="A312" s="161">
        <v>60</v>
      </c>
      <c r="B312" s="162" t="s">
        <v>1842</v>
      </c>
      <c r="C312" s="163" t="s">
        <v>1843</v>
      </c>
      <c r="D312" s="163" t="s">
        <v>1260</v>
      </c>
      <c r="E312" s="163" t="s">
        <v>1392</v>
      </c>
      <c r="F312" s="163" t="s">
        <v>1262</v>
      </c>
      <c r="G312" s="164">
        <v>300</v>
      </c>
    </row>
    <row r="313" spans="1:7" ht="39.6">
      <c r="A313" s="161">
        <v>61</v>
      </c>
      <c r="B313" s="162" t="s">
        <v>1844</v>
      </c>
      <c r="C313" s="163" t="s">
        <v>1845</v>
      </c>
      <c r="D313" s="163" t="s">
        <v>1260</v>
      </c>
      <c r="E313" s="163" t="s">
        <v>1392</v>
      </c>
      <c r="F313" s="163" t="s">
        <v>1262</v>
      </c>
      <c r="G313" s="164">
        <v>300</v>
      </c>
    </row>
    <row r="314" spans="1:7" ht="39.6">
      <c r="A314" s="161">
        <v>62</v>
      </c>
      <c r="B314" s="162" t="s">
        <v>1846</v>
      </c>
      <c r="C314" s="163" t="s">
        <v>1847</v>
      </c>
      <c r="D314" s="163" t="s">
        <v>1260</v>
      </c>
      <c r="E314" s="163" t="s">
        <v>1392</v>
      </c>
      <c r="F314" s="163" t="s">
        <v>1262</v>
      </c>
      <c r="G314" s="164">
        <v>300</v>
      </c>
    </row>
    <row r="315" spans="1:7" ht="39.6">
      <c r="A315" s="161">
        <v>63</v>
      </c>
      <c r="B315" s="162" t="s">
        <v>1848</v>
      </c>
      <c r="C315" s="163" t="s">
        <v>1849</v>
      </c>
      <c r="D315" s="163" t="s">
        <v>1260</v>
      </c>
      <c r="E315" s="163" t="s">
        <v>1392</v>
      </c>
      <c r="F315" s="163" t="s">
        <v>1262</v>
      </c>
      <c r="G315" s="164">
        <v>300</v>
      </c>
    </row>
    <row r="316" spans="1:7" ht="39.6">
      <c r="A316" s="161">
        <v>64</v>
      </c>
      <c r="B316" s="162" t="s">
        <v>1850</v>
      </c>
      <c r="C316" s="163" t="s">
        <v>1791</v>
      </c>
      <c r="D316" s="163" t="s">
        <v>1260</v>
      </c>
      <c r="E316" s="163" t="s">
        <v>1392</v>
      </c>
      <c r="F316" s="163" t="s">
        <v>1262</v>
      </c>
      <c r="G316" s="164">
        <v>300</v>
      </c>
    </row>
    <row r="317" spans="1:7" ht="39.6">
      <c r="A317" s="161">
        <v>65</v>
      </c>
      <c r="B317" s="162" t="s">
        <v>1851</v>
      </c>
      <c r="C317" s="163" t="s">
        <v>1802</v>
      </c>
      <c r="D317" s="163" t="s">
        <v>1260</v>
      </c>
      <c r="E317" s="163" t="s">
        <v>1392</v>
      </c>
      <c r="F317" s="163" t="s">
        <v>1262</v>
      </c>
      <c r="G317" s="164">
        <v>300</v>
      </c>
    </row>
    <row r="318" spans="1:7" ht="39.6">
      <c r="A318" s="161">
        <v>66</v>
      </c>
      <c r="B318" s="162" t="s">
        <v>1852</v>
      </c>
      <c r="C318" s="163" t="s">
        <v>1853</v>
      </c>
      <c r="D318" s="163" t="s">
        <v>1260</v>
      </c>
      <c r="E318" s="163" t="s">
        <v>1392</v>
      </c>
      <c r="F318" s="163" t="s">
        <v>1262</v>
      </c>
      <c r="G318" s="164">
        <v>300</v>
      </c>
    </row>
    <row r="319" spans="1:7" ht="39.6">
      <c r="A319" s="161">
        <v>67</v>
      </c>
      <c r="B319" s="162" t="s">
        <v>1854</v>
      </c>
      <c r="C319" s="163" t="s">
        <v>1855</v>
      </c>
      <c r="D319" s="163" t="s">
        <v>1260</v>
      </c>
      <c r="E319" s="163" t="s">
        <v>1392</v>
      </c>
      <c r="F319" s="163" t="s">
        <v>1262</v>
      </c>
      <c r="G319" s="164">
        <v>300</v>
      </c>
    </row>
    <row r="320" spans="1:7" ht="39.6">
      <c r="A320" s="161">
        <v>68</v>
      </c>
      <c r="B320" s="162" t="s">
        <v>1856</v>
      </c>
      <c r="C320" s="163" t="s">
        <v>1857</v>
      </c>
      <c r="D320" s="163" t="s">
        <v>1260</v>
      </c>
      <c r="E320" s="163" t="s">
        <v>1392</v>
      </c>
      <c r="F320" s="163" t="s">
        <v>1262</v>
      </c>
      <c r="G320" s="164">
        <v>300</v>
      </c>
    </row>
    <row r="321" spans="1:7" ht="39.6">
      <c r="A321" s="161">
        <v>69</v>
      </c>
      <c r="B321" s="162" t="s">
        <v>1858</v>
      </c>
      <c r="C321" s="163" t="s">
        <v>1859</v>
      </c>
      <c r="D321" s="163" t="s">
        <v>1260</v>
      </c>
      <c r="E321" s="163" t="s">
        <v>1392</v>
      </c>
      <c r="F321" s="163" t="s">
        <v>1262</v>
      </c>
      <c r="G321" s="164">
        <v>300</v>
      </c>
    </row>
    <row r="322" spans="1:7" ht="39.6">
      <c r="A322" s="161">
        <v>70</v>
      </c>
      <c r="B322" s="162" t="s">
        <v>1860</v>
      </c>
      <c r="C322" s="163" t="s">
        <v>1861</v>
      </c>
      <c r="D322" s="163" t="s">
        <v>1260</v>
      </c>
      <c r="E322" s="163" t="s">
        <v>1392</v>
      </c>
      <c r="F322" s="163" t="s">
        <v>1262</v>
      </c>
      <c r="G322" s="164">
        <v>300</v>
      </c>
    </row>
    <row r="323" spans="1:7" ht="39.6">
      <c r="A323" s="161">
        <v>71</v>
      </c>
      <c r="B323" s="162" t="s">
        <v>1862</v>
      </c>
      <c r="C323" s="163" t="s">
        <v>1863</v>
      </c>
      <c r="D323" s="163" t="s">
        <v>1260</v>
      </c>
      <c r="E323" s="163" t="s">
        <v>1392</v>
      </c>
      <c r="F323" s="163" t="s">
        <v>1262</v>
      </c>
      <c r="G323" s="164">
        <v>300</v>
      </c>
    </row>
    <row r="324" spans="1:7" ht="39.6">
      <c r="A324" s="161">
        <v>72</v>
      </c>
      <c r="B324" s="162" t="s">
        <v>1864</v>
      </c>
      <c r="C324" s="163" t="s">
        <v>1863</v>
      </c>
      <c r="D324" s="163" t="s">
        <v>1260</v>
      </c>
      <c r="E324" s="163" t="s">
        <v>1392</v>
      </c>
      <c r="F324" s="163" t="s">
        <v>1262</v>
      </c>
      <c r="G324" s="164">
        <v>300</v>
      </c>
    </row>
    <row r="325" spans="1:7" ht="39.6">
      <c r="A325" s="161">
        <v>73</v>
      </c>
      <c r="B325" s="162" t="s">
        <v>1865</v>
      </c>
      <c r="C325" s="163" t="s">
        <v>1866</v>
      </c>
      <c r="D325" s="163" t="s">
        <v>1260</v>
      </c>
      <c r="E325" s="163" t="s">
        <v>1392</v>
      </c>
      <c r="F325" s="163" t="s">
        <v>1262</v>
      </c>
      <c r="G325" s="164">
        <v>300</v>
      </c>
    </row>
    <row r="326" spans="1:7" ht="39.6">
      <c r="A326" s="161">
        <v>74</v>
      </c>
      <c r="B326" s="162" t="s">
        <v>1867</v>
      </c>
      <c r="C326" s="163" t="s">
        <v>1868</v>
      </c>
      <c r="D326" s="163" t="s">
        <v>1260</v>
      </c>
      <c r="E326" s="163" t="s">
        <v>1392</v>
      </c>
      <c r="F326" s="163" t="s">
        <v>1262</v>
      </c>
      <c r="G326" s="164">
        <v>300</v>
      </c>
    </row>
    <row r="327" spans="1:7" ht="39.6">
      <c r="A327" s="161">
        <v>75</v>
      </c>
      <c r="B327" s="162" t="s">
        <v>1869</v>
      </c>
      <c r="C327" s="163" t="s">
        <v>1855</v>
      </c>
      <c r="D327" s="163" t="s">
        <v>1260</v>
      </c>
      <c r="E327" s="163" t="s">
        <v>1392</v>
      </c>
      <c r="F327" s="163" t="s">
        <v>1262</v>
      </c>
      <c r="G327" s="164">
        <v>300</v>
      </c>
    </row>
    <row r="328" spans="1:7" ht="39.6">
      <c r="A328" s="161">
        <v>76</v>
      </c>
      <c r="B328" s="162" t="s">
        <v>1870</v>
      </c>
      <c r="C328" s="163" t="s">
        <v>1871</v>
      </c>
      <c r="D328" s="163" t="s">
        <v>1260</v>
      </c>
      <c r="E328" s="163" t="s">
        <v>1392</v>
      </c>
      <c r="F328" s="163" t="s">
        <v>1262</v>
      </c>
      <c r="G328" s="164">
        <v>300</v>
      </c>
    </row>
    <row r="329" spans="1:7" ht="39.6">
      <c r="A329" s="161">
        <v>77</v>
      </c>
      <c r="B329" s="162" t="s">
        <v>1872</v>
      </c>
      <c r="C329" s="163" t="s">
        <v>1873</v>
      </c>
      <c r="D329" s="163" t="s">
        <v>1260</v>
      </c>
      <c r="E329" s="163" t="s">
        <v>1392</v>
      </c>
      <c r="F329" s="163" t="s">
        <v>1262</v>
      </c>
      <c r="G329" s="164">
        <v>300</v>
      </c>
    </row>
    <row r="330" spans="1:7" ht="39.6">
      <c r="A330" s="161">
        <v>78</v>
      </c>
      <c r="B330" s="162" t="s">
        <v>1874</v>
      </c>
      <c r="C330" s="163" t="s">
        <v>1857</v>
      </c>
      <c r="D330" s="163" t="s">
        <v>1260</v>
      </c>
      <c r="E330" s="163" t="s">
        <v>1392</v>
      </c>
      <c r="F330" s="163" t="s">
        <v>1262</v>
      </c>
      <c r="G330" s="164">
        <v>300</v>
      </c>
    </row>
    <row r="331" spans="1:7" ht="39.6">
      <c r="A331" s="161">
        <v>79</v>
      </c>
      <c r="B331" s="162" t="s">
        <v>1875</v>
      </c>
      <c r="C331" s="163" t="s">
        <v>1876</v>
      </c>
      <c r="D331" s="163" t="s">
        <v>1260</v>
      </c>
      <c r="E331" s="163" t="s">
        <v>1392</v>
      </c>
      <c r="F331" s="163" t="s">
        <v>1262</v>
      </c>
      <c r="G331" s="164">
        <v>300</v>
      </c>
    </row>
    <row r="332" spans="1:7" ht="39.6">
      <c r="A332" s="161">
        <v>80</v>
      </c>
      <c r="B332" s="162" t="s">
        <v>1877</v>
      </c>
      <c r="C332" s="163" t="s">
        <v>1878</v>
      </c>
      <c r="D332" s="163" t="s">
        <v>1260</v>
      </c>
      <c r="E332" s="163" t="s">
        <v>1392</v>
      </c>
      <c r="F332" s="163" t="s">
        <v>1262</v>
      </c>
      <c r="G332" s="164">
        <v>300</v>
      </c>
    </row>
    <row r="333" spans="1:7" ht="39.6">
      <c r="A333" s="161">
        <v>81</v>
      </c>
      <c r="B333" s="162" t="s">
        <v>1879</v>
      </c>
      <c r="C333" s="163" t="s">
        <v>1880</v>
      </c>
      <c r="D333" s="163" t="s">
        <v>1260</v>
      </c>
      <c r="E333" s="163" t="s">
        <v>1392</v>
      </c>
      <c r="F333" s="163" t="s">
        <v>1262</v>
      </c>
      <c r="G333" s="164">
        <v>300</v>
      </c>
    </row>
    <row r="334" spans="1:7" ht="39.6">
      <c r="A334" s="161">
        <v>82</v>
      </c>
      <c r="B334" s="162" t="s">
        <v>1881</v>
      </c>
      <c r="C334" s="163" t="s">
        <v>1882</v>
      </c>
      <c r="D334" s="163" t="s">
        <v>1260</v>
      </c>
      <c r="E334" s="163" t="s">
        <v>1392</v>
      </c>
      <c r="F334" s="163" t="s">
        <v>1262</v>
      </c>
      <c r="G334" s="164">
        <v>300</v>
      </c>
    </row>
    <row r="335" spans="1:7" ht="39.6">
      <c r="A335" s="161">
        <v>83</v>
      </c>
      <c r="B335" s="162" t="s">
        <v>1883</v>
      </c>
      <c r="C335" s="163" t="s">
        <v>1884</v>
      </c>
      <c r="D335" s="163" t="s">
        <v>1260</v>
      </c>
      <c r="E335" s="163" t="s">
        <v>1392</v>
      </c>
      <c r="F335" s="163" t="s">
        <v>1262</v>
      </c>
      <c r="G335" s="164">
        <v>300</v>
      </c>
    </row>
    <row r="336" spans="1:7" ht="39.6">
      <c r="A336" s="161">
        <v>84</v>
      </c>
      <c r="B336" s="162" t="s">
        <v>1885</v>
      </c>
      <c r="C336" s="163" t="s">
        <v>1886</v>
      </c>
      <c r="D336" s="163" t="s">
        <v>1260</v>
      </c>
      <c r="E336" s="163" t="s">
        <v>1392</v>
      </c>
      <c r="F336" s="163" t="s">
        <v>1262</v>
      </c>
      <c r="G336" s="164">
        <v>300</v>
      </c>
    </row>
    <row r="337" spans="1:7" ht="39.6">
      <c r="A337" s="161">
        <v>85</v>
      </c>
      <c r="B337" s="162" t="s">
        <v>1887</v>
      </c>
      <c r="C337" s="163" t="s">
        <v>1886</v>
      </c>
      <c r="D337" s="163" t="s">
        <v>1260</v>
      </c>
      <c r="E337" s="163" t="s">
        <v>1392</v>
      </c>
      <c r="F337" s="163" t="s">
        <v>1262</v>
      </c>
      <c r="G337" s="164">
        <v>300</v>
      </c>
    </row>
    <row r="338" spans="1:7" ht="39.6">
      <c r="A338" s="161">
        <v>86</v>
      </c>
      <c r="B338" s="162" t="s">
        <v>1888</v>
      </c>
      <c r="C338" s="163" t="s">
        <v>1889</v>
      </c>
      <c r="D338" s="163" t="s">
        <v>1260</v>
      </c>
      <c r="E338" s="163" t="s">
        <v>1392</v>
      </c>
      <c r="F338" s="163" t="s">
        <v>1262</v>
      </c>
      <c r="G338" s="164">
        <v>300</v>
      </c>
    </row>
    <row r="339" spans="1:7" ht="39.6">
      <c r="A339" s="161">
        <v>87</v>
      </c>
      <c r="B339" s="162" t="s">
        <v>1890</v>
      </c>
      <c r="C339" s="163" t="s">
        <v>1891</v>
      </c>
      <c r="D339" s="163" t="s">
        <v>1260</v>
      </c>
      <c r="E339" s="163" t="s">
        <v>1392</v>
      </c>
      <c r="F339" s="163" t="s">
        <v>1262</v>
      </c>
      <c r="G339" s="164">
        <v>300</v>
      </c>
    </row>
    <row r="340" spans="1:7" ht="39.6">
      <c r="A340" s="161">
        <v>88</v>
      </c>
      <c r="B340" s="162" t="s">
        <v>1892</v>
      </c>
      <c r="C340" s="163" t="s">
        <v>1893</v>
      </c>
      <c r="D340" s="163" t="s">
        <v>1260</v>
      </c>
      <c r="E340" s="163" t="s">
        <v>1392</v>
      </c>
      <c r="F340" s="163" t="s">
        <v>1262</v>
      </c>
      <c r="G340" s="164">
        <v>300</v>
      </c>
    </row>
    <row r="341" spans="1:7" ht="39.6">
      <c r="A341" s="161">
        <v>89</v>
      </c>
      <c r="B341" s="162" t="s">
        <v>1894</v>
      </c>
      <c r="C341" s="163" t="s">
        <v>1895</v>
      </c>
      <c r="D341" s="163" t="s">
        <v>1260</v>
      </c>
      <c r="E341" s="163" t="s">
        <v>1392</v>
      </c>
      <c r="F341" s="163" t="s">
        <v>1262</v>
      </c>
      <c r="G341" s="164">
        <v>300</v>
      </c>
    </row>
    <row r="342" spans="1:7" ht="39.6">
      <c r="A342" s="161">
        <v>90</v>
      </c>
      <c r="B342" s="162" t="s">
        <v>1896</v>
      </c>
      <c r="C342" s="163" t="s">
        <v>1897</v>
      </c>
      <c r="D342" s="163" t="s">
        <v>1260</v>
      </c>
      <c r="E342" s="163" t="s">
        <v>1392</v>
      </c>
      <c r="F342" s="163" t="s">
        <v>1262</v>
      </c>
      <c r="G342" s="164">
        <v>300</v>
      </c>
    </row>
    <row r="343" spans="1:7" ht="39.6">
      <c r="A343" s="161">
        <v>91</v>
      </c>
      <c r="B343" s="162" t="s">
        <v>1898</v>
      </c>
      <c r="C343" s="163" t="s">
        <v>1899</v>
      </c>
      <c r="D343" s="163" t="s">
        <v>1260</v>
      </c>
      <c r="E343" s="163" t="s">
        <v>1392</v>
      </c>
      <c r="F343" s="163" t="s">
        <v>1262</v>
      </c>
      <c r="G343" s="164">
        <v>300</v>
      </c>
    </row>
    <row r="344" spans="1:7" ht="39.6">
      <c r="A344" s="161">
        <v>92</v>
      </c>
      <c r="B344" s="162" t="s">
        <v>1900</v>
      </c>
      <c r="C344" s="163" t="s">
        <v>1899</v>
      </c>
      <c r="D344" s="163" t="s">
        <v>1260</v>
      </c>
      <c r="E344" s="163" t="s">
        <v>1392</v>
      </c>
      <c r="F344" s="163" t="s">
        <v>1262</v>
      </c>
      <c r="G344" s="164">
        <v>300</v>
      </c>
    </row>
    <row r="345" spans="1:7" ht="39.6">
      <c r="A345" s="161">
        <v>93</v>
      </c>
      <c r="B345" s="162" t="s">
        <v>1901</v>
      </c>
      <c r="C345" s="163" t="s">
        <v>1902</v>
      </c>
      <c r="D345" s="163" t="s">
        <v>1260</v>
      </c>
      <c r="E345" s="163" t="s">
        <v>1392</v>
      </c>
      <c r="F345" s="163" t="s">
        <v>1262</v>
      </c>
      <c r="G345" s="164">
        <v>300</v>
      </c>
    </row>
    <row r="346" spans="1:7" ht="39.6">
      <c r="A346" s="161">
        <v>94</v>
      </c>
      <c r="B346" s="162" t="s">
        <v>1903</v>
      </c>
      <c r="C346" s="163" t="s">
        <v>1904</v>
      </c>
      <c r="D346" s="163" t="s">
        <v>1260</v>
      </c>
      <c r="E346" s="163" t="s">
        <v>1392</v>
      </c>
      <c r="F346" s="163" t="s">
        <v>1262</v>
      </c>
      <c r="G346" s="164">
        <v>300</v>
      </c>
    </row>
    <row r="347" spans="1:7" ht="39.6">
      <c r="A347" s="161">
        <v>95</v>
      </c>
      <c r="B347" s="162" t="s">
        <v>1905</v>
      </c>
      <c r="C347" s="163" t="s">
        <v>1906</v>
      </c>
      <c r="D347" s="163" t="s">
        <v>1260</v>
      </c>
      <c r="E347" s="163" t="s">
        <v>1392</v>
      </c>
      <c r="F347" s="163" t="s">
        <v>1262</v>
      </c>
      <c r="G347" s="164">
        <v>300</v>
      </c>
    </row>
    <row r="348" spans="1:7" ht="39.6">
      <c r="A348" s="161">
        <v>96</v>
      </c>
      <c r="B348" s="162" t="s">
        <v>1907</v>
      </c>
      <c r="C348" s="163" t="s">
        <v>1908</v>
      </c>
      <c r="D348" s="163" t="s">
        <v>1260</v>
      </c>
      <c r="E348" s="163" t="s">
        <v>1392</v>
      </c>
      <c r="F348" s="163" t="s">
        <v>1262</v>
      </c>
      <c r="G348" s="164">
        <v>300</v>
      </c>
    </row>
    <row r="349" spans="1:7" ht="39.6">
      <c r="A349" s="161">
        <v>97</v>
      </c>
      <c r="B349" s="162" t="s">
        <v>1909</v>
      </c>
      <c r="C349" s="163" t="s">
        <v>1908</v>
      </c>
      <c r="D349" s="163" t="s">
        <v>1260</v>
      </c>
      <c r="E349" s="163" t="s">
        <v>1392</v>
      </c>
      <c r="F349" s="163" t="s">
        <v>1262</v>
      </c>
      <c r="G349" s="164">
        <v>300</v>
      </c>
    </row>
    <row r="350" spans="1:7" ht="39.6">
      <c r="A350" s="161">
        <v>98</v>
      </c>
      <c r="B350" s="162" t="s">
        <v>1910</v>
      </c>
      <c r="C350" s="163"/>
      <c r="D350" s="163" t="s">
        <v>1260</v>
      </c>
      <c r="E350" s="163" t="s">
        <v>1392</v>
      </c>
      <c r="F350" s="163" t="s">
        <v>1262</v>
      </c>
      <c r="G350" s="164">
        <v>300</v>
      </c>
    </row>
    <row r="351" spans="1:7" ht="39.6">
      <c r="A351" s="161">
        <v>99</v>
      </c>
      <c r="B351" s="162" t="s">
        <v>1911</v>
      </c>
      <c r="C351" s="163" t="s">
        <v>1912</v>
      </c>
      <c r="D351" s="163" t="s">
        <v>1260</v>
      </c>
      <c r="E351" s="163" t="s">
        <v>1392</v>
      </c>
      <c r="F351" s="163" t="s">
        <v>1262</v>
      </c>
      <c r="G351" s="164">
        <v>300</v>
      </c>
    </row>
    <row r="352" spans="1:7" ht="39.6">
      <c r="A352" s="161">
        <v>100</v>
      </c>
      <c r="B352" s="162" t="s">
        <v>1913</v>
      </c>
      <c r="C352" s="163" t="s">
        <v>1914</v>
      </c>
      <c r="D352" s="163" t="s">
        <v>1260</v>
      </c>
      <c r="E352" s="163" t="s">
        <v>1392</v>
      </c>
      <c r="F352" s="163" t="s">
        <v>1262</v>
      </c>
      <c r="G352" s="164">
        <v>300</v>
      </c>
    </row>
    <row r="353" spans="1:7" ht="39.6">
      <c r="A353" s="161">
        <v>101</v>
      </c>
      <c r="B353" s="162" t="s">
        <v>1915</v>
      </c>
      <c r="C353" s="163" t="s">
        <v>1916</v>
      </c>
      <c r="D353" s="163" t="s">
        <v>1260</v>
      </c>
      <c r="E353" s="163" t="s">
        <v>1392</v>
      </c>
      <c r="F353" s="163" t="s">
        <v>1262</v>
      </c>
      <c r="G353" s="164">
        <v>300</v>
      </c>
    </row>
    <row r="354" spans="1:7" ht="39.6">
      <c r="A354" s="161">
        <v>102</v>
      </c>
      <c r="B354" s="162" t="s">
        <v>1917</v>
      </c>
      <c r="C354" s="163" t="s">
        <v>1918</v>
      </c>
      <c r="D354" s="163" t="s">
        <v>1260</v>
      </c>
      <c r="E354" s="163" t="s">
        <v>1392</v>
      </c>
      <c r="F354" s="163" t="s">
        <v>1262</v>
      </c>
      <c r="G354" s="164">
        <v>300</v>
      </c>
    </row>
    <row r="355" spans="1:7" ht="39.6">
      <c r="A355" s="161">
        <v>103</v>
      </c>
      <c r="B355" s="162" t="s">
        <v>1919</v>
      </c>
      <c r="C355" s="163" t="s">
        <v>1920</v>
      </c>
      <c r="D355" s="163" t="s">
        <v>1260</v>
      </c>
      <c r="E355" s="163" t="s">
        <v>1392</v>
      </c>
      <c r="F355" s="163" t="s">
        <v>1262</v>
      </c>
      <c r="G355" s="164">
        <v>300</v>
      </c>
    </row>
    <row r="356" spans="1:7" ht="39.6">
      <c r="A356" s="161">
        <v>104</v>
      </c>
      <c r="B356" s="162" t="s">
        <v>1921</v>
      </c>
      <c r="C356" s="163" t="s">
        <v>1908</v>
      </c>
      <c r="D356" s="163" t="s">
        <v>1260</v>
      </c>
      <c r="E356" s="163" t="s">
        <v>1392</v>
      </c>
      <c r="F356" s="163" t="s">
        <v>1262</v>
      </c>
      <c r="G356" s="164">
        <v>300</v>
      </c>
    </row>
    <row r="357" spans="1:7" ht="39.6">
      <c r="A357" s="161">
        <v>105</v>
      </c>
      <c r="B357" s="162" t="s">
        <v>1922</v>
      </c>
      <c r="C357" s="163" t="s">
        <v>1923</v>
      </c>
      <c r="D357" s="163" t="s">
        <v>1260</v>
      </c>
      <c r="E357" s="163" t="s">
        <v>1392</v>
      </c>
      <c r="F357" s="163" t="s">
        <v>1262</v>
      </c>
      <c r="G357" s="164">
        <v>300</v>
      </c>
    </row>
    <row r="358" spans="1:7" ht="39.6">
      <c r="A358" s="161">
        <v>106</v>
      </c>
      <c r="B358" s="162" t="s">
        <v>1924</v>
      </c>
      <c r="C358" s="163" t="s">
        <v>1925</v>
      </c>
      <c r="D358" s="163" t="s">
        <v>1260</v>
      </c>
      <c r="E358" s="163" t="s">
        <v>1392</v>
      </c>
      <c r="F358" s="163" t="s">
        <v>1262</v>
      </c>
      <c r="G358" s="164">
        <v>300</v>
      </c>
    </row>
    <row r="359" spans="1:7" ht="39.6">
      <c r="A359" s="161">
        <v>107</v>
      </c>
      <c r="B359" s="162" t="s">
        <v>1926</v>
      </c>
      <c r="C359" s="163" t="s">
        <v>1927</v>
      </c>
      <c r="D359" s="163" t="s">
        <v>1260</v>
      </c>
      <c r="E359" s="163" t="s">
        <v>1392</v>
      </c>
      <c r="F359" s="163" t="s">
        <v>1262</v>
      </c>
      <c r="G359" s="164">
        <v>300</v>
      </c>
    </row>
    <row r="360" spans="1:7" ht="39.6">
      <c r="A360" s="161">
        <v>108</v>
      </c>
      <c r="B360" s="162" t="s">
        <v>1928</v>
      </c>
      <c r="C360" s="163" t="s">
        <v>1929</v>
      </c>
      <c r="D360" s="163" t="s">
        <v>1260</v>
      </c>
      <c r="E360" s="163" t="s">
        <v>1392</v>
      </c>
      <c r="F360" s="163" t="s">
        <v>1262</v>
      </c>
      <c r="G360" s="164">
        <v>300</v>
      </c>
    </row>
    <row r="361" spans="1:7" ht="39.6">
      <c r="A361" s="161">
        <v>109</v>
      </c>
      <c r="B361" s="162" t="s">
        <v>1930</v>
      </c>
      <c r="C361" s="163" t="s">
        <v>1931</v>
      </c>
      <c r="D361" s="163" t="s">
        <v>1260</v>
      </c>
      <c r="E361" s="163" t="s">
        <v>1392</v>
      </c>
      <c r="F361" s="163" t="s">
        <v>1262</v>
      </c>
      <c r="G361" s="164">
        <v>300</v>
      </c>
    </row>
    <row r="362" spans="1:7" ht="39.6">
      <c r="A362" s="161">
        <v>110</v>
      </c>
      <c r="B362" s="162" t="s">
        <v>1932</v>
      </c>
      <c r="C362" s="163" t="s">
        <v>1933</v>
      </c>
      <c r="D362" s="163" t="s">
        <v>1260</v>
      </c>
      <c r="E362" s="163" t="s">
        <v>1392</v>
      </c>
      <c r="F362" s="163" t="s">
        <v>1262</v>
      </c>
      <c r="G362" s="164">
        <v>300</v>
      </c>
    </row>
    <row r="363" spans="1:7" ht="39.6">
      <c r="A363" s="161">
        <v>111</v>
      </c>
      <c r="B363" s="162" t="s">
        <v>1934</v>
      </c>
      <c r="C363" s="163" t="s">
        <v>1935</v>
      </c>
      <c r="D363" s="163" t="s">
        <v>1260</v>
      </c>
      <c r="E363" s="163" t="s">
        <v>1392</v>
      </c>
      <c r="F363" s="163" t="s">
        <v>1262</v>
      </c>
      <c r="G363" s="164">
        <v>300</v>
      </c>
    </row>
    <row r="364" spans="1:7" ht="39.6">
      <c r="A364" s="161">
        <v>112</v>
      </c>
      <c r="B364" s="162" t="s">
        <v>1936</v>
      </c>
      <c r="C364" s="163" t="s">
        <v>1937</v>
      </c>
      <c r="D364" s="163" t="s">
        <v>1260</v>
      </c>
      <c r="E364" s="163" t="s">
        <v>1392</v>
      </c>
      <c r="F364" s="163" t="s">
        <v>1262</v>
      </c>
      <c r="G364" s="164">
        <v>300</v>
      </c>
    </row>
    <row r="365" spans="1:7" ht="39.6">
      <c r="A365" s="161">
        <v>113</v>
      </c>
      <c r="B365" s="162" t="s">
        <v>1938</v>
      </c>
      <c r="C365" s="163" t="s">
        <v>1939</v>
      </c>
      <c r="D365" s="163" t="s">
        <v>1260</v>
      </c>
      <c r="E365" s="163" t="s">
        <v>1392</v>
      </c>
      <c r="F365" s="163" t="s">
        <v>1262</v>
      </c>
      <c r="G365" s="164">
        <v>300</v>
      </c>
    </row>
    <row r="366" spans="1:7" ht="39.6">
      <c r="A366" s="161">
        <v>114</v>
      </c>
      <c r="B366" s="162" t="s">
        <v>1940</v>
      </c>
      <c r="C366" s="163" t="s">
        <v>1941</v>
      </c>
      <c r="D366" s="163" t="s">
        <v>1260</v>
      </c>
      <c r="E366" s="163" t="s">
        <v>1392</v>
      </c>
      <c r="F366" s="163" t="s">
        <v>1262</v>
      </c>
      <c r="G366" s="164">
        <v>300</v>
      </c>
    </row>
    <row r="367" spans="1:7" ht="39.6">
      <c r="A367" s="161">
        <v>115</v>
      </c>
      <c r="B367" s="162" t="s">
        <v>1942</v>
      </c>
      <c r="C367" s="163" t="s">
        <v>1943</v>
      </c>
      <c r="D367" s="163" t="s">
        <v>1260</v>
      </c>
      <c r="E367" s="163" t="s">
        <v>1392</v>
      </c>
      <c r="F367" s="163" t="s">
        <v>1262</v>
      </c>
      <c r="G367" s="164">
        <v>300</v>
      </c>
    </row>
    <row r="368" spans="1:7" ht="39.6">
      <c r="A368" s="161">
        <v>116</v>
      </c>
      <c r="B368" s="162" t="s">
        <v>1944</v>
      </c>
      <c r="C368" s="163" t="s">
        <v>1943</v>
      </c>
      <c r="D368" s="163" t="s">
        <v>1260</v>
      </c>
      <c r="E368" s="163" t="s">
        <v>1392</v>
      </c>
      <c r="F368" s="163" t="s">
        <v>1262</v>
      </c>
      <c r="G368" s="164">
        <v>300</v>
      </c>
    </row>
    <row r="369" spans="1:7" ht="39.6">
      <c r="A369" s="161">
        <v>117</v>
      </c>
      <c r="B369" s="162" t="s">
        <v>1945</v>
      </c>
      <c r="C369" s="163" t="s">
        <v>1946</v>
      </c>
      <c r="D369" s="163" t="s">
        <v>1260</v>
      </c>
      <c r="E369" s="163" t="s">
        <v>1392</v>
      </c>
      <c r="F369" s="163" t="s">
        <v>1262</v>
      </c>
      <c r="G369" s="164">
        <v>300</v>
      </c>
    </row>
    <row r="370" spans="1:7" ht="39.6">
      <c r="A370" s="161">
        <v>118</v>
      </c>
      <c r="B370" s="162" t="s">
        <v>1947</v>
      </c>
      <c r="C370" s="163" t="s">
        <v>1948</v>
      </c>
      <c r="D370" s="163" t="s">
        <v>1260</v>
      </c>
      <c r="E370" s="163" t="s">
        <v>1392</v>
      </c>
      <c r="F370" s="163" t="s">
        <v>1262</v>
      </c>
      <c r="G370" s="164">
        <v>300</v>
      </c>
    </row>
    <row r="371" spans="1:7" ht="39.6">
      <c r="A371" s="161">
        <v>119</v>
      </c>
      <c r="B371" s="162" t="s">
        <v>1949</v>
      </c>
      <c r="C371" s="163" t="s">
        <v>1950</v>
      </c>
      <c r="D371" s="163" t="s">
        <v>1260</v>
      </c>
      <c r="E371" s="163" t="s">
        <v>1392</v>
      </c>
      <c r="F371" s="163" t="s">
        <v>1262</v>
      </c>
      <c r="G371" s="164">
        <v>300</v>
      </c>
    </row>
    <row r="372" spans="1:7" ht="39.6">
      <c r="A372" s="161">
        <v>120</v>
      </c>
      <c r="B372" s="162" t="s">
        <v>1951</v>
      </c>
      <c r="C372" s="163" t="s">
        <v>1952</v>
      </c>
      <c r="D372" s="163" t="s">
        <v>1260</v>
      </c>
      <c r="E372" s="163" t="s">
        <v>1392</v>
      </c>
      <c r="F372" s="163" t="s">
        <v>1262</v>
      </c>
      <c r="G372" s="164">
        <v>300</v>
      </c>
    </row>
    <row r="373" spans="1:7" ht="39.6">
      <c r="A373" s="161">
        <v>121</v>
      </c>
      <c r="B373" s="162" t="s">
        <v>1953</v>
      </c>
      <c r="C373" s="163" t="s">
        <v>1954</v>
      </c>
      <c r="D373" s="163" t="s">
        <v>1260</v>
      </c>
      <c r="E373" s="163" t="s">
        <v>1392</v>
      </c>
      <c r="F373" s="163" t="s">
        <v>1262</v>
      </c>
      <c r="G373" s="164">
        <v>300</v>
      </c>
    </row>
    <row r="374" spans="1:7" ht="39.6">
      <c r="A374" s="161">
        <v>122</v>
      </c>
      <c r="B374" s="162" t="s">
        <v>1955</v>
      </c>
      <c r="C374" s="163" t="s">
        <v>1956</v>
      </c>
      <c r="D374" s="163" t="s">
        <v>1260</v>
      </c>
      <c r="E374" s="163" t="s">
        <v>1392</v>
      </c>
      <c r="F374" s="163" t="s">
        <v>1262</v>
      </c>
      <c r="G374" s="164">
        <v>300</v>
      </c>
    </row>
    <row r="375" spans="1:7" ht="39.6">
      <c r="A375" s="161">
        <v>123</v>
      </c>
      <c r="B375" s="162" t="s">
        <v>1957</v>
      </c>
      <c r="C375" s="163" t="s">
        <v>1958</v>
      </c>
      <c r="D375" s="163" t="s">
        <v>1260</v>
      </c>
      <c r="E375" s="163" t="s">
        <v>1392</v>
      </c>
      <c r="F375" s="163" t="s">
        <v>1262</v>
      </c>
      <c r="G375" s="164">
        <v>300</v>
      </c>
    </row>
    <row r="376" spans="1:7" ht="39.6">
      <c r="A376" s="161">
        <v>124</v>
      </c>
      <c r="B376" s="162" t="s">
        <v>1959</v>
      </c>
      <c r="C376" s="163" t="s">
        <v>1960</v>
      </c>
      <c r="D376" s="163" t="s">
        <v>1260</v>
      </c>
      <c r="E376" s="163" t="s">
        <v>1392</v>
      </c>
      <c r="F376" s="163" t="s">
        <v>1262</v>
      </c>
      <c r="G376" s="164">
        <v>300</v>
      </c>
    </row>
    <row r="377" spans="1:7" ht="39.6">
      <c r="A377" s="161">
        <v>125</v>
      </c>
      <c r="B377" s="162" t="s">
        <v>1961</v>
      </c>
      <c r="C377" s="163" t="s">
        <v>1962</v>
      </c>
      <c r="D377" s="163" t="s">
        <v>1260</v>
      </c>
      <c r="E377" s="163" t="s">
        <v>1392</v>
      </c>
      <c r="F377" s="163" t="s">
        <v>1262</v>
      </c>
      <c r="G377" s="164">
        <v>300</v>
      </c>
    </row>
    <row r="378" spans="1:7" ht="39.6">
      <c r="A378" s="161">
        <v>126</v>
      </c>
      <c r="B378" s="162" t="s">
        <v>1963</v>
      </c>
      <c r="C378" s="163" t="s">
        <v>1964</v>
      </c>
      <c r="D378" s="163" t="s">
        <v>1260</v>
      </c>
      <c r="E378" s="163" t="s">
        <v>1392</v>
      </c>
      <c r="F378" s="163" t="s">
        <v>1262</v>
      </c>
      <c r="G378" s="164">
        <v>300</v>
      </c>
    </row>
    <row r="379" spans="1:7" ht="39.6">
      <c r="A379" s="161">
        <v>127</v>
      </c>
      <c r="B379" s="162" t="s">
        <v>1965</v>
      </c>
      <c r="C379" s="163" t="s">
        <v>1966</v>
      </c>
      <c r="D379" s="163" t="s">
        <v>1260</v>
      </c>
      <c r="E379" s="163" t="s">
        <v>1392</v>
      </c>
      <c r="F379" s="163" t="s">
        <v>1262</v>
      </c>
      <c r="G379" s="164">
        <v>300</v>
      </c>
    </row>
    <row r="380" spans="1:7" ht="39.6">
      <c r="A380" s="161">
        <v>128</v>
      </c>
      <c r="B380" s="162" t="s">
        <v>1967</v>
      </c>
      <c r="C380" s="163" t="s">
        <v>1968</v>
      </c>
      <c r="D380" s="163" t="s">
        <v>1260</v>
      </c>
      <c r="E380" s="163" t="s">
        <v>1392</v>
      </c>
      <c r="F380" s="163" t="s">
        <v>1262</v>
      </c>
      <c r="G380" s="164">
        <v>300</v>
      </c>
    </row>
    <row r="381" spans="1:7" ht="39.6">
      <c r="A381" s="161">
        <v>129</v>
      </c>
      <c r="B381" s="162" t="s">
        <v>1969</v>
      </c>
      <c r="C381" s="163" t="s">
        <v>1970</v>
      </c>
      <c r="D381" s="163" t="s">
        <v>1260</v>
      </c>
      <c r="E381" s="163" t="s">
        <v>1392</v>
      </c>
      <c r="F381" s="163" t="s">
        <v>1262</v>
      </c>
      <c r="G381" s="164">
        <v>300</v>
      </c>
    </row>
    <row r="382" spans="1:7" ht="39.6">
      <c r="A382" s="161">
        <v>130</v>
      </c>
      <c r="B382" s="162" t="s">
        <v>1971</v>
      </c>
      <c r="C382" s="163" t="s">
        <v>1972</v>
      </c>
      <c r="D382" s="163" t="s">
        <v>1260</v>
      </c>
      <c r="E382" s="163" t="s">
        <v>1392</v>
      </c>
      <c r="F382" s="163" t="s">
        <v>1262</v>
      </c>
      <c r="G382" s="164">
        <v>300</v>
      </c>
    </row>
    <row r="383" spans="1:7" ht="39.6">
      <c r="A383" s="161">
        <v>131</v>
      </c>
      <c r="B383" s="162" t="s">
        <v>1973</v>
      </c>
      <c r="C383" s="163" t="s">
        <v>1974</v>
      </c>
      <c r="D383" s="163" t="s">
        <v>1260</v>
      </c>
      <c r="E383" s="163" t="s">
        <v>1392</v>
      </c>
      <c r="F383" s="163" t="s">
        <v>1262</v>
      </c>
      <c r="G383" s="164">
        <v>300</v>
      </c>
    </row>
    <row r="384" spans="1:7" ht="39.6">
      <c r="A384" s="161">
        <v>132</v>
      </c>
      <c r="B384" s="162" t="s">
        <v>1975</v>
      </c>
      <c r="C384" s="163" t="s">
        <v>1976</v>
      </c>
      <c r="D384" s="163" t="s">
        <v>1260</v>
      </c>
      <c r="E384" s="163" t="s">
        <v>1392</v>
      </c>
      <c r="F384" s="163" t="s">
        <v>1262</v>
      </c>
      <c r="G384" s="164">
        <v>300</v>
      </c>
    </row>
    <row r="385" spans="1:7" ht="39.6">
      <c r="A385" s="161">
        <v>133</v>
      </c>
      <c r="B385" s="162" t="s">
        <v>1977</v>
      </c>
      <c r="C385" s="163" t="s">
        <v>1978</v>
      </c>
      <c r="D385" s="163" t="s">
        <v>1260</v>
      </c>
      <c r="E385" s="163" t="s">
        <v>1392</v>
      </c>
      <c r="F385" s="163" t="s">
        <v>1262</v>
      </c>
      <c r="G385" s="164">
        <v>300</v>
      </c>
    </row>
    <row r="386" spans="1:7" ht="39.6">
      <c r="A386" s="161">
        <v>134</v>
      </c>
      <c r="B386" s="162" t="s">
        <v>1979</v>
      </c>
      <c r="C386" s="163" t="s">
        <v>1980</v>
      </c>
      <c r="D386" s="163" t="s">
        <v>1260</v>
      </c>
      <c r="E386" s="163" t="s">
        <v>1392</v>
      </c>
      <c r="F386" s="163" t="s">
        <v>1262</v>
      </c>
      <c r="G386" s="164">
        <v>300</v>
      </c>
    </row>
    <row r="387" spans="1:7" ht="39.6">
      <c r="A387" s="161">
        <v>135</v>
      </c>
      <c r="B387" s="162" t="s">
        <v>1981</v>
      </c>
      <c r="C387" s="163" t="s">
        <v>1982</v>
      </c>
      <c r="D387" s="163" t="s">
        <v>1260</v>
      </c>
      <c r="E387" s="163" t="s">
        <v>1392</v>
      </c>
      <c r="F387" s="163" t="s">
        <v>1262</v>
      </c>
      <c r="G387" s="164">
        <v>300</v>
      </c>
    </row>
    <row r="388" spans="1:7" ht="39.6">
      <c r="A388" s="161">
        <v>136</v>
      </c>
      <c r="B388" s="162" t="s">
        <v>1983</v>
      </c>
      <c r="C388" s="163" t="s">
        <v>1984</v>
      </c>
      <c r="D388" s="163" t="s">
        <v>1260</v>
      </c>
      <c r="E388" s="163" t="s">
        <v>1392</v>
      </c>
      <c r="F388" s="163" t="s">
        <v>1262</v>
      </c>
      <c r="G388" s="164">
        <v>300</v>
      </c>
    </row>
    <row r="389" spans="1:7" ht="39.6">
      <c r="A389" s="161">
        <v>137</v>
      </c>
      <c r="B389" s="162" t="s">
        <v>1985</v>
      </c>
      <c r="C389" s="163" t="s">
        <v>1986</v>
      </c>
      <c r="D389" s="163" t="s">
        <v>1260</v>
      </c>
      <c r="E389" s="163" t="s">
        <v>1392</v>
      </c>
      <c r="F389" s="163" t="s">
        <v>1262</v>
      </c>
      <c r="G389" s="164">
        <v>300</v>
      </c>
    </row>
    <row r="390" spans="1:7" ht="39.6">
      <c r="A390" s="161">
        <v>138</v>
      </c>
      <c r="B390" s="162" t="s">
        <v>1987</v>
      </c>
      <c r="C390" s="163" t="s">
        <v>1988</v>
      </c>
      <c r="D390" s="163" t="s">
        <v>1260</v>
      </c>
      <c r="E390" s="163" t="s">
        <v>1392</v>
      </c>
      <c r="F390" s="163" t="s">
        <v>1262</v>
      </c>
      <c r="G390" s="164">
        <v>300</v>
      </c>
    </row>
    <row r="391" spans="1:7" ht="39.6">
      <c r="A391" s="161">
        <v>139</v>
      </c>
      <c r="B391" s="162" t="s">
        <v>1989</v>
      </c>
      <c r="C391" s="163" t="s">
        <v>1990</v>
      </c>
      <c r="D391" s="163" t="s">
        <v>1260</v>
      </c>
      <c r="E391" s="163" t="s">
        <v>1392</v>
      </c>
      <c r="F391" s="163" t="s">
        <v>1262</v>
      </c>
      <c r="G391" s="164">
        <v>300</v>
      </c>
    </row>
    <row r="392" spans="1:7" ht="39.6">
      <c r="A392" s="161">
        <v>140</v>
      </c>
      <c r="B392" s="162" t="s">
        <v>1991</v>
      </c>
      <c r="C392" s="163" t="s">
        <v>1992</v>
      </c>
      <c r="D392" s="163" t="s">
        <v>1260</v>
      </c>
      <c r="E392" s="163" t="s">
        <v>1392</v>
      </c>
      <c r="F392" s="163" t="s">
        <v>1262</v>
      </c>
      <c r="G392" s="164">
        <v>300</v>
      </c>
    </row>
    <row r="393" spans="1:7" ht="39.6">
      <c r="A393" s="161">
        <v>141</v>
      </c>
      <c r="B393" s="162" t="s">
        <v>1993</v>
      </c>
      <c r="C393" s="163" t="s">
        <v>1994</v>
      </c>
      <c r="D393" s="163" t="s">
        <v>1260</v>
      </c>
      <c r="E393" s="163" t="s">
        <v>1392</v>
      </c>
      <c r="F393" s="163" t="s">
        <v>1262</v>
      </c>
      <c r="G393" s="164">
        <v>300</v>
      </c>
    </row>
    <row r="394" spans="1:7" ht="39.6">
      <c r="A394" s="161">
        <v>142</v>
      </c>
      <c r="B394" s="162" t="s">
        <v>1995</v>
      </c>
      <c r="C394" s="163" t="s">
        <v>1996</v>
      </c>
      <c r="D394" s="163" t="s">
        <v>1260</v>
      </c>
      <c r="E394" s="163" t="s">
        <v>1392</v>
      </c>
      <c r="F394" s="163" t="s">
        <v>1262</v>
      </c>
      <c r="G394" s="164">
        <v>300</v>
      </c>
    </row>
    <row r="395" spans="1:7" ht="39.6">
      <c r="A395" s="161">
        <v>143</v>
      </c>
      <c r="B395" s="162" t="s">
        <v>1997</v>
      </c>
      <c r="C395" s="163" t="s">
        <v>1998</v>
      </c>
      <c r="D395" s="163" t="s">
        <v>1260</v>
      </c>
      <c r="E395" s="163" t="s">
        <v>1392</v>
      </c>
      <c r="F395" s="163" t="s">
        <v>1262</v>
      </c>
      <c r="G395" s="164">
        <v>300</v>
      </c>
    </row>
    <row r="396" spans="1:7" ht="39.6">
      <c r="A396" s="161">
        <v>144</v>
      </c>
      <c r="B396" s="162" t="s">
        <v>1999</v>
      </c>
      <c r="C396" s="163" t="s">
        <v>2000</v>
      </c>
      <c r="D396" s="163" t="s">
        <v>1260</v>
      </c>
      <c r="E396" s="163" t="s">
        <v>1392</v>
      </c>
      <c r="F396" s="163" t="s">
        <v>1262</v>
      </c>
      <c r="G396" s="164">
        <v>300</v>
      </c>
    </row>
    <row r="397" spans="1:7" ht="39.6">
      <c r="A397" s="161">
        <v>145</v>
      </c>
      <c r="B397" s="162" t="s">
        <v>2001</v>
      </c>
      <c r="C397" s="163" t="s">
        <v>2002</v>
      </c>
      <c r="D397" s="163" t="s">
        <v>1260</v>
      </c>
      <c r="E397" s="163" t="s">
        <v>1392</v>
      </c>
      <c r="F397" s="163" t="s">
        <v>1262</v>
      </c>
      <c r="G397" s="164">
        <v>300</v>
      </c>
    </row>
    <row r="398" spans="1:7" ht="39.6">
      <c r="A398" s="161">
        <v>146</v>
      </c>
      <c r="B398" s="162" t="s">
        <v>2003</v>
      </c>
      <c r="C398" s="163" t="s">
        <v>2004</v>
      </c>
      <c r="D398" s="163" t="s">
        <v>1260</v>
      </c>
      <c r="E398" s="163" t="s">
        <v>1392</v>
      </c>
      <c r="F398" s="163" t="s">
        <v>1262</v>
      </c>
      <c r="G398" s="164">
        <v>300</v>
      </c>
    </row>
    <row r="399" spans="1:7" ht="39.6">
      <c r="A399" s="161">
        <v>147</v>
      </c>
      <c r="B399" s="162" t="s">
        <v>2005</v>
      </c>
      <c r="C399" s="163" t="s">
        <v>2006</v>
      </c>
      <c r="D399" s="163" t="s">
        <v>1260</v>
      </c>
      <c r="E399" s="163" t="s">
        <v>1392</v>
      </c>
      <c r="F399" s="163" t="s">
        <v>1262</v>
      </c>
      <c r="G399" s="164">
        <v>300</v>
      </c>
    </row>
    <row r="400" spans="1:7" ht="39.6">
      <c r="A400" s="161">
        <v>148</v>
      </c>
      <c r="B400" s="162" t="s">
        <v>2007</v>
      </c>
      <c r="C400" s="163" t="s">
        <v>2008</v>
      </c>
      <c r="D400" s="163" t="s">
        <v>1260</v>
      </c>
      <c r="E400" s="163" t="s">
        <v>1392</v>
      </c>
      <c r="F400" s="163" t="s">
        <v>1262</v>
      </c>
      <c r="G400" s="164">
        <v>300</v>
      </c>
    </row>
    <row r="401" spans="1:7" ht="39.6">
      <c r="A401" s="161">
        <v>149</v>
      </c>
      <c r="B401" s="162" t="s">
        <v>2009</v>
      </c>
      <c r="C401" s="163" t="s">
        <v>2010</v>
      </c>
      <c r="D401" s="163" t="s">
        <v>1260</v>
      </c>
      <c r="E401" s="163" t="s">
        <v>1392</v>
      </c>
      <c r="F401" s="163" t="s">
        <v>1262</v>
      </c>
      <c r="G401" s="164">
        <v>300</v>
      </c>
    </row>
    <row r="402" spans="1:7" ht="39.6">
      <c r="A402" s="161">
        <v>150</v>
      </c>
      <c r="B402" s="162" t="s">
        <v>2011</v>
      </c>
      <c r="C402" s="163" t="s">
        <v>2012</v>
      </c>
      <c r="D402" s="163" t="s">
        <v>1260</v>
      </c>
      <c r="E402" s="163" t="s">
        <v>1392</v>
      </c>
      <c r="F402" s="163" t="s">
        <v>1262</v>
      </c>
      <c r="G402" s="164">
        <v>300</v>
      </c>
    </row>
    <row r="403" spans="1:7" ht="39.6">
      <c r="A403" s="161">
        <v>151</v>
      </c>
      <c r="B403" s="162" t="s">
        <v>2013</v>
      </c>
      <c r="C403" s="163" t="s">
        <v>2014</v>
      </c>
      <c r="D403" s="163" t="s">
        <v>1260</v>
      </c>
      <c r="E403" s="163" t="s">
        <v>1392</v>
      </c>
      <c r="F403" s="163" t="s">
        <v>1262</v>
      </c>
      <c r="G403" s="164">
        <v>300</v>
      </c>
    </row>
    <row r="404" spans="1:7" ht="39.6">
      <c r="A404" s="161">
        <v>152</v>
      </c>
      <c r="B404" s="162" t="s">
        <v>2015</v>
      </c>
      <c r="C404" s="163" t="s">
        <v>2016</v>
      </c>
      <c r="D404" s="163" t="s">
        <v>1260</v>
      </c>
      <c r="E404" s="163" t="s">
        <v>1392</v>
      </c>
      <c r="F404" s="163" t="s">
        <v>1262</v>
      </c>
      <c r="G404" s="164">
        <v>300</v>
      </c>
    </row>
    <row r="405" spans="1:7" ht="39.6">
      <c r="A405" s="161">
        <v>153</v>
      </c>
      <c r="B405" s="162" t="s">
        <v>2017</v>
      </c>
      <c r="C405" s="163" t="s">
        <v>2018</v>
      </c>
      <c r="D405" s="163" t="s">
        <v>1260</v>
      </c>
      <c r="E405" s="163" t="s">
        <v>1392</v>
      </c>
      <c r="F405" s="163" t="s">
        <v>1262</v>
      </c>
      <c r="G405" s="164">
        <v>300</v>
      </c>
    </row>
    <row r="406" spans="1:7" ht="39.6">
      <c r="A406" s="161">
        <v>154</v>
      </c>
      <c r="B406" s="162" t="s">
        <v>2019</v>
      </c>
      <c r="C406" s="163" t="s">
        <v>2020</v>
      </c>
      <c r="D406" s="163" t="s">
        <v>1260</v>
      </c>
      <c r="E406" s="163" t="s">
        <v>1392</v>
      </c>
      <c r="F406" s="163" t="s">
        <v>1262</v>
      </c>
      <c r="G406" s="164">
        <v>300</v>
      </c>
    </row>
    <row r="407" spans="1:7" ht="39.6">
      <c r="A407" s="161">
        <v>155</v>
      </c>
      <c r="B407" s="162" t="s">
        <v>2021</v>
      </c>
      <c r="C407" s="163" t="s">
        <v>2022</v>
      </c>
      <c r="D407" s="163" t="s">
        <v>1260</v>
      </c>
      <c r="E407" s="163" t="s">
        <v>1392</v>
      </c>
      <c r="F407" s="163" t="s">
        <v>1262</v>
      </c>
      <c r="G407" s="164">
        <v>300</v>
      </c>
    </row>
    <row r="408" spans="1:7" ht="39.6">
      <c r="A408" s="161">
        <v>156</v>
      </c>
      <c r="B408" s="162" t="s">
        <v>2023</v>
      </c>
      <c r="C408" s="163" t="s">
        <v>2024</v>
      </c>
      <c r="D408" s="163" t="s">
        <v>1260</v>
      </c>
      <c r="E408" s="163" t="s">
        <v>1392</v>
      </c>
      <c r="F408" s="163" t="s">
        <v>1262</v>
      </c>
      <c r="G408" s="164">
        <v>300</v>
      </c>
    </row>
    <row r="409" spans="1:7" ht="39.6">
      <c r="A409" s="161">
        <v>157</v>
      </c>
      <c r="B409" s="162" t="s">
        <v>2025</v>
      </c>
      <c r="C409" s="163" t="s">
        <v>2026</v>
      </c>
      <c r="D409" s="163" t="s">
        <v>1260</v>
      </c>
      <c r="E409" s="163" t="s">
        <v>1392</v>
      </c>
      <c r="F409" s="163" t="s">
        <v>1262</v>
      </c>
      <c r="G409" s="164">
        <v>300</v>
      </c>
    </row>
    <row r="410" spans="1:7" ht="39.6">
      <c r="A410" s="161">
        <v>158</v>
      </c>
      <c r="B410" s="162" t="s">
        <v>2027</v>
      </c>
      <c r="C410" s="163" t="s">
        <v>2028</v>
      </c>
      <c r="D410" s="163" t="s">
        <v>1260</v>
      </c>
      <c r="E410" s="163" t="s">
        <v>1392</v>
      </c>
      <c r="F410" s="163" t="s">
        <v>1262</v>
      </c>
      <c r="G410" s="164">
        <v>300</v>
      </c>
    </row>
    <row r="411" spans="1:7" ht="39.6">
      <c r="A411" s="161">
        <v>159</v>
      </c>
      <c r="B411" s="162" t="s">
        <v>2029</v>
      </c>
      <c r="C411" s="163" t="s">
        <v>1966</v>
      </c>
      <c r="D411" s="163" t="s">
        <v>1260</v>
      </c>
      <c r="E411" s="163" t="s">
        <v>1392</v>
      </c>
      <c r="F411" s="163" t="s">
        <v>1262</v>
      </c>
      <c r="G411" s="164">
        <v>300</v>
      </c>
    </row>
    <row r="412" spans="1:7" ht="39.6">
      <c r="A412" s="161">
        <v>160</v>
      </c>
      <c r="B412" s="162" t="s">
        <v>2030</v>
      </c>
      <c r="C412" s="163" t="s">
        <v>2031</v>
      </c>
      <c r="D412" s="163" t="s">
        <v>1260</v>
      </c>
      <c r="E412" s="163" t="s">
        <v>1392</v>
      </c>
      <c r="F412" s="163" t="s">
        <v>1262</v>
      </c>
      <c r="G412" s="164">
        <v>300</v>
      </c>
    </row>
    <row r="413" spans="1:7" ht="39.6">
      <c r="A413" s="161">
        <v>161</v>
      </c>
      <c r="B413" s="162" t="s">
        <v>2032</v>
      </c>
      <c r="C413" s="163" t="s">
        <v>2033</v>
      </c>
      <c r="D413" s="163" t="s">
        <v>1260</v>
      </c>
      <c r="E413" s="163" t="s">
        <v>1392</v>
      </c>
      <c r="F413" s="163" t="s">
        <v>1262</v>
      </c>
      <c r="G413" s="164">
        <v>300</v>
      </c>
    </row>
    <row r="414" spans="1:7" ht="39.6">
      <c r="A414" s="161">
        <v>162</v>
      </c>
      <c r="B414" s="162" t="s">
        <v>2034</v>
      </c>
      <c r="C414" s="163" t="s">
        <v>2035</v>
      </c>
      <c r="D414" s="163" t="s">
        <v>1260</v>
      </c>
      <c r="E414" s="163" t="s">
        <v>1392</v>
      </c>
      <c r="F414" s="163" t="s">
        <v>1262</v>
      </c>
      <c r="G414" s="164">
        <v>300</v>
      </c>
    </row>
    <row r="415" spans="1:7" ht="39.6">
      <c r="A415" s="161">
        <v>163</v>
      </c>
      <c r="B415" s="162" t="s">
        <v>2036</v>
      </c>
      <c r="C415" s="163" t="s">
        <v>2037</v>
      </c>
      <c r="D415" s="163" t="s">
        <v>1260</v>
      </c>
      <c r="E415" s="163" t="s">
        <v>1392</v>
      </c>
      <c r="F415" s="163" t="s">
        <v>1262</v>
      </c>
      <c r="G415" s="164">
        <v>300</v>
      </c>
    </row>
    <row r="416" spans="1:7" ht="39.6">
      <c r="A416" s="161">
        <v>164</v>
      </c>
      <c r="B416" s="162" t="s">
        <v>2038</v>
      </c>
      <c r="C416" s="163" t="s">
        <v>2039</v>
      </c>
      <c r="D416" s="163" t="s">
        <v>1260</v>
      </c>
      <c r="E416" s="163" t="s">
        <v>1392</v>
      </c>
      <c r="F416" s="163" t="s">
        <v>1262</v>
      </c>
      <c r="G416" s="164">
        <v>300</v>
      </c>
    </row>
    <row r="417" spans="1:7" ht="39.6">
      <c r="A417" s="161">
        <v>165</v>
      </c>
      <c r="B417" s="162" t="s">
        <v>2040</v>
      </c>
      <c r="C417" s="163" t="s">
        <v>2041</v>
      </c>
      <c r="D417" s="163" t="s">
        <v>1260</v>
      </c>
      <c r="E417" s="163" t="s">
        <v>1392</v>
      </c>
      <c r="F417" s="163" t="s">
        <v>1262</v>
      </c>
      <c r="G417" s="164">
        <v>300</v>
      </c>
    </row>
    <row r="418" spans="1:7" ht="39.6">
      <c r="A418" s="161">
        <v>166</v>
      </c>
      <c r="B418" s="162" t="s">
        <v>2042</v>
      </c>
      <c r="C418" s="163" t="s">
        <v>2043</v>
      </c>
      <c r="D418" s="163" t="s">
        <v>1260</v>
      </c>
      <c r="E418" s="163" t="s">
        <v>1392</v>
      </c>
      <c r="F418" s="163" t="s">
        <v>1262</v>
      </c>
      <c r="G418" s="164">
        <v>300</v>
      </c>
    </row>
    <row r="419" spans="1:7" ht="39.6">
      <c r="A419" s="161">
        <v>167</v>
      </c>
      <c r="B419" s="162" t="s">
        <v>2044</v>
      </c>
      <c r="C419" s="163" t="s">
        <v>2045</v>
      </c>
      <c r="D419" s="163" t="s">
        <v>1260</v>
      </c>
      <c r="E419" s="163" t="s">
        <v>1392</v>
      </c>
      <c r="F419" s="163" t="s">
        <v>1262</v>
      </c>
      <c r="G419" s="164">
        <v>300</v>
      </c>
    </row>
    <row r="420" spans="1:7" s="131" customFormat="1">
      <c r="A420" s="175">
        <v>10</v>
      </c>
      <c r="B420" s="159" t="s">
        <v>2046</v>
      </c>
      <c r="C420" s="175"/>
      <c r="D420" s="175"/>
      <c r="E420" s="175"/>
      <c r="F420" s="175"/>
      <c r="G420" s="176">
        <f>SUBTOTAL(9,G421:G424)</f>
        <v>1100</v>
      </c>
    </row>
    <row r="421" spans="1:7" ht="26.4">
      <c r="A421" s="161">
        <v>1</v>
      </c>
      <c r="B421" s="162" t="s">
        <v>2047</v>
      </c>
      <c r="C421" s="163" t="s">
        <v>2048</v>
      </c>
      <c r="D421" s="163" t="s">
        <v>1260</v>
      </c>
      <c r="E421" s="163" t="s">
        <v>2049</v>
      </c>
      <c r="F421" s="163" t="s">
        <v>2050</v>
      </c>
      <c r="G421" s="164">
        <v>300</v>
      </c>
    </row>
    <row r="422" spans="1:7" ht="26.4">
      <c r="A422" s="161">
        <v>2</v>
      </c>
      <c r="B422" s="162" t="s">
        <v>2051</v>
      </c>
      <c r="C422" s="163" t="s">
        <v>2052</v>
      </c>
      <c r="D422" s="163" t="s">
        <v>2053</v>
      </c>
      <c r="E422" s="163" t="s">
        <v>2054</v>
      </c>
      <c r="F422" s="163" t="s">
        <v>2055</v>
      </c>
      <c r="G422" s="164">
        <v>250</v>
      </c>
    </row>
    <row r="423" spans="1:7" ht="26.4">
      <c r="A423" s="161">
        <v>3</v>
      </c>
      <c r="B423" s="162" t="s">
        <v>2056</v>
      </c>
      <c r="C423" s="163" t="s">
        <v>2057</v>
      </c>
      <c r="D423" s="163" t="s">
        <v>2053</v>
      </c>
      <c r="E423" s="163" t="s">
        <v>2054</v>
      </c>
      <c r="F423" s="163" t="s">
        <v>2055</v>
      </c>
      <c r="G423" s="164">
        <v>250</v>
      </c>
    </row>
    <row r="424" spans="1:7" ht="39.6">
      <c r="A424" s="161">
        <v>4</v>
      </c>
      <c r="B424" s="162" t="s">
        <v>2058</v>
      </c>
      <c r="C424" s="163" t="s">
        <v>2059</v>
      </c>
      <c r="D424" s="163" t="s">
        <v>2060</v>
      </c>
      <c r="E424" s="163" t="s">
        <v>2049</v>
      </c>
      <c r="F424" s="163" t="s">
        <v>2055</v>
      </c>
      <c r="G424" s="164">
        <v>300</v>
      </c>
    </row>
    <row r="425" spans="1:7" s="131" customFormat="1">
      <c r="A425" s="165">
        <v>11</v>
      </c>
      <c r="B425" s="159" t="s">
        <v>2061</v>
      </c>
      <c r="C425" s="153"/>
      <c r="D425" s="153"/>
      <c r="E425" s="153"/>
      <c r="F425" s="153"/>
      <c r="G425" s="160">
        <f>SUBTOTAL(9,G426:G427)</f>
        <v>800</v>
      </c>
    </row>
    <row r="426" spans="1:7" ht="26.4">
      <c r="A426" s="161">
        <v>1</v>
      </c>
      <c r="B426" s="162" t="s">
        <v>2062</v>
      </c>
      <c r="C426" s="163" t="s">
        <v>2063</v>
      </c>
      <c r="D426" s="163" t="s">
        <v>1213</v>
      </c>
      <c r="E426" s="163" t="s">
        <v>2064</v>
      </c>
      <c r="F426" s="163" t="s">
        <v>2062</v>
      </c>
      <c r="G426" s="164">
        <v>350</v>
      </c>
    </row>
    <row r="427" spans="1:7" ht="32.4" customHeight="1">
      <c r="A427" s="161">
        <v>2</v>
      </c>
      <c r="B427" s="162" t="s">
        <v>2065</v>
      </c>
      <c r="C427" s="163" t="s">
        <v>2066</v>
      </c>
      <c r="D427" s="163" t="s">
        <v>1213</v>
      </c>
      <c r="E427" s="163" t="s">
        <v>2067</v>
      </c>
      <c r="F427" s="163" t="s">
        <v>2068</v>
      </c>
      <c r="G427" s="164">
        <v>450</v>
      </c>
    </row>
    <row r="428" spans="1:7" s="131" customFormat="1">
      <c r="A428" s="165">
        <v>12</v>
      </c>
      <c r="B428" s="159" t="s">
        <v>2069</v>
      </c>
      <c r="C428" s="153"/>
      <c r="D428" s="153"/>
      <c r="E428" s="153"/>
      <c r="F428" s="153"/>
      <c r="G428" s="160">
        <f>SUBTOTAL(9,G429:G480)</f>
        <v>28300</v>
      </c>
    </row>
    <row r="429" spans="1:7" s="131" customFormat="1" ht="32.4" customHeight="1">
      <c r="A429" s="163">
        <v>1</v>
      </c>
      <c r="B429" s="162" t="s">
        <v>2070</v>
      </c>
      <c r="C429" s="163" t="s">
        <v>2071</v>
      </c>
      <c r="D429" s="163" t="s">
        <v>1260</v>
      </c>
      <c r="E429" s="163" t="s">
        <v>2072</v>
      </c>
      <c r="F429" s="163" t="s">
        <v>1262</v>
      </c>
      <c r="G429" s="164">
        <v>600</v>
      </c>
    </row>
    <row r="430" spans="1:7" s="131" customFormat="1" ht="32.4" customHeight="1">
      <c r="A430" s="163">
        <v>2</v>
      </c>
      <c r="B430" s="162" t="s">
        <v>2073</v>
      </c>
      <c r="C430" s="163" t="s">
        <v>2074</v>
      </c>
      <c r="D430" s="163" t="s">
        <v>1260</v>
      </c>
      <c r="E430" s="163" t="s">
        <v>2075</v>
      </c>
      <c r="F430" s="163" t="s">
        <v>1262</v>
      </c>
      <c r="G430" s="164">
        <v>450</v>
      </c>
    </row>
    <row r="431" spans="1:7" s="131" customFormat="1" ht="32.4" customHeight="1">
      <c r="A431" s="163">
        <v>3</v>
      </c>
      <c r="B431" s="162" t="s">
        <v>2076</v>
      </c>
      <c r="C431" s="163" t="s">
        <v>2077</v>
      </c>
      <c r="D431" s="163" t="s">
        <v>1260</v>
      </c>
      <c r="E431" s="163" t="s">
        <v>2075</v>
      </c>
      <c r="F431" s="163" t="s">
        <v>1262</v>
      </c>
      <c r="G431" s="164">
        <v>450</v>
      </c>
    </row>
    <row r="432" spans="1:7" s="131" customFormat="1" ht="32.4" customHeight="1">
      <c r="A432" s="163">
        <v>4</v>
      </c>
      <c r="B432" s="162" t="s">
        <v>2078</v>
      </c>
      <c r="C432" s="163" t="s">
        <v>2079</v>
      </c>
      <c r="D432" s="174" t="s">
        <v>2080</v>
      </c>
      <c r="E432" s="163" t="s">
        <v>2081</v>
      </c>
      <c r="F432" s="163" t="s">
        <v>2082</v>
      </c>
      <c r="G432" s="164">
        <v>450</v>
      </c>
    </row>
    <row r="433" spans="1:7" s="131" customFormat="1" ht="32.4" customHeight="1">
      <c r="A433" s="163">
        <v>5</v>
      </c>
      <c r="B433" s="162" t="s">
        <v>2083</v>
      </c>
      <c r="C433" s="163" t="s">
        <v>2084</v>
      </c>
      <c r="D433" s="174" t="s">
        <v>2080</v>
      </c>
      <c r="E433" s="163" t="s">
        <v>2081</v>
      </c>
      <c r="F433" s="163" t="s">
        <v>2082</v>
      </c>
      <c r="G433" s="164">
        <v>450</v>
      </c>
    </row>
    <row r="434" spans="1:7" s="131" customFormat="1" ht="32.4" customHeight="1">
      <c r="A434" s="163">
        <v>6</v>
      </c>
      <c r="B434" s="162" t="s">
        <v>2085</v>
      </c>
      <c r="C434" s="163" t="s">
        <v>2086</v>
      </c>
      <c r="D434" s="163" t="s">
        <v>1260</v>
      </c>
      <c r="E434" s="163" t="s">
        <v>2075</v>
      </c>
      <c r="F434" s="163" t="s">
        <v>1262</v>
      </c>
      <c r="G434" s="164">
        <v>450</v>
      </c>
    </row>
    <row r="435" spans="1:7" s="131" customFormat="1" ht="32.4" customHeight="1">
      <c r="A435" s="163">
        <v>7</v>
      </c>
      <c r="B435" s="162" t="s">
        <v>2087</v>
      </c>
      <c r="C435" s="163" t="s">
        <v>2088</v>
      </c>
      <c r="D435" s="163" t="s">
        <v>1260</v>
      </c>
      <c r="E435" s="163" t="s">
        <v>2075</v>
      </c>
      <c r="F435" s="163" t="s">
        <v>1262</v>
      </c>
      <c r="G435" s="164">
        <v>450</v>
      </c>
    </row>
    <row r="436" spans="1:7" s="131" customFormat="1" ht="32.4" customHeight="1">
      <c r="A436" s="163">
        <v>8</v>
      </c>
      <c r="B436" s="162" t="s">
        <v>2087</v>
      </c>
      <c r="C436" s="163" t="s">
        <v>2088</v>
      </c>
      <c r="D436" s="163" t="s">
        <v>1260</v>
      </c>
      <c r="E436" s="163" t="s">
        <v>2089</v>
      </c>
      <c r="F436" s="163" t="s">
        <v>1262</v>
      </c>
      <c r="G436" s="164">
        <v>700</v>
      </c>
    </row>
    <row r="437" spans="1:7" s="131" customFormat="1" ht="32.4" customHeight="1">
      <c r="A437" s="163">
        <v>9</v>
      </c>
      <c r="B437" s="162" t="s">
        <v>2090</v>
      </c>
      <c r="C437" s="163" t="s">
        <v>2091</v>
      </c>
      <c r="D437" s="163" t="s">
        <v>1260</v>
      </c>
      <c r="E437" s="163" t="s">
        <v>2089</v>
      </c>
      <c r="F437" s="163" t="s">
        <v>1262</v>
      </c>
      <c r="G437" s="164">
        <v>700</v>
      </c>
    </row>
    <row r="438" spans="1:7" s="131" customFormat="1" ht="32.4" customHeight="1">
      <c r="A438" s="163">
        <v>10</v>
      </c>
      <c r="B438" s="162" t="s">
        <v>2092</v>
      </c>
      <c r="C438" s="163" t="s">
        <v>2093</v>
      </c>
      <c r="D438" s="163" t="s">
        <v>1260</v>
      </c>
      <c r="E438" s="163" t="s">
        <v>2089</v>
      </c>
      <c r="F438" s="163" t="s">
        <v>1262</v>
      </c>
      <c r="G438" s="164">
        <v>600</v>
      </c>
    </row>
    <row r="439" spans="1:7" s="131" customFormat="1" ht="32.4" customHeight="1">
      <c r="A439" s="163">
        <v>11</v>
      </c>
      <c r="B439" s="162" t="s">
        <v>2094</v>
      </c>
      <c r="C439" s="163" t="s">
        <v>2095</v>
      </c>
      <c r="D439" s="163" t="s">
        <v>1260</v>
      </c>
      <c r="E439" s="163" t="s">
        <v>2089</v>
      </c>
      <c r="F439" s="163" t="s">
        <v>1262</v>
      </c>
      <c r="G439" s="164">
        <v>600</v>
      </c>
    </row>
    <row r="440" spans="1:7" s="131" customFormat="1" ht="32.4" customHeight="1">
      <c r="A440" s="163">
        <v>12</v>
      </c>
      <c r="B440" s="162" t="s">
        <v>2096</v>
      </c>
      <c r="C440" s="163" t="s">
        <v>2097</v>
      </c>
      <c r="D440" s="163" t="s">
        <v>1260</v>
      </c>
      <c r="E440" s="163" t="s">
        <v>2089</v>
      </c>
      <c r="F440" s="163" t="s">
        <v>1262</v>
      </c>
      <c r="G440" s="164">
        <v>600</v>
      </c>
    </row>
    <row r="441" spans="1:7" s="131" customFormat="1" ht="32.4" customHeight="1">
      <c r="A441" s="163">
        <v>13</v>
      </c>
      <c r="B441" s="162" t="s">
        <v>2098</v>
      </c>
      <c r="C441" s="163" t="s">
        <v>2099</v>
      </c>
      <c r="D441" s="163" t="s">
        <v>1260</v>
      </c>
      <c r="E441" s="163" t="s">
        <v>2089</v>
      </c>
      <c r="F441" s="163" t="s">
        <v>1262</v>
      </c>
      <c r="G441" s="164">
        <v>600</v>
      </c>
    </row>
    <row r="442" spans="1:7" s="131" customFormat="1" ht="32.4" customHeight="1">
      <c r="A442" s="163">
        <v>14</v>
      </c>
      <c r="B442" s="162" t="s">
        <v>2100</v>
      </c>
      <c r="C442" s="163" t="s">
        <v>2101</v>
      </c>
      <c r="D442" s="163" t="s">
        <v>1260</v>
      </c>
      <c r="E442" s="163" t="s">
        <v>2089</v>
      </c>
      <c r="F442" s="163" t="s">
        <v>1262</v>
      </c>
      <c r="G442" s="164">
        <v>600</v>
      </c>
    </row>
    <row r="443" spans="1:7" s="131" customFormat="1" ht="32.4" customHeight="1">
      <c r="A443" s="163">
        <v>15</v>
      </c>
      <c r="B443" s="162" t="s">
        <v>2102</v>
      </c>
      <c r="C443" s="163" t="s">
        <v>2103</v>
      </c>
      <c r="D443" s="163" t="s">
        <v>1260</v>
      </c>
      <c r="E443" s="163" t="s">
        <v>2089</v>
      </c>
      <c r="F443" s="163" t="s">
        <v>1262</v>
      </c>
      <c r="G443" s="164">
        <v>600</v>
      </c>
    </row>
    <row r="444" spans="1:7" s="131" customFormat="1" ht="32.4" customHeight="1">
      <c r="A444" s="163">
        <v>16</v>
      </c>
      <c r="B444" s="162" t="s">
        <v>2104</v>
      </c>
      <c r="C444" s="163" t="s">
        <v>2105</v>
      </c>
      <c r="D444" s="163" t="s">
        <v>1260</v>
      </c>
      <c r="E444" s="163" t="s">
        <v>2089</v>
      </c>
      <c r="F444" s="163" t="s">
        <v>1262</v>
      </c>
      <c r="G444" s="164">
        <v>600</v>
      </c>
    </row>
    <row r="445" spans="1:7" s="131" customFormat="1" ht="32.4" customHeight="1">
      <c r="A445" s="163">
        <v>17</v>
      </c>
      <c r="B445" s="162" t="s">
        <v>2106</v>
      </c>
      <c r="C445" s="163" t="s">
        <v>2107</v>
      </c>
      <c r="D445" s="163" t="s">
        <v>1260</v>
      </c>
      <c r="E445" s="163" t="s">
        <v>2089</v>
      </c>
      <c r="F445" s="163" t="s">
        <v>1262</v>
      </c>
      <c r="G445" s="164">
        <v>600</v>
      </c>
    </row>
    <row r="446" spans="1:7" s="131" customFormat="1" ht="32.4" customHeight="1">
      <c r="A446" s="163">
        <v>18</v>
      </c>
      <c r="B446" s="162" t="s">
        <v>2108</v>
      </c>
      <c r="C446" s="163" t="s">
        <v>2109</v>
      </c>
      <c r="D446" s="163" t="s">
        <v>1260</v>
      </c>
      <c r="E446" s="163" t="s">
        <v>2089</v>
      </c>
      <c r="F446" s="163" t="s">
        <v>1262</v>
      </c>
      <c r="G446" s="164">
        <v>600</v>
      </c>
    </row>
    <row r="447" spans="1:7" s="131" customFormat="1" ht="32.4" customHeight="1">
      <c r="A447" s="163">
        <v>19</v>
      </c>
      <c r="B447" s="162" t="s">
        <v>2110</v>
      </c>
      <c r="C447" s="163" t="s">
        <v>2111</v>
      </c>
      <c r="D447" s="163" t="s">
        <v>1260</v>
      </c>
      <c r="E447" s="163" t="s">
        <v>2089</v>
      </c>
      <c r="F447" s="163" t="s">
        <v>1262</v>
      </c>
      <c r="G447" s="164">
        <v>600</v>
      </c>
    </row>
    <row r="448" spans="1:7" s="131" customFormat="1" ht="32.4" customHeight="1">
      <c r="A448" s="163">
        <v>20</v>
      </c>
      <c r="B448" s="162" t="s">
        <v>2112</v>
      </c>
      <c r="C448" s="163" t="s">
        <v>2097</v>
      </c>
      <c r="D448" s="163" t="s">
        <v>1260</v>
      </c>
      <c r="E448" s="163" t="s">
        <v>2089</v>
      </c>
      <c r="F448" s="163" t="s">
        <v>1262</v>
      </c>
      <c r="G448" s="164">
        <v>600</v>
      </c>
    </row>
    <row r="449" spans="1:7" s="131" customFormat="1" ht="32.4" customHeight="1">
      <c r="A449" s="163">
        <v>21</v>
      </c>
      <c r="B449" s="162" t="s">
        <v>2113</v>
      </c>
      <c r="C449" s="163" t="s">
        <v>2114</v>
      </c>
      <c r="D449" s="163" t="s">
        <v>1260</v>
      </c>
      <c r="E449" s="163" t="s">
        <v>2089</v>
      </c>
      <c r="F449" s="163" t="s">
        <v>1262</v>
      </c>
      <c r="G449" s="164">
        <v>600</v>
      </c>
    </row>
    <row r="450" spans="1:7" s="131" customFormat="1" ht="32.4" customHeight="1">
      <c r="A450" s="163">
        <v>22</v>
      </c>
      <c r="B450" s="162" t="s">
        <v>2115</v>
      </c>
      <c r="C450" s="163" t="s">
        <v>2116</v>
      </c>
      <c r="D450" s="163" t="s">
        <v>1260</v>
      </c>
      <c r="E450" s="163" t="s">
        <v>2089</v>
      </c>
      <c r="F450" s="163" t="s">
        <v>1262</v>
      </c>
      <c r="G450" s="164">
        <v>600</v>
      </c>
    </row>
    <row r="451" spans="1:7" s="131" customFormat="1" ht="32.4" customHeight="1">
      <c r="A451" s="163">
        <v>23</v>
      </c>
      <c r="B451" s="162" t="s">
        <v>2117</v>
      </c>
      <c r="C451" s="163" t="s">
        <v>2118</v>
      </c>
      <c r="D451" s="174" t="s">
        <v>2080</v>
      </c>
      <c r="E451" s="163" t="s">
        <v>2119</v>
      </c>
      <c r="F451" s="163" t="s">
        <v>2082</v>
      </c>
      <c r="G451" s="164">
        <v>500</v>
      </c>
    </row>
    <row r="452" spans="1:7" s="131" customFormat="1" ht="32.4" customHeight="1">
      <c r="A452" s="163">
        <v>24</v>
      </c>
      <c r="B452" s="162" t="s">
        <v>2120</v>
      </c>
      <c r="C452" s="163" t="s">
        <v>2121</v>
      </c>
      <c r="D452" s="174" t="s">
        <v>2080</v>
      </c>
      <c r="E452" s="163" t="s">
        <v>2119</v>
      </c>
      <c r="F452" s="163" t="s">
        <v>2082</v>
      </c>
      <c r="G452" s="164">
        <v>500</v>
      </c>
    </row>
    <row r="453" spans="1:7" s="131" customFormat="1" ht="32.4" customHeight="1">
      <c r="A453" s="163">
        <v>25</v>
      </c>
      <c r="B453" s="162" t="s">
        <v>2122</v>
      </c>
      <c r="C453" s="163" t="s">
        <v>2123</v>
      </c>
      <c r="D453" s="174" t="s">
        <v>2080</v>
      </c>
      <c r="E453" s="163" t="s">
        <v>2119</v>
      </c>
      <c r="F453" s="163" t="s">
        <v>2082</v>
      </c>
      <c r="G453" s="164">
        <v>500</v>
      </c>
    </row>
    <row r="454" spans="1:7" s="131" customFormat="1" ht="32.4" customHeight="1">
      <c r="A454" s="163">
        <v>26</v>
      </c>
      <c r="B454" s="162" t="s">
        <v>2124</v>
      </c>
      <c r="C454" s="163" t="s">
        <v>2125</v>
      </c>
      <c r="D454" s="174" t="s">
        <v>2080</v>
      </c>
      <c r="E454" s="163" t="s">
        <v>2119</v>
      </c>
      <c r="F454" s="163" t="s">
        <v>2082</v>
      </c>
      <c r="G454" s="164">
        <v>500</v>
      </c>
    </row>
    <row r="455" spans="1:7" s="131" customFormat="1" ht="32.4" customHeight="1">
      <c r="A455" s="163">
        <v>27</v>
      </c>
      <c r="B455" s="162" t="s">
        <v>2126</v>
      </c>
      <c r="C455" s="163" t="s">
        <v>2097</v>
      </c>
      <c r="D455" s="174" t="s">
        <v>2080</v>
      </c>
      <c r="E455" s="163" t="s">
        <v>2119</v>
      </c>
      <c r="F455" s="163" t="s">
        <v>2082</v>
      </c>
      <c r="G455" s="164">
        <v>500</v>
      </c>
    </row>
    <row r="456" spans="1:7" s="131" customFormat="1" ht="32.4" customHeight="1">
      <c r="A456" s="163">
        <v>28</v>
      </c>
      <c r="B456" s="162" t="s">
        <v>2127</v>
      </c>
      <c r="C456" s="163" t="s">
        <v>2128</v>
      </c>
      <c r="D456" s="174" t="s">
        <v>2080</v>
      </c>
      <c r="E456" s="163" t="s">
        <v>2119</v>
      </c>
      <c r="F456" s="163" t="s">
        <v>2082</v>
      </c>
      <c r="G456" s="164">
        <v>500</v>
      </c>
    </row>
    <row r="457" spans="1:7" s="131" customFormat="1" ht="32.4" customHeight="1">
      <c r="A457" s="163">
        <v>29</v>
      </c>
      <c r="B457" s="162" t="s">
        <v>2129</v>
      </c>
      <c r="C457" s="163" t="s">
        <v>2130</v>
      </c>
      <c r="D457" s="174" t="s">
        <v>2080</v>
      </c>
      <c r="E457" s="163" t="s">
        <v>2131</v>
      </c>
      <c r="F457" s="163" t="s">
        <v>2082</v>
      </c>
      <c r="G457" s="164">
        <v>500</v>
      </c>
    </row>
    <row r="458" spans="1:7" s="131" customFormat="1" ht="32.4" customHeight="1">
      <c r="A458" s="163">
        <v>30</v>
      </c>
      <c r="B458" s="162" t="s">
        <v>2132</v>
      </c>
      <c r="C458" s="163" t="s">
        <v>2133</v>
      </c>
      <c r="D458" s="163" t="s">
        <v>1260</v>
      </c>
      <c r="E458" s="163" t="s">
        <v>2089</v>
      </c>
      <c r="F458" s="163" t="s">
        <v>1262</v>
      </c>
      <c r="G458" s="164">
        <v>600</v>
      </c>
    </row>
    <row r="459" spans="1:7" s="131" customFormat="1" ht="32.4" customHeight="1">
      <c r="A459" s="163">
        <v>31</v>
      </c>
      <c r="B459" s="162" t="s">
        <v>2134</v>
      </c>
      <c r="C459" s="163" t="s">
        <v>2135</v>
      </c>
      <c r="D459" s="163" t="s">
        <v>1260</v>
      </c>
      <c r="E459" s="163" t="s">
        <v>2089</v>
      </c>
      <c r="F459" s="163" t="s">
        <v>1262</v>
      </c>
      <c r="G459" s="164">
        <v>600</v>
      </c>
    </row>
    <row r="460" spans="1:7" s="131" customFormat="1" ht="32.4" customHeight="1">
      <c r="A460" s="163">
        <v>32</v>
      </c>
      <c r="B460" s="162" t="s">
        <v>2136</v>
      </c>
      <c r="C460" s="163" t="s">
        <v>2137</v>
      </c>
      <c r="D460" s="163" t="s">
        <v>1260</v>
      </c>
      <c r="E460" s="163" t="s">
        <v>2089</v>
      </c>
      <c r="F460" s="163" t="s">
        <v>1262</v>
      </c>
      <c r="G460" s="164">
        <v>600</v>
      </c>
    </row>
    <row r="461" spans="1:7" s="131" customFormat="1" ht="32.4" customHeight="1">
      <c r="A461" s="163">
        <v>33</v>
      </c>
      <c r="B461" s="162" t="s">
        <v>2138</v>
      </c>
      <c r="C461" s="163" t="s">
        <v>2139</v>
      </c>
      <c r="D461" s="163" t="s">
        <v>1260</v>
      </c>
      <c r="E461" s="163" t="s">
        <v>2089</v>
      </c>
      <c r="F461" s="163" t="s">
        <v>1262</v>
      </c>
      <c r="G461" s="164">
        <v>600</v>
      </c>
    </row>
    <row r="462" spans="1:7" s="131" customFormat="1" ht="32.4" customHeight="1">
      <c r="A462" s="163">
        <v>34</v>
      </c>
      <c r="B462" s="162" t="s">
        <v>2140</v>
      </c>
      <c r="C462" s="163" t="s">
        <v>2141</v>
      </c>
      <c r="D462" s="163" t="s">
        <v>1260</v>
      </c>
      <c r="E462" s="163" t="s">
        <v>2089</v>
      </c>
      <c r="F462" s="163" t="s">
        <v>1262</v>
      </c>
      <c r="G462" s="164">
        <v>600</v>
      </c>
    </row>
    <row r="463" spans="1:7" s="131" customFormat="1" ht="32.4" customHeight="1">
      <c r="A463" s="163">
        <v>35</v>
      </c>
      <c r="B463" s="162" t="s">
        <v>2142</v>
      </c>
      <c r="C463" s="163" t="s">
        <v>2143</v>
      </c>
      <c r="D463" s="174" t="s">
        <v>2080</v>
      </c>
      <c r="E463" s="163" t="s">
        <v>2144</v>
      </c>
      <c r="F463" s="163" t="s">
        <v>2082</v>
      </c>
      <c r="G463" s="164">
        <v>600</v>
      </c>
    </row>
    <row r="464" spans="1:7" s="131" customFormat="1" ht="32.4" customHeight="1">
      <c r="A464" s="163">
        <v>36</v>
      </c>
      <c r="B464" s="162" t="s">
        <v>2145</v>
      </c>
      <c r="C464" s="163" t="s">
        <v>2146</v>
      </c>
      <c r="D464" s="174" t="s">
        <v>2080</v>
      </c>
      <c r="E464" s="163" t="s">
        <v>2144</v>
      </c>
      <c r="F464" s="163" t="s">
        <v>2082</v>
      </c>
      <c r="G464" s="164">
        <v>600</v>
      </c>
    </row>
    <row r="465" spans="1:7" s="131" customFormat="1" ht="32.4" customHeight="1">
      <c r="A465" s="163">
        <v>37</v>
      </c>
      <c r="B465" s="162" t="s">
        <v>2147</v>
      </c>
      <c r="C465" s="163" t="s">
        <v>2148</v>
      </c>
      <c r="D465" s="163" t="s">
        <v>1260</v>
      </c>
      <c r="E465" s="163" t="s">
        <v>2089</v>
      </c>
      <c r="F465" s="163" t="s">
        <v>1262</v>
      </c>
      <c r="G465" s="164">
        <v>500</v>
      </c>
    </row>
    <row r="466" spans="1:7" s="131" customFormat="1" ht="32.4" customHeight="1">
      <c r="A466" s="163">
        <v>38</v>
      </c>
      <c r="B466" s="162" t="s">
        <v>2149</v>
      </c>
      <c r="C466" s="163" t="s">
        <v>2150</v>
      </c>
      <c r="D466" s="163" t="s">
        <v>1260</v>
      </c>
      <c r="E466" s="163" t="s">
        <v>2089</v>
      </c>
      <c r="F466" s="163" t="s">
        <v>1262</v>
      </c>
      <c r="G466" s="164">
        <v>500</v>
      </c>
    </row>
    <row r="467" spans="1:7" s="131" customFormat="1" ht="32.4" customHeight="1">
      <c r="A467" s="163">
        <v>39</v>
      </c>
      <c r="B467" s="162" t="s">
        <v>2151</v>
      </c>
      <c r="C467" s="163" t="s">
        <v>2152</v>
      </c>
      <c r="D467" s="174" t="s">
        <v>2080</v>
      </c>
      <c r="E467" s="163" t="s">
        <v>2153</v>
      </c>
      <c r="F467" s="163" t="s">
        <v>2082</v>
      </c>
      <c r="G467" s="164">
        <v>700</v>
      </c>
    </row>
    <row r="468" spans="1:7" s="131" customFormat="1" ht="32.4" customHeight="1">
      <c r="A468" s="163">
        <v>40</v>
      </c>
      <c r="B468" s="162" t="s">
        <v>2154</v>
      </c>
      <c r="C468" s="163" t="s">
        <v>2155</v>
      </c>
      <c r="D468" s="174" t="s">
        <v>2080</v>
      </c>
      <c r="E468" s="163" t="s">
        <v>2131</v>
      </c>
      <c r="F468" s="163" t="s">
        <v>2082</v>
      </c>
      <c r="G468" s="164">
        <v>450</v>
      </c>
    </row>
    <row r="469" spans="1:7" s="131" customFormat="1" ht="32.4" customHeight="1">
      <c r="A469" s="163">
        <v>41</v>
      </c>
      <c r="B469" s="162" t="s">
        <v>2156</v>
      </c>
      <c r="C469" s="163" t="s">
        <v>2157</v>
      </c>
      <c r="D469" s="163" t="s">
        <v>1260</v>
      </c>
      <c r="E469" s="163" t="s">
        <v>2089</v>
      </c>
      <c r="F469" s="163" t="s">
        <v>1262</v>
      </c>
      <c r="G469" s="164">
        <v>500</v>
      </c>
    </row>
    <row r="470" spans="1:7" s="131" customFormat="1" ht="32.4" customHeight="1">
      <c r="A470" s="163">
        <v>42</v>
      </c>
      <c r="B470" s="162" t="s">
        <v>2158</v>
      </c>
      <c r="C470" s="163" t="s">
        <v>2159</v>
      </c>
      <c r="D470" s="163" t="s">
        <v>1260</v>
      </c>
      <c r="E470" s="163" t="s">
        <v>2089</v>
      </c>
      <c r="F470" s="163" t="s">
        <v>1262</v>
      </c>
      <c r="G470" s="164">
        <v>500</v>
      </c>
    </row>
    <row r="471" spans="1:7" s="131" customFormat="1" ht="32.4" customHeight="1">
      <c r="A471" s="163">
        <v>43</v>
      </c>
      <c r="B471" s="162" t="s">
        <v>2160</v>
      </c>
      <c r="C471" s="163" t="s">
        <v>2161</v>
      </c>
      <c r="D471" s="174" t="s">
        <v>2080</v>
      </c>
      <c r="E471" s="163" t="s">
        <v>2131</v>
      </c>
      <c r="F471" s="163" t="s">
        <v>2082</v>
      </c>
      <c r="G471" s="164">
        <v>450</v>
      </c>
    </row>
    <row r="472" spans="1:7" s="131" customFormat="1" ht="32.4" customHeight="1">
      <c r="A472" s="163">
        <v>44</v>
      </c>
      <c r="B472" s="162" t="s">
        <v>2162</v>
      </c>
      <c r="C472" s="163" t="s">
        <v>2163</v>
      </c>
      <c r="D472" s="163" t="s">
        <v>1260</v>
      </c>
      <c r="E472" s="163" t="s">
        <v>2089</v>
      </c>
      <c r="F472" s="163" t="s">
        <v>1262</v>
      </c>
      <c r="G472" s="164">
        <v>500</v>
      </c>
    </row>
    <row r="473" spans="1:7" s="131" customFormat="1" ht="32.4" customHeight="1">
      <c r="A473" s="163">
        <v>45</v>
      </c>
      <c r="B473" s="162" t="s">
        <v>2164</v>
      </c>
      <c r="C473" s="163" t="s">
        <v>2165</v>
      </c>
      <c r="D473" s="174" t="s">
        <v>2080</v>
      </c>
      <c r="E473" s="163" t="s">
        <v>2144</v>
      </c>
      <c r="F473" s="163" t="s">
        <v>2082</v>
      </c>
      <c r="G473" s="164">
        <v>600</v>
      </c>
    </row>
    <row r="474" spans="1:7" s="131" customFormat="1" ht="32.4" customHeight="1">
      <c r="A474" s="163">
        <v>46</v>
      </c>
      <c r="B474" s="162" t="s">
        <v>2166</v>
      </c>
      <c r="C474" s="163" t="s">
        <v>2167</v>
      </c>
      <c r="D474" s="174" t="s">
        <v>2080</v>
      </c>
      <c r="E474" s="163" t="s">
        <v>2168</v>
      </c>
      <c r="F474" s="163" t="s">
        <v>2082</v>
      </c>
      <c r="G474" s="164">
        <v>400</v>
      </c>
    </row>
    <row r="475" spans="1:7" s="131" customFormat="1" ht="32.4" customHeight="1">
      <c r="A475" s="163">
        <v>47</v>
      </c>
      <c r="B475" s="162" t="s">
        <v>2169</v>
      </c>
      <c r="C475" s="163" t="s">
        <v>2170</v>
      </c>
      <c r="D475" s="174" t="s">
        <v>2080</v>
      </c>
      <c r="E475" s="163" t="s">
        <v>2119</v>
      </c>
      <c r="F475" s="163" t="s">
        <v>2082</v>
      </c>
      <c r="G475" s="164">
        <v>500</v>
      </c>
    </row>
    <row r="476" spans="1:7" s="131" customFormat="1" ht="32.4" customHeight="1">
      <c r="A476" s="163">
        <v>48</v>
      </c>
      <c r="B476" s="162" t="s">
        <v>2171</v>
      </c>
      <c r="C476" s="163" t="s">
        <v>2172</v>
      </c>
      <c r="D476" s="174" t="s">
        <v>2080</v>
      </c>
      <c r="E476" s="163" t="s">
        <v>2173</v>
      </c>
      <c r="F476" s="163" t="s">
        <v>2082</v>
      </c>
      <c r="G476" s="164">
        <v>500</v>
      </c>
    </row>
    <row r="477" spans="1:7" ht="32.4" customHeight="1">
      <c r="A477" s="163">
        <v>49</v>
      </c>
      <c r="B477" s="162" t="s">
        <v>2174</v>
      </c>
      <c r="C477" s="163" t="s">
        <v>2175</v>
      </c>
      <c r="D477" s="163" t="s">
        <v>1260</v>
      </c>
      <c r="E477" s="163" t="s">
        <v>2176</v>
      </c>
      <c r="F477" s="163" t="s">
        <v>1262</v>
      </c>
      <c r="G477" s="164">
        <v>500</v>
      </c>
    </row>
    <row r="478" spans="1:7" ht="32.4" customHeight="1">
      <c r="A478" s="163">
        <v>50</v>
      </c>
      <c r="B478" s="162" t="s">
        <v>2177</v>
      </c>
      <c r="C478" s="163" t="s">
        <v>2178</v>
      </c>
      <c r="D478" s="163" t="s">
        <v>1260</v>
      </c>
      <c r="E478" s="163" t="s">
        <v>2179</v>
      </c>
      <c r="F478" s="163" t="s">
        <v>1262</v>
      </c>
      <c r="G478" s="164">
        <v>500</v>
      </c>
    </row>
    <row r="479" spans="1:7" ht="32.4" customHeight="1">
      <c r="A479" s="163">
        <v>51</v>
      </c>
      <c r="B479" s="162" t="s">
        <v>2180</v>
      </c>
      <c r="C479" s="163" t="s">
        <v>2181</v>
      </c>
      <c r="D479" s="163" t="s">
        <v>1260</v>
      </c>
      <c r="E479" s="163" t="s">
        <v>2176</v>
      </c>
      <c r="F479" s="163" t="s">
        <v>1262</v>
      </c>
      <c r="G479" s="164">
        <v>500</v>
      </c>
    </row>
    <row r="480" spans="1:7" ht="32.4" customHeight="1">
      <c r="A480" s="163">
        <v>52</v>
      </c>
      <c r="B480" s="162" t="s">
        <v>2182</v>
      </c>
      <c r="C480" s="163" t="s">
        <v>2183</v>
      </c>
      <c r="D480" s="163" t="s">
        <v>1260</v>
      </c>
      <c r="E480" s="163" t="s">
        <v>2176</v>
      </c>
      <c r="F480" s="163" t="s">
        <v>1262</v>
      </c>
      <c r="G480" s="164">
        <v>500</v>
      </c>
    </row>
    <row r="481" spans="1:7" s="131" customFormat="1" ht="32.4" customHeight="1">
      <c r="A481" s="153">
        <v>13</v>
      </c>
      <c r="B481" s="159" t="s">
        <v>2184</v>
      </c>
      <c r="C481" s="153"/>
      <c r="D481" s="153"/>
      <c r="E481" s="153"/>
      <c r="F481" s="153"/>
      <c r="G481" s="160">
        <f>SUBTOTAL(9,G482:G502)</f>
        <v>3150</v>
      </c>
    </row>
    <row r="482" spans="1:7" s="131" customFormat="1" ht="32.4" customHeight="1">
      <c r="A482" s="161">
        <v>1</v>
      </c>
      <c r="B482" s="162" t="s">
        <v>2185</v>
      </c>
      <c r="C482" s="163" t="s">
        <v>2185</v>
      </c>
      <c r="D482" s="163" t="s">
        <v>1260</v>
      </c>
      <c r="E482" s="163" t="s">
        <v>2186</v>
      </c>
      <c r="F482" s="163" t="s">
        <v>1262</v>
      </c>
      <c r="G482" s="164">
        <v>150</v>
      </c>
    </row>
    <row r="483" spans="1:7" s="131" customFormat="1" ht="32.4" customHeight="1">
      <c r="A483" s="161">
        <v>2</v>
      </c>
      <c r="B483" s="162" t="s">
        <v>2187</v>
      </c>
      <c r="C483" s="163" t="s">
        <v>2187</v>
      </c>
      <c r="D483" s="163" t="s">
        <v>1260</v>
      </c>
      <c r="E483" s="163" t="s">
        <v>2186</v>
      </c>
      <c r="F483" s="163" t="s">
        <v>1262</v>
      </c>
      <c r="G483" s="164">
        <v>150</v>
      </c>
    </row>
    <row r="484" spans="1:7" s="131" customFormat="1" ht="32.4" customHeight="1">
      <c r="A484" s="161">
        <v>3</v>
      </c>
      <c r="B484" s="162" t="s">
        <v>2188</v>
      </c>
      <c r="C484" s="163" t="s">
        <v>2188</v>
      </c>
      <c r="D484" s="163" t="s">
        <v>1260</v>
      </c>
      <c r="E484" s="163" t="s">
        <v>2186</v>
      </c>
      <c r="F484" s="163" t="s">
        <v>1262</v>
      </c>
      <c r="G484" s="164">
        <v>150</v>
      </c>
    </row>
    <row r="485" spans="1:7" s="131" customFormat="1" ht="32.4" customHeight="1">
      <c r="A485" s="161">
        <v>4</v>
      </c>
      <c r="B485" s="162" t="s">
        <v>2189</v>
      </c>
      <c r="C485" s="163" t="s">
        <v>2189</v>
      </c>
      <c r="D485" s="163" t="s">
        <v>1260</v>
      </c>
      <c r="E485" s="163" t="s">
        <v>2186</v>
      </c>
      <c r="F485" s="163" t="s">
        <v>1262</v>
      </c>
      <c r="G485" s="164">
        <v>150</v>
      </c>
    </row>
    <row r="486" spans="1:7" s="131" customFormat="1" ht="32.4" customHeight="1">
      <c r="A486" s="161">
        <v>5</v>
      </c>
      <c r="B486" s="162" t="s">
        <v>2190</v>
      </c>
      <c r="C486" s="163" t="s">
        <v>2190</v>
      </c>
      <c r="D486" s="163" t="s">
        <v>1260</v>
      </c>
      <c r="E486" s="163" t="s">
        <v>2186</v>
      </c>
      <c r="F486" s="163" t="s">
        <v>1262</v>
      </c>
      <c r="G486" s="164">
        <v>150</v>
      </c>
    </row>
    <row r="487" spans="1:7" s="131" customFormat="1" ht="32.4" customHeight="1">
      <c r="A487" s="161">
        <v>6</v>
      </c>
      <c r="B487" s="162" t="s">
        <v>2191</v>
      </c>
      <c r="C487" s="163" t="s">
        <v>2191</v>
      </c>
      <c r="D487" s="163" t="s">
        <v>1260</v>
      </c>
      <c r="E487" s="163" t="s">
        <v>2186</v>
      </c>
      <c r="F487" s="163" t="s">
        <v>1262</v>
      </c>
      <c r="G487" s="164">
        <v>150</v>
      </c>
    </row>
    <row r="488" spans="1:7" s="131" customFormat="1" ht="32.4" customHeight="1">
      <c r="A488" s="161">
        <v>7</v>
      </c>
      <c r="B488" s="162" t="s">
        <v>2192</v>
      </c>
      <c r="C488" s="163" t="s">
        <v>2192</v>
      </c>
      <c r="D488" s="163" t="s">
        <v>1260</v>
      </c>
      <c r="E488" s="163" t="s">
        <v>2186</v>
      </c>
      <c r="F488" s="163" t="s">
        <v>1262</v>
      </c>
      <c r="G488" s="164">
        <v>150</v>
      </c>
    </row>
    <row r="489" spans="1:7" s="131" customFormat="1" ht="32.4" customHeight="1">
      <c r="A489" s="161">
        <v>8</v>
      </c>
      <c r="B489" s="162" t="s">
        <v>2193</v>
      </c>
      <c r="C489" s="163" t="s">
        <v>2193</v>
      </c>
      <c r="D489" s="163" t="s">
        <v>1260</v>
      </c>
      <c r="E489" s="163" t="s">
        <v>2186</v>
      </c>
      <c r="F489" s="163" t="s">
        <v>1262</v>
      </c>
      <c r="G489" s="164">
        <v>150</v>
      </c>
    </row>
    <row r="490" spans="1:7" s="131" customFormat="1" ht="32.4" customHeight="1">
      <c r="A490" s="161">
        <v>9</v>
      </c>
      <c r="B490" s="162" t="s">
        <v>2194</v>
      </c>
      <c r="C490" s="163" t="s">
        <v>2194</v>
      </c>
      <c r="D490" s="163" t="s">
        <v>1260</v>
      </c>
      <c r="E490" s="163" t="s">
        <v>2186</v>
      </c>
      <c r="F490" s="163" t="s">
        <v>1262</v>
      </c>
      <c r="G490" s="164">
        <v>150</v>
      </c>
    </row>
    <row r="491" spans="1:7" s="131" customFormat="1" ht="32.4" customHeight="1">
      <c r="A491" s="161">
        <v>10</v>
      </c>
      <c r="B491" s="162" t="s">
        <v>2195</v>
      </c>
      <c r="C491" s="163" t="s">
        <v>2195</v>
      </c>
      <c r="D491" s="163" t="s">
        <v>1260</v>
      </c>
      <c r="E491" s="163" t="s">
        <v>2186</v>
      </c>
      <c r="F491" s="163" t="s">
        <v>1262</v>
      </c>
      <c r="G491" s="164">
        <v>150</v>
      </c>
    </row>
    <row r="492" spans="1:7" s="131" customFormat="1" ht="32.4" customHeight="1">
      <c r="A492" s="161">
        <v>11</v>
      </c>
      <c r="B492" s="162" t="s">
        <v>2196</v>
      </c>
      <c r="C492" s="163" t="s">
        <v>2196</v>
      </c>
      <c r="D492" s="163" t="s">
        <v>1260</v>
      </c>
      <c r="E492" s="163" t="s">
        <v>2186</v>
      </c>
      <c r="F492" s="163" t="s">
        <v>1262</v>
      </c>
      <c r="G492" s="164">
        <v>150</v>
      </c>
    </row>
    <row r="493" spans="1:7" s="131" customFormat="1" ht="32.4" customHeight="1">
      <c r="A493" s="161">
        <v>12</v>
      </c>
      <c r="B493" s="162" t="s">
        <v>2197</v>
      </c>
      <c r="C493" s="163" t="s">
        <v>2197</v>
      </c>
      <c r="D493" s="163" t="s">
        <v>1260</v>
      </c>
      <c r="E493" s="163" t="s">
        <v>2186</v>
      </c>
      <c r="F493" s="163" t="s">
        <v>1262</v>
      </c>
      <c r="G493" s="164">
        <v>150</v>
      </c>
    </row>
    <row r="494" spans="1:7" s="131" customFormat="1" ht="32.4" customHeight="1">
      <c r="A494" s="161">
        <v>13</v>
      </c>
      <c r="B494" s="162" t="s">
        <v>2198</v>
      </c>
      <c r="C494" s="163" t="s">
        <v>2198</v>
      </c>
      <c r="D494" s="163" t="s">
        <v>1260</v>
      </c>
      <c r="E494" s="163" t="s">
        <v>2186</v>
      </c>
      <c r="F494" s="163" t="s">
        <v>1262</v>
      </c>
      <c r="G494" s="164">
        <v>150</v>
      </c>
    </row>
    <row r="495" spans="1:7" s="131" customFormat="1" ht="32.4" customHeight="1">
      <c r="A495" s="161">
        <v>14</v>
      </c>
      <c r="B495" s="162" t="s">
        <v>2199</v>
      </c>
      <c r="C495" s="163" t="s">
        <v>2199</v>
      </c>
      <c r="D495" s="163" t="s">
        <v>1260</v>
      </c>
      <c r="E495" s="163" t="s">
        <v>2186</v>
      </c>
      <c r="F495" s="163" t="s">
        <v>1262</v>
      </c>
      <c r="G495" s="164">
        <v>150</v>
      </c>
    </row>
    <row r="496" spans="1:7" s="131" customFormat="1" ht="32.4" customHeight="1">
      <c r="A496" s="161">
        <v>15</v>
      </c>
      <c r="B496" s="162" t="s">
        <v>2200</v>
      </c>
      <c r="C496" s="163" t="s">
        <v>2200</v>
      </c>
      <c r="D496" s="163" t="s">
        <v>1260</v>
      </c>
      <c r="E496" s="163" t="s">
        <v>2186</v>
      </c>
      <c r="F496" s="163" t="s">
        <v>1262</v>
      </c>
      <c r="G496" s="164">
        <v>150</v>
      </c>
    </row>
    <row r="497" spans="1:7" s="131" customFormat="1" ht="32.4" customHeight="1">
      <c r="A497" s="161">
        <v>16</v>
      </c>
      <c r="B497" s="162" t="s">
        <v>2201</v>
      </c>
      <c r="C497" s="163" t="s">
        <v>2201</v>
      </c>
      <c r="D497" s="163" t="s">
        <v>1260</v>
      </c>
      <c r="E497" s="163" t="s">
        <v>2186</v>
      </c>
      <c r="F497" s="163" t="s">
        <v>1262</v>
      </c>
      <c r="G497" s="164">
        <v>150</v>
      </c>
    </row>
    <row r="498" spans="1:7" s="131" customFormat="1" ht="32.4" customHeight="1">
      <c r="A498" s="161">
        <v>17</v>
      </c>
      <c r="B498" s="162" t="s">
        <v>2202</v>
      </c>
      <c r="C498" s="163" t="s">
        <v>2202</v>
      </c>
      <c r="D498" s="163" t="s">
        <v>1260</v>
      </c>
      <c r="E498" s="163" t="s">
        <v>2186</v>
      </c>
      <c r="F498" s="163" t="s">
        <v>1262</v>
      </c>
      <c r="G498" s="164">
        <v>150</v>
      </c>
    </row>
    <row r="499" spans="1:7" s="131" customFormat="1" ht="32.4" customHeight="1">
      <c r="A499" s="161">
        <v>18</v>
      </c>
      <c r="B499" s="162" t="s">
        <v>2203</v>
      </c>
      <c r="C499" s="163" t="s">
        <v>2203</v>
      </c>
      <c r="D499" s="163" t="s">
        <v>1260</v>
      </c>
      <c r="E499" s="163" t="s">
        <v>2186</v>
      </c>
      <c r="F499" s="163" t="s">
        <v>1262</v>
      </c>
      <c r="G499" s="164">
        <v>150</v>
      </c>
    </row>
    <row r="500" spans="1:7" s="131" customFormat="1" ht="32.4" customHeight="1">
      <c r="A500" s="161">
        <v>19</v>
      </c>
      <c r="B500" s="162" t="s">
        <v>2204</v>
      </c>
      <c r="C500" s="163" t="s">
        <v>2204</v>
      </c>
      <c r="D500" s="163" t="s">
        <v>1260</v>
      </c>
      <c r="E500" s="163" t="s">
        <v>2186</v>
      </c>
      <c r="F500" s="163" t="s">
        <v>1262</v>
      </c>
      <c r="G500" s="164">
        <v>150</v>
      </c>
    </row>
    <row r="501" spans="1:7" s="131" customFormat="1" ht="32.4" customHeight="1">
      <c r="A501" s="161">
        <v>20</v>
      </c>
      <c r="B501" s="162" t="s">
        <v>2205</v>
      </c>
      <c r="C501" s="163" t="s">
        <v>2205</v>
      </c>
      <c r="D501" s="163" t="s">
        <v>1260</v>
      </c>
      <c r="E501" s="163" t="s">
        <v>2186</v>
      </c>
      <c r="F501" s="163" t="s">
        <v>1262</v>
      </c>
      <c r="G501" s="164">
        <v>150</v>
      </c>
    </row>
    <row r="502" spans="1:7" s="131" customFormat="1" ht="32.4" customHeight="1">
      <c r="A502" s="161">
        <v>21</v>
      </c>
      <c r="B502" s="162" t="s">
        <v>2206</v>
      </c>
      <c r="C502" s="163" t="s">
        <v>2206</v>
      </c>
      <c r="D502" s="163" t="s">
        <v>1260</v>
      </c>
      <c r="E502" s="163" t="s">
        <v>2186</v>
      </c>
      <c r="F502" s="163" t="s">
        <v>1262</v>
      </c>
      <c r="G502" s="164">
        <v>150</v>
      </c>
    </row>
    <row r="503" spans="1:7" s="131" customFormat="1">
      <c r="A503" s="175">
        <v>14</v>
      </c>
      <c r="B503" s="159" t="s">
        <v>2207</v>
      </c>
      <c r="C503" s="175"/>
      <c r="D503" s="175"/>
      <c r="E503" s="175"/>
      <c r="F503" s="175"/>
      <c r="G503" s="176">
        <f>SUBTOTAL(9,G504:G511)</f>
        <v>1440</v>
      </c>
    </row>
    <row r="504" spans="1:7" ht="39.6">
      <c r="A504" s="161">
        <v>1</v>
      </c>
      <c r="B504" s="162" t="s">
        <v>2208</v>
      </c>
      <c r="C504" s="163" t="s">
        <v>1730</v>
      </c>
      <c r="D504" s="163" t="s">
        <v>1265</v>
      </c>
      <c r="E504" s="163" t="s">
        <v>1269</v>
      </c>
      <c r="F504" s="163" t="s">
        <v>1267</v>
      </c>
      <c r="G504" s="164">
        <v>180</v>
      </c>
    </row>
    <row r="505" spans="1:7" ht="39.6">
      <c r="A505" s="161">
        <v>2</v>
      </c>
      <c r="B505" s="162" t="s">
        <v>2209</v>
      </c>
      <c r="C505" s="163" t="s">
        <v>2210</v>
      </c>
      <c r="D505" s="163" t="s">
        <v>1265</v>
      </c>
      <c r="E505" s="163" t="s">
        <v>1269</v>
      </c>
      <c r="F505" s="163" t="s">
        <v>1267</v>
      </c>
      <c r="G505" s="164">
        <v>180</v>
      </c>
    </row>
    <row r="506" spans="1:7" ht="39.6">
      <c r="A506" s="161">
        <v>3</v>
      </c>
      <c r="B506" s="162" t="s">
        <v>2211</v>
      </c>
      <c r="C506" s="163" t="s">
        <v>2212</v>
      </c>
      <c r="D506" s="163" t="s">
        <v>1265</v>
      </c>
      <c r="E506" s="163" t="s">
        <v>1269</v>
      </c>
      <c r="F506" s="163" t="s">
        <v>1267</v>
      </c>
      <c r="G506" s="164">
        <v>180</v>
      </c>
    </row>
    <row r="507" spans="1:7" ht="39.6">
      <c r="A507" s="161">
        <v>4</v>
      </c>
      <c r="B507" s="162" t="s">
        <v>2213</v>
      </c>
      <c r="C507" s="163" t="s">
        <v>2214</v>
      </c>
      <c r="D507" s="163" t="s">
        <v>1265</v>
      </c>
      <c r="E507" s="163" t="s">
        <v>1269</v>
      </c>
      <c r="F507" s="163" t="s">
        <v>1267</v>
      </c>
      <c r="G507" s="164">
        <v>180</v>
      </c>
    </row>
    <row r="508" spans="1:7" ht="39.6">
      <c r="A508" s="161">
        <v>5</v>
      </c>
      <c r="B508" s="162" t="s">
        <v>2215</v>
      </c>
      <c r="C508" s="163" t="s">
        <v>2216</v>
      </c>
      <c r="D508" s="163" t="s">
        <v>1265</v>
      </c>
      <c r="E508" s="163" t="s">
        <v>1269</v>
      </c>
      <c r="F508" s="163" t="s">
        <v>1267</v>
      </c>
      <c r="G508" s="164">
        <v>180</v>
      </c>
    </row>
    <row r="509" spans="1:7" ht="39.6">
      <c r="A509" s="161">
        <v>6</v>
      </c>
      <c r="B509" s="162" t="s">
        <v>2217</v>
      </c>
      <c r="C509" s="163" t="s">
        <v>2218</v>
      </c>
      <c r="D509" s="163" t="s">
        <v>1265</v>
      </c>
      <c r="E509" s="163" t="s">
        <v>1269</v>
      </c>
      <c r="F509" s="163" t="s">
        <v>1267</v>
      </c>
      <c r="G509" s="164">
        <v>180</v>
      </c>
    </row>
    <row r="510" spans="1:7" ht="39.6">
      <c r="A510" s="161">
        <v>7</v>
      </c>
      <c r="B510" s="162" t="s">
        <v>2219</v>
      </c>
      <c r="C510" s="163" t="s">
        <v>2220</v>
      </c>
      <c r="D510" s="163" t="s">
        <v>1265</v>
      </c>
      <c r="E510" s="163" t="s">
        <v>1269</v>
      </c>
      <c r="F510" s="163" t="s">
        <v>1267</v>
      </c>
      <c r="G510" s="164">
        <v>180</v>
      </c>
    </row>
    <row r="511" spans="1:7" ht="39.6">
      <c r="A511" s="161">
        <v>8</v>
      </c>
      <c r="B511" s="162" t="s">
        <v>2221</v>
      </c>
      <c r="C511" s="163" t="s">
        <v>2214</v>
      </c>
      <c r="D511" s="163" t="s">
        <v>1265</v>
      </c>
      <c r="E511" s="163" t="s">
        <v>1269</v>
      </c>
      <c r="F511" s="163" t="s">
        <v>1267</v>
      </c>
      <c r="G511" s="164">
        <v>180</v>
      </c>
    </row>
    <row r="512" spans="1:7" s="131" customFormat="1" ht="32.4" customHeight="1">
      <c r="A512" s="165">
        <v>15</v>
      </c>
      <c r="B512" s="159" t="s">
        <v>2222</v>
      </c>
      <c r="C512" s="153"/>
      <c r="D512" s="153"/>
      <c r="E512" s="153"/>
      <c r="F512" s="153"/>
      <c r="G512" s="160">
        <f>SUBTOTAL(9,G513:G513)</f>
        <v>3600</v>
      </c>
    </row>
    <row r="513" spans="1:7" ht="32.4" customHeight="1">
      <c r="A513" s="161">
        <v>1</v>
      </c>
      <c r="B513" s="162" t="s">
        <v>2223</v>
      </c>
      <c r="C513" s="163"/>
      <c r="D513" s="163"/>
      <c r="E513" s="163"/>
      <c r="F513" s="163"/>
      <c r="G513" s="164">
        <v>3600</v>
      </c>
    </row>
    <row r="514" spans="1:7" s="131" customFormat="1">
      <c r="A514" s="165">
        <v>16</v>
      </c>
      <c r="B514" s="159" t="s">
        <v>2224</v>
      </c>
      <c r="C514" s="153"/>
      <c r="D514" s="153"/>
      <c r="E514" s="153"/>
      <c r="F514" s="153"/>
      <c r="G514" s="160">
        <f>SUBTOTAL(9,G515:G515)</f>
        <v>200</v>
      </c>
    </row>
    <row r="515" spans="1:7" ht="52.8">
      <c r="A515" s="161">
        <v>1</v>
      </c>
      <c r="B515" s="162" t="s">
        <v>2225</v>
      </c>
      <c r="C515" s="163" t="s">
        <v>2226</v>
      </c>
      <c r="D515" s="163" t="s">
        <v>2227</v>
      </c>
      <c r="E515" s="163" t="s">
        <v>2228</v>
      </c>
      <c r="F515" s="163" t="s">
        <v>2229</v>
      </c>
      <c r="G515" s="164">
        <v>200</v>
      </c>
    </row>
    <row r="516" spans="1:7" s="131" customFormat="1">
      <c r="A516" s="165">
        <v>17</v>
      </c>
      <c r="B516" s="159" t="s">
        <v>2230</v>
      </c>
      <c r="C516" s="153"/>
      <c r="D516" s="153"/>
      <c r="E516" s="153"/>
      <c r="F516" s="153"/>
      <c r="G516" s="160">
        <f>SUBTOTAL(9,G517:G517)</f>
        <v>350</v>
      </c>
    </row>
    <row r="517" spans="1:7">
      <c r="A517" s="161">
        <v>1</v>
      </c>
      <c r="B517" s="162" t="s">
        <v>2231</v>
      </c>
      <c r="C517" s="163" t="s">
        <v>2232</v>
      </c>
      <c r="D517" s="163" t="s">
        <v>2233</v>
      </c>
      <c r="E517" s="163" t="s">
        <v>2234</v>
      </c>
      <c r="F517" s="163" t="s">
        <v>2235</v>
      </c>
      <c r="G517" s="164">
        <v>350</v>
      </c>
    </row>
    <row r="518" spans="1:7" s="131" customFormat="1">
      <c r="A518" s="175">
        <v>18</v>
      </c>
      <c r="B518" s="177" t="s">
        <v>2236</v>
      </c>
      <c r="C518" s="175"/>
      <c r="D518" s="175"/>
      <c r="E518" s="175"/>
      <c r="F518" s="175"/>
      <c r="G518" s="176">
        <f>SUBTOTAL(9,G519:G534)</f>
        <v>640</v>
      </c>
    </row>
    <row r="519" spans="1:7">
      <c r="A519" s="174">
        <v>1</v>
      </c>
      <c r="B519" s="173" t="s">
        <v>2237</v>
      </c>
      <c r="C519" s="174" t="s">
        <v>2238</v>
      </c>
      <c r="D519" s="174" t="s">
        <v>2239</v>
      </c>
      <c r="E519" s="174" t="s">
        <v>2240</v>
      </c>
      <c r="F519" s="174" t="s">
        <v>1285</v>
      </c>
      <c r="G519" s="178">
        <v>40</v>
      </c>
    </row>
    <row r="520" spans="1:7">
      <c r="A520" s="174">
        <v>2</v>
      </c>
      <c r="B520" s="173" t="s">
        <v>2241</v>
      </c>
      <c r="C520" s="174" t="s">
        <v>2242</v>
      </c>
      <c r="D520" s="174" t="s">
        <v>2239</v>
      </c>
      <c r="E520" s="174" t="s">
        <v>2243</v>
      </c>
      <c r="F520" s="174" t="s">
        <v>1285</v>
      </c>
      <c r="G520" s="178">
        <v>20</v>
      </c>
    </row>
    <row r="521" spans="1:7">
      <c r="A521" s="174">
        <v>3</v>
      </c>
      <c r="B521" s="173" t="s">
        <v>2244</v>
      </c>
      <c r="C521" s="174" t="s">
        <v>2245</v>
      </c>
      <c r="D521" s="174" t="s">
        <v>2239</v>
      </c>
      <c r="E521" s="174" t="s">
        <v>2246</v>
      </c>
      <c r="F521" s="174" t="s">
        <v>1285</v>
      </c>
      <c r="G521" s="178">
        <v>50</v>
      </c>
    </row>
    <row r="522" spans="1:7">
      <c r="A522" s="174">
        <v>4</v>
      </c>
      <c r="B522" s="173" t="s">
        <v>2247</v>
      </c>
      <c r="C522" s="174" t="s">
        <v>2248</v>
      </c>
      <c r="D522" s="174" t="s">
        <v>2239</v>
      </c>
      <c r="E522" s="174" t="s">
        <v>2249</v>
      </c>
      <c r="F522" s="174" t="s">
        <v>1285</v>
      </c>
      <c r="G522" s="178">
        <v>30</v>
      </c>
    </row>
    <row r="523" spans="1:7">
      <c r="A523" s="174">
        <v>5</v>
      </c>
      <c r="B523" s="173" t="s">
        <v>2250</v>
      </c>
      <c r="C523" s="174" t="s">
        <v>2251</v>
      </c>
      <c r="D523" s="174" t="s">
        <v>2252</v>
      </c>
      <c r="E523" s="174" t="s">
        <v>2253</v>
      </c>
      <c r="F523" s="174" t="s">
        <v>1285</v>
      </c>
      <c r="G523" s="178">
        <v>40</v>
      </c>
    </row>
    <row r="524" spans="1:7">
      <c r="A524" s="174">
        <v>6</v>
      </c>
      <c r="B524" s="173" t="s">
        <v>2254</v>
      </c>
      <c r="C524" s="174" t="s">
        <v>2255</v>
      </c>
      <c r="D524" s="174" t="s">
        <v>2252</v>
      </c>
      <c r="E524" s="174" t="s">
        <v>2249</v>
      </c>
      <c r="F524" s="174" t="s">
        <v>1285</v>
      </c>
      <c r="G524" s="178">
        <v>20</v>
      </c>
    </row>
    <row r="525" spans="1:7">
      <c r="A525" s="174">
        <v>7</v>
      </c>
      <c r="B525" s="173" t="s">
        <v>2256</v>
      </c>
      <c r="C525" s="174" t="s">
        <v>2257</v>
      </c>
      <c r="D525" s="174" t="s">
        <v>2252</v>
      </c>
      <c r="E525" s="174" t="s">
        <v>2258</v>
      </c>
      <c r="F525" s="174" t="s">
        <v>1285</v>
      </c>
      <c r="G525" s="178">
        <v>40</v>
      </c>
    </row>
    <row r="526" spans="1:7">
      <c r="A526" s="174">
        <v>8</v>
      </c>
      <c r="B526" s="173" t="s">
        <v>2259</v>
      </c>
      <c r="C526" s="174" t="s">
        <v>2260</v>
      </c>
      <c r="D526" s="174" t="s">
        <v>2239</v>
      </c>
      <c r="E526" s="174" t="s">
        <v>2261</v>
      </c>
      <c r="F526" s="174" t="s">
        <v>1285</v>
      </c>
      <c r="G526" s="178">
        <v>20</v>
      </c>
    </row>
    <row r="527" spans="1:7">
      <c r="A527" s="174">
        <v>9</v>
      </c>
      <c r="B527" s="173" t="s">
        <v>2262</v>
      </c>
      <c r="C527" s="174" t="s">
        <v>2263</v>
      </c>
      <c r="D527" s="174" t="s">
        <v>2252</v>
      </c>
      <c r="E527" s="174" t="s">
        <v>2264</v>
      </c>
      <c r="F527" s="174" t="s">
        <v>1285</v>
      </c>
      <c r="G527" s="178">
        <v>50</v>
      </c>
    </row>
    <row r="528" spans="1:7">
      <c r="A528" s="174">
        <v>10</v>
      </c>
      <c r="B528" s="173" t="s">
        <v>2265</v>
      </c>
      <c r="C528" s="174" t="s">
        <v>2266</v>
      </c>
      <c r="D528" s="174" t="s">
        <v>2239</v>
      </c>
      <c r="E528" s="174" t="s">
        <v>2267</v>
      </c>
      <c r="F528" s="174" t="s">
        <v>1285</v>
      </c>
      <c r="G528" s="178">
        <v>30</v>
      </c>
    </row>
    <row r="529" spans="1:7">
      <c r="A529" s="174">
        <v>11</v>
      </c>
      <c r="B529" s="173" t="s">
        <v>2268</v>
      </c>
      <c r="C529" s="174" t="s">
        <v>2269</v>
      </c>
      <c r="D529" s="174" t="s">
        <v>2252</v>
      </c>
      <c r="E529" s="174" t="s">
        <v>2270</v>
      </c>
      <c r="F529" s="174" t="s">
        <v>1285</v>
      </c>
      <c r="G529" s="178">
        <v>50</v>
      </c>
    </row>
    <row r="530" spans="1:7">
      <c r="A530" s="174">
        <v>12</v>
      </c>
      <c r="B530" s="173" t="s">
        <v>2271</v>
      </c>
      <c r="C530" s="174" t="s">
        <v>2272</v>
      </c>
      <c r="D530" s="174" t="s">
        <v>2252</v>
      </c>
      <c r="E530" s="174" t="s">
        <v>2273</v>
      </c>
      <c r="F530" s="174" t="s">
        <v>1285</v>
      </c>
      <c r="G530" s="178">
        <v>30</v>
      </c>
    </row>
    <row r="531" spans="1:7">
      <c r="A531" s="174">
        <v>13</v>
      </c>
      <c r="B531" s="173" t="s">
        <v>2274</v>
      </c>
      <c r="C531" s="174" t="s">
        <v>2275</v>
      </c>
      <c r="D531" s="174" t="s">
        <v>2239</v>
      </c>
      <c r="E531" s="174" t="s">
        <v>2249</v>
      </c>
      <c r="F531" s="174" t="s">
        <v>1285</v>
      </c>
      <c r="G531" s="178">
        <v>70</v>
      </c>
    </row>
    <row r="532" spans="1:7">
      <c r="A532" s="174">
        <v>14</v>
      </c>
      <c r="B532" s="173" t="s">
        <v>2276</v>
      </c>
      <c r="C532" s="174" t="s">
        <v>2277</v>
      </c>
      <c r="D532" s="174" t="s">
        <v>2239</v>
      </c>
      <c r="E532" s="174" t="s">
        <v>2246</v>
      </c>
      <c r="F532" s="174" t="s">
        <v>1285</v>
      </c>
      <c r="G532" s="178">
        <v>40</v>
      </c>
    </row>
    <row r="533" spans="1:7">
      <c r="A533" s="174">
        <v>15</v>
      </c>
      <c r="B533" s="173" t="s">
        <v>2278</v>
      </c>
      <c r="C533" s="174" t="s">
        <v>2279</v>
      </c>
      <c r="D533" s="174" t="s">
        <v>2252</v>
      </c>
      <c r="E533" s="174" t="s">
        <v>2280</v>
      </c>
      <c r="F533" s="174" t="s">
        <v>1285</v>
      </c>
      <c r="G533" s="178">
        <v>60</v>
      </c>
    </row>
    <row r="534" spans="1:7">
      <c r="A534" s="174">
        <v>16</v>
      </c>
      <c r="B534" s="173" t="s">
        <v>2281</v>
      </c>
      <c r="C534" s="174" t="s">
        <v>2282</v>
      </c>
      <c r="D534" s="174" t="s">
        <v>2252</v>
      </c>
      <c r="E534" s="174" t="s">
        <v>2283</v>
      </c>
      <c r="F534" s="174" t="s">
        <v>1285</v>
      </c>
      <c r="G534" s="178">
        <v>50</v>
      </c>
    </row>
    <row r="535" spans="1:7" s="131" customFormat="1">
      <c r="A535" s="175">
        <v>19</v>
      </c>
      <c r="B535" s="159" t="s">
        <v>2284</v>
      </c>
      <c r="C535" s="175"/>
      <c r="D535" s="175"/>
      <c r="E535" s="175"/>
      <c r="F535" s="175"/>
      <c r="G535" s="179">
        <f>SUBTOTAL(9,G536:G538)</f>
        <v>5400</v>
      </c>
    </row>
    <row r="536" spans="1:7" ht="43.5" customHeight="1">
      <c r="A536" s="180">
        <v>1</v>
      </c>
      <c r="B536" s="162" t="s">
        <v>2285</v>
      </c>
      <c r="C536" s="163" t="s">
        <v>2286</v>
      </c>
      <c r="D536" s="167" t="s">
        <v>1224</v>
      </c>
      <c r="E536" s="163" t="s">
        <v>2287</v>
      </c>
      <c r="F536" s="167" t="s">
        <v>2288</v>
      </c>
      <c r="G536" s="169">
        <v>5000</v>
      </c>
    </row>
    <row r="537" spans="1:7" ht="46.8" customHeight="1">
      <c r="A537" s="180">
        <v>2</v>
      </c>
      <c r="B537" s="168" t="s">
        <v>2289</v>
      </c>
      <c r="C537" s="167" t="s">
        <v>2290</v>
      </c>
      <c r="D537" s="167" t="s">
        <v>1224</v>
      </c>
      <c r="E537" s="181" t="s">
        <v>2291</v>
      </c>
      <c r="F537" s="167" t="s">
        <v>2288</v>
      </c>
      <c r="G537" s="169">
        <v>200</v>
      </c>
    </row>
    <row r="538" spans="1:7" ht="39.6" customHeight="1">
      <c r="A538" s="180">
        <v>3</v>
      </c>
      <c r="B538" s="182" t="s">
        <v>2292</v>
      </c>
      <c r="C538" s="167" t="s">
        <v>2293</v>
      </c>
      <c r="D538" s="167" t="s">
        <v>1224</v>
      </c>
      <c r="E538" s="181" t="s">
        <v>2294</v>
      </c>
      <c r="F538" s="167" t="s">
        <v>2288</v>
      </c>
      <c r="G538" s="169">
        <v>200</v>
      </c>
    </row>
    <row r="539" spans="1:7" s="131" customFormat="1">
      <c r="A539" s="183">
        <v>20</v>
      </c>
      <c r="B539" s="177" t="s">
        <v>2295</v>
      </c>
      <c r="C539" s="170"/>
      <c r="D539" s="170"/>
      <c r="E539" s="184"/>
      <c r="F539" s="170"/>
      <c r="G539" s="172">
        <f>SUBTOTAL(9,G540:G541)</f>
        <v>100</v>
      </c>
    </row>
    <row r="540" spans="1:7">
      <c r="A540" s="167">
        <v>1</v>
      </c>
      <c r="B540" s="168" t="s">
        <v>2296</v>
      </c>
      <c r="C540" s="167" t="s">
        <v>2297</v>
      </c>
      <c r="D540" s="167" t="s">
        <v>1224</v>
      </c>
      <c r="E540" s="167" t="s">
        <v>2298</v>
      </c>
      <c r="F540" s="167" t="s">
        <v>2299</v>
      </c>
      <c r="G540" s="169">
        <v>50</v>
      </c>
    </row>
    <row r="541" spans="1:7" ht="26.4">
      <c r="A541" s="167">
        <v>2</v>
      </c>
      <c r="B541" s="168" t="s">
        <v>2300</v>
      </c>
      <c r="C541" s="167" t="s">
        <v>2301</v>
      </c>
      <c r="D541" s="167" t="s">
        <v>1224</v>
      </c>
      <c r="E541" s="167" t="s">
        <v>2302</v>
      </c>
      <c r="F541" s="167" t="s">
        <v>2303</v>
      </c>
      <c r="G541" s="169">
        <v>50</v>
      </c>
    </row>
    <row r="542" spans="1:7" s="131" customFormat="1" ht="26.4">
      <c r="A542" s="156" t="s">
        <v>2304</v>
      </c>
      <c r="B542" s="159" t="s">
        <v>2305</v>
      </c>
      <c r="C542" s="153"/>
      <c r="D542" s="153"/>
      <c r="E542" s="153"/>
      <c r="F542" s="153"/>
      <c r="G542" s="160">
        <f>SUBTOTAL(9,G543:G546)</f>
        <v>3000</v>
      </c>
    </row>
    <row r="543" spans="1:7" ht="39.6">
      <c r="A543" s="161">
        <v>1</v>
      </c>
      <c r="B543" s="162" t="s">
        <v>2306</v>
      </c>
      <c r="C543" s="163" t="s">
        <v>2307</v>
      </c>
      <c r="D543" s="163" t="s">
        <v>2308</v>
      </c>
      <c r="E543" s="163" t="s">
        <v>2309</v>
      </c>
      <c r="F543" s="163" t="s">
        <v>1262</v>
      </c>
      <c r="G543" s="164">
        <v>100</v>
      </c>
    </row>
    <row r="544" spans="1:7" ht="39.6">
      <c r="A544" s="161">
        <v>2</v>
      </c>
      <c r="B544" s="162" t="s">
        <v>2310</v>
      </c>
      <c r="C544" s="163" t="s">
        <v>2311</v>
      </c>
      <c r="D544" s="163" t="s">
        <v>2312</v>
      </c>
      <c r="E544" s="163" t="s">
        <v>2313</v>
      </c>
      <c r="F544" s="163" t="s">
        <v>1262</v>
      </c>
      <c r="G544" s="164">
        <v>200</v>
      </c>
    </row>
    <row r="545" spans="1:7" ht="39.6">
      <c r="A545" s="161">
        <v>3</v>
      </c>
      <c r="B545" s="162" t="s">
        <v>2314</v>
      </c>
      <c r="C545" s="163" t="s">
        <v>2315</v>
      </c>
      <c r="D545" s="163" t="s">
        <v>2308</v>
      </c>
      <c r="E545" s="163" t="s">
        <v>2309</v>
      </c>
      <c r="F545" s="163" t="s">
        <v>1262</v>
      </c>
      <c r="G545" s="164">
        <v>1500</v>
      </c>
    </row>
    <row r="546" spans="1:7" ht="39.6">
      <c r="A546" s="161">
        <v>4</v>
      </c>
      <c r="B546" s="162" t="s">
        <v>2316</v>
      </c>
      <c r="C546" s="163" t="s">
        <v>2316</v>
      </c>
      <c r="D546" s="163" t="s">
        <v>2308</v>
      </c>
      <c r="E546" s="163" t="s">
        <v>2317</v>
      </c>
      <c r="F546" s="163" t="s">
        <v>1262</v>
      </c>
      <c r="G546" s="164">
        <v>1200</v>
      </c>
    </row>
    <row r="547" spans="1:7" s="131" customFormat="1">
      <c r="A547" s="165">
        <v>22</v>
      </c>
      <c r="B547" s="159" t="s">
        <v>2318</v>
      </c>
      <c r="C547" s="153"/>
      <c r="D547" s="153"/>
      <c r="E547" s="153"/>
      <c r="F547" s="153"/>
      <c r="G547" s="160">
        <f>SUBTOTAL(9,G548:G550)</f>
        <v>840</v>
      </c>
    </row>
    <row r="548" spans="1:7" ht="46.8" customHeight="1">
      <c r="A548" s="161">
        <v>1</v>
      </c>
      <c r="B548" s="162" t="s">
        <v>2319</v>
      </c>
      <c r="C548" s="163" t="s">
        <v>2320</v>
      </c>
      <c r="D548" s="163" t="s">
        <v>1260</v>
      </c>
      <c r="E548" s="163" t="s">
        <v>1392</v>
      </c>
      <c r="F548" s="163" t="s">
        <v>1262</v>
      </c>
      <c r="G548" s="164">
        <v>300</v>
      </c>
    </row>
    <row r="549" spans="1:7" ht="46.8" customHeight="1">
      <c r="A549" s="161">
        <v>2</v>
      </c>
      <c r="B549" s="162" t="s">
        <v>2321</v>
      </c>
      <c r="C549" s="163" t="s">
        <v>2320</v>
      </c>
      <c r="D549" s="163" t="s">
        <v>1260</v>
      </c>
      <c r="E549" s="163" t="s">
        <v>1392</v>
      </c>
      <c r="F549" s="163" t="s">
        <v>1262</v>
      </c>
      <c r="G549" s="164">
        <v>300</v>
      </c>
    </row>
    <row r="550" spans="1:7" ht="57.6" customHeight="1">
      <c r="A550" s="161">
        <v>3</v>
      </c>
      <c r="B550" s="162" t="s">
        <v>2322</v>
      </c>
      <c r="C550" s="163" t="s">
        <v>2323</v>
      </c>
      <c r="D550" s="163" t="s">
        <v>1260</v>
      </c>
      <c r="E550" s="163" t="s">
        <v>2324</v>
      </c>
      <c r="F550" s="163" t="s">
        <v>1262</v>
      </c>
      <c r="G550" s="164">
        <v>240</v>
      </c>
    </row>
    <row r="551" spans="1:7" s="131" customFormat="1">
      <c r="A551" s="165">
        <v>23</v>
      </c>
      <c r="B551" s="159" t="s">
        <v>2325</v>
      </c>
      <c r="C551" s="153"/>
      <c r="D551" s="153"/>
      <c r="E551" s="153"/>
      <c r="F551" s="153"/>
      <c r="G551" s="160">
        <f>SUBTOTAL(9,G552:G556)</f>
        <v>3250</v>
      </c>
    </row>
    <row r="552" spans="1:7" ht="45.6" customHeight="1">
      <c r="A552" s="161">
        <v>1</v>
      </c>
      <c r="B552" s="162" t="s">
        <v>2326</v>
      </c>
      <c r="C552" s="163" t="s">
        <v>2327</v>
      </c>
      <c r="D552" s="163" t="s">
        <v>2328</v>
      </c>
      <c r="E552" s="163" t="s">
        <v>2329</v>
      </c>
      <c r="F552" s="163" t="s">
        <v>2330</v>
      </c>
      <c r="G552" s="164">
        <v>600</v>
      </c>
    </row>
    <row r="553" spans="1:7" ht="39.6" customHeight="1">
      <c r="A553" s="161">
        <v>2</v>
      </c>
      <c r="B553" s="162" t="s">
        <v>2331</v>
      </c>
      <c r="C553" s="163" t="s">
        <v>2332</v>
      </c>
      <c r="D553" s="163" t="s">
        <v>2333</v>
      </c>
      <c r="E553" s="163" t="s">
        <v>2334</v>
      </c>
      <c r="F553" s="163" t="s">
        <v>1267</v>
      </c>
      <c r="G553" s="164">
        <v>50</v>
      </c>
    </row>
    <row r="554" spans="1:7" ht="49.2" customHeight="1">
      <c r="A554" s="161">
        <v>3</v>
      </c>
      <c r="B554" s="162" t="s">
        <v>2335</v>
      </c>
      <c r="C554" s="163" t="s">
        <v>2336</v>
      </c>
      <c r="D554" s="163" t="s">
        <v>2337</v>
      </c>
      <c r="E554" s="163" t="s">
        <v>2338</v>
      </c>
      <c r="F554" s="163" t="s">
        <v>2339</v>
      </c>
      <c r="G554" s="164">
        <v>1000</v>
      </c>
    </row>
    <row r="555" spans="1:7" ht="60.6" customHeight="1">
      <c r="A555" s="161">
        <v>4</v>
      </c>
      <c r="B555" s="162" t="s">
        <v>2340</v>
      </c>
      <c r="C555" s="163" t="s">
        <v>2341</v>
      </c>
      <c r="D555" s="163" t="s">
        <v>2342</v>
      </c>
      <c r="E555" s="163" t="s">
        <v>2343</v>
      </c>
      <c r="F555" s="163" t="s">
        <v>2344</v>
      </c>
      <c r="G555" s="164">
        <v>800</v>
      </c>
    </row>
    <row r="556" spans="1:7" ht="60.6" customHeight="1">
      <c r="A556" s="161">
        <v>5</v>
      </c>
      <c r="B556" s="162" t="s">
        <v>2345</v>
      </c>
      <c r="C556" s="163" t="s">
        <v>2346</v>
      </c>
      <c r="D556" s="163" t="s">
        <v>2342</v>
      </c>
      <c r="E556" s="163" t="s">
        <v>2347</v>
      </c>
      <c r="F556" s="163" t="s">
        <v>2348</v>
      </c>
      <c r="G556" s="164">
        <v>800</v>
      </c>
    </row>
    <row r="557" spans="1:7" s="131" customFormat="1">
      <c r="A557" s="175">
        <v>24</v>
      </c>
      <c r="B557" s="159" t="s">
        <v>2349</v>
      </c>
      <c r="C557" s="175"/>
      <c r="D557" s="175"/>
      <c r="E557" s="175"/>
      <c r="F557" s="175"/>
      <c r="G557" s="176">
        <f>SUBTOTAL(9,G558:G567)</f>
        <v>1500</v>
      </c>
    </row>
    <row r="558" spans="1:7" ht="26.4">
      <c r="A558" s="161">
        <v>1</v>
      </c>
      <c r="B558" s="162" t="s">
        <v>2350</v>
      </c>
      <c r="C558" s="163" t="s">
        <v>2351</v>
      </c>
      <c r="D558" s="163" t="s">
        <v>2352</v>
      </c>
      <c r="E558" s="163" t="s">
        <v>2353</v>
      </c>
      <c r="F558" s="163" t="s">
        <v>1267</v>
      </c>
      <c r="G558" s="164">
        <v>100</v>
      </c>
    </row>
    <row r="559" spans="1:7" ht="26.4">
      <c r="A559" s="161">
        <v>2</v>
      </c>
      <c r="B559" s="162" t="s">
        <v>2354</v>
      </c>
      <c r="C559" s="163" t="s">
        <v>2355</v>
      </c>
      <c r="D559" s="163" t="s">
        <v>2352</v>
      </c>
      <c r="E559" s="163" t="s">
        <v>2356</v>
      </c>
      <c r="F559" s="163" t="s">
        <v>2357</v>
      </c>
      <c r="G559" s="164">
        <v>200</v>
      </c>
    </row>
    <row r="560" spans="1:7" ht="39.6">
      <c r="A560" s="161">
        <v>3</v>
      </c>
      <c r="B560" s="162" t="s">
        <v>2358</v>
      </c>
      <c r="C560" s="163" t="s">
        <v>2355</v>
      </c>
      <c r="D560" s="163" t="s">
        <v>2352</v>
      </c>
      <c r="E560" s="163" t="s">
        <v>2353</v>
      </c>
      <c r="F560" s="163" t="s">
        <v>2357</v>
      </c>
      <c r="G560" s="164">
        <v>100</v>
      </c>
    </row>
    <row r="561" spans="1:7" ht="26.4">
      <c r="A561" s="161">
        <v>4</v>
      </c>
      <c r="B561" s="162" t="s">
        <v>2359</v>
      </c>
      <c r="C561" s="163" t="s">
        <v>2360</v>
      </c>
      <c r="D561" s="163" t="s">
        <v>2352</v>
      </c>
      <c r="E561" s="163" t="s">
        <v>2356</v>
      </c>
      <c r="F561" s="163" t="s">
        <v>2357</v>
      </c>
      <c r="G561" s="164">
        <v>200</v>
      </c>
    </row>
    <row r="562" spans="1:7" ht="26.4">
      <c r="A562" s="161">
        <v>5</v>
      </c>
      <c r="B562" s="162" t="s">
        <v>2361</v>
      </c>
      <c r="C562" s="163" t="s">
        <v>2362</v>
      </c>
      <c r="D562" s="163" t="s">
        <v>2352</v>
      </c>
      <c r="E562" s="163" t="s">
        <v>2353</v>
      </c>
      <c r="F562" s="163" t="s">
        <v>2357</v>
      </c>
      <c r="G562" s="164">
        <v>100</v>
      </c>
    </row>
    <row r="563" spans="1:7" ht="26.4">
      <c r="A563" s="161">
        <v>6</v>
      </c>
      <c r="B563" s="162" t="s">
        <v>2363</v>
      </c>
      <c r="C563" s="163" t="s">
        <v>2362</v>
      </c>
      <c r="D563" s="163" t="s">
        <v>2352</v>
      </c>
      <c r="E563" s="163" t="s">
        <v>2353</v>
      </c>
      <c r="F563" s="163" t="s">
        <v>2357</v>
      </c>
      <c r="G563" s="164">
        <v>100</v>
      </c>
    </row>
    <row r="564" spans="1:7" ht="26.4">
      <c r="A564" s="161">
        <v>7</v>
      </c>
      <c r="B564" s="162" t="s">
        <v>2364</v>
      </c>
      <c r="C564" s="163" t="s">
        <v>2362</v>
      </c>
      <c r="D564" s="163" t="s">
        <v>2352</v>
      </c>
      <c r="E564" s="163" t="s">
        <v>2353</v>
      </c>
      <c r="F564" s="163" t="s">
        <v>2357</v>
      </c>
      <c r="G564" s="164">
        <v>100</v>
      </c>
    </row>
    <row r="565" spans="1:7" ht="26.4">
      <c r="A565" s="161">
        <v>8</v>
      </c>
      <c r="B565" s="162" t="s">
        <v>2365</v>
      </c>
      <c r="C565" s="163" t="s">
        <v>2366</v>
      </c>
      <c r="D565" s="163" t="s">
        <v>2352</v>
      </c>
      <c r="E565" s="163" t="s">
        <v>2356</v>
      </c>
      <c r="F565" s="163" t="s">
        <v>2357</v>
      </c>
      <c r="G565" s="164">
        <v>200</v>
      </c>
    </row>
    <row r="566" spans="1:7" ht="26.4">
      <c r="A566" s="161">
        <v>9</v>
      </c>
      <c r="B566" s="162" t="s">
        <v>2367</v>
      </c>
      <c r="C566" s="163" t="s">
        <v>2368</v>
      </c>
      <c r="D566" s="163" t="s">
        <v>1213</v>
      </c>
      <c r="E566" s="163" t="s">
        <v>2356</v>
      </c>
      <c r="F566" s="163" t="s">
        <v>2357</v>
      </c>
      <c r="G566" s="164">
        <v>200</v>
      </c>
    </row>
    <row r="567" spans="1:7" ht="26.4">
      <c r="A567" s="161">
        <v>10</v>
      </c>
      <c r="B567" s="162" t="s">
        <v>2369</v>
      </c>
      <c r="C567" s="163" t="s">
        <v>2368</v>
      </c>
      <c r="D567" s="163" t="s">
        <v>1213</v>
      </c>
      <c r="E567" s="163" t="s">
        <v>2356</v>
      </c>
      <c r="F567" s="163" t="s">
        <v>2357</v>
      </c>
      <c r="G567" s="164">
        <v>200</v>
      </c>
    </row>
    <row r="568" spans="1:7" s="131" customFormat="1">
      <c r="A568" s="165">
        <v>25</v>
      </c>
      <c r="B568" s="159" t="s">
        <v>2370</v>
      </c>
      <c r="C568" s="153"/>
      <c r="D568" s="153"/>
      <c r="E568" s="153"/>
      <c r="F568" s="153"/>
      <c r="G568" s="160">
        <f>SUBTOTAL(9,G569:G579)</f>
        <v>2950</v>
      </c>
    </row>
    <row r="569" spans="1:7" s="131" customFormat="1" ht="29.7" customHeight="1">
      <c r="A569" s="161">
        <v>1</v>
      </c>
      <c r="B569" s="162" t="s">
        <v>2371</v>
      </c>
      <c r="C569" s="163" t="s">
        <v>2372</v>
      </c>
      <c r="D569" s="163" t="s">
        <v>1213</v>
      </c>
      <c r="E569" s="163" t="s">
        <v>2373</v>
      </c>
      <c r="F569" s="163" t="s">
        <v>2374</v>
      </c>
      <c r="G569" s="164">
        <v>300</v>
      </c>
    </row>
    <row r="570" spans="1:7" s="131" customFormat="1" ht="29.7" customHeight="1">
      <c r="A570" s="161">
        <v>2</v>
      </c>
      <c r="B570" s="162" t="s">
        <v>2375</v>
      </c>
      <c r="C570" s="163" t="s">
        <v>2376</v>
      </c>
      <c r="D570" s="163" t="s">
        <v>1213</v>
      </c>
      <c r="E570" s="163" t="s">
        <v>2377</v>
      </c>
      <c r="F570" s="163" t="s">
        <v>249</v>
      </c>
      <c r="G570" s="164">
        <v>600</v>
      </c>
    </row>
    <row r="571" spans="1:7" s="131" customFormat="1" ht="29.7" customHeight="1">
      <c r="A571" s="161">
        <v>3</v>
      </c>
      <c r="B571" s="162" t="s">
        <v>2378</v>
      </c>
      <c r="C571" s="163" t="s">
        <v>2379</v>
      </c>
      <c r="D571" s="163" t="s">
        <v>1213</v>
      </c>
      <c r="E571" s="163" t="s">
        <v>2380</v>
      </c>
      <c r="F571" s="163" t="s">
        <v>249</v>
      </c>
      <c r="G571" s="164">
        <v>500</v>
      </c>
    </row>
    <row r="572" spans="1:7" s="131" customFormat="1" ht="29.7" customHeight="1">
      <c r="A572" s="161">
        <v>4</v>
      </c>
      <c r="B572" s="162" t="s">
        <v>2381</v>
      </c>
      <c r="C572" s="163" t="s">
        <v>2382</v>
      </c>
      <c r="D572" s="163" t="s">
        <v>1213</v>
      </c>
      <c r="E572" s="163" t="s">
        <v>2383</v>
      </c>
      <c r="F572" s="163" t="s">
        <v>1213</v>
      </c>
      <c r="G572" s="164">
        <v>300</v>
      </c>
    </row>
    <row r="573" spans="1:7" s="131" customFormat="1" ht="29.7" customHeight="1">
      <c r="A573" s="161">
        <v>5</v>
      </c>
      <c r="B573" s="162" t="s">
        <v>2384</v>
      </c>
      <c r="C573" s="163" t="s">
        <v>2385</v>
      </c>
      <c r="D573" s="163" t="s">
        <v>1213</v>
      </c>
      <c r="E573" s="163" t="s">
        <v>2373</v>
      </c>
      <c r="F573" s="163" t="s">
        <v>1213</v>
      </c>
      <c r="G573" s="164">
        <v>300</v>
      </c>
    </row>
    <row r="574" spans="1:7" s="131" customFormat="1" ht="29.7" customHeight="1">
      <c r="A574" s="161">
        <v>6</v>
      </c>
      <c r="B574" s="162" t="s">
        <v>2386</v>
      </c>
      <c r="C574" s="163" t="s">
        <v>2387</v>
      </c>
      <c r="D574" s="163" t="s">
        <v>1213</v>
      </c>
      <c r="E574" s="163" t="s">
        <v>2388</v>
      </c>
      <c r="F574" s="163" t="s">
        <v>1213</v>
      </c>
      <c r="G574" s="164">
        <v>50</v>
      </c>
    </row>
    <row r="575" spans="1:7" s="131" customFormat="1" ht="29.7" customHeight="1">
      <c r="A575" s="161">
        <v>7</v>
      </c>
      <c r="B575" s="162" t="s">
        <v>2389</v>
      </c>
      <c r="C575" s="163" t="s">
        <v>2390</v>
      </c>
      <c r="D575" s="163" t="s">
        <v>1213</v>
      </c>
      <c r="E575" s="163" t="s">
        <v>2391</v>
      </c>
      <c r="F575" s="163" t="s">
        <v>1213</v>
      </c>
      <c r="G575" s="164">
        <v>100</v>
      </c>
    </row>
    <row r="576" spans="1:7" s="131" customFormat="1" ht="29.7" customHeight="1">
      <c r="A576" s="161">
        <v>8</v>
      </c>
      <c r="B576" s="162" t="s">
        <v>2392</v>
      </c>
      <c r="C576" s="163" t="s">
        <v>2393</v>
      </c>
      <c r="D576" s="163" t="s">
        <v>1213</v>
      </c>
      <c r="E576" s="163" t="s">
        <v>2394</v>
      </c>
      <c r="F576" s="163" t="s">
        <v>1213</v>
      </c>
      <c r="G576" s="164">
        <v>300</v>
      </c>
    </row>
    <row r="577" spans="1:7" s="131" customFormat="1" ht="29.7" customHeight="1">
      <c r="A577" s="161">
        <v>9</v>
      </c>
      <c r="B577" s="162" t="s">
        <v>2395</v>
      </c>
      <c r="C577" s="163" t="s">
        <v>2396</v>
      </c>
      <c r="D577" s="163" t="s">
        <v>1213</v>
      </c>
      <c r="E577" s="163" t="s">
        <v>2394</v>
      </c>
      <c r="F577" s="163" t="s">
        <v>1213</v>
      </c>
      <c r="G577" s="164">
        <v>300</v>
      </c>
    </row>
    <row r="578" spans="1:7" s="131" customFormat="1" ht="29.7" customHeight="1">
      <c r="A578" s="161">
        <v>10</v>
      </c>
      <c r="B578" s="162" t="s">
        <v>2397</v>
      </c>
      <c r="C578" s="163" t="s">
        <v>2396</v>
      </c>
      <c r="D578" s="163" t="s">
        <v>1213</v>
      </c>
      <c r="E578" s="163" t="s">
        <v>2391</v>
      </c>
      <c r="F578" s="163" t="s">
        <v>1213</v>
      </c>
      <c r="G578" s="164">
        <v>100</v>
      </c>
    </row>
    <row r="579" spans="1:7" s="131" customFormat="1" ht="29.7" customHeight="1">
      <c r="A579" s="161">
        <v>11</v>
      </c>
      <c r="B579" s="162" t="s">
        <v>2398</v>
      </c>
      <c r="C579" s="163" t="s">
        <v>2393</v>
      </c>
      <c r="D579" s="163" t="s">
        <v>1213</v>
      </c>
      <c r="E579" s="163" t="s">
        <v>2399</v>
      </c>
      <c r="F579" s="163" t="s">
        <v>1213</v>
      </c>
      <c r="G579" s="164">
        <v>100</v>
      </c>
    </row>
    <row r="580" spans="1:7" s="131" customFormat="1" ht="14.4" customHeight="1">
      <c r="A580" s="165">
        <v>26</v>
      </c>
      <c r="B580" s="159" t="s">
        <v>2400</v>
      </c>
      <c r="C580" s="153"/>
      <c r="D580" s="153"/>
      <c r="E580" s="153"/>
      <c r="F580" s="153"/>
      <c r="G580" s="160">
        <f>SUBTOTAL(9,G581:G602)</f>
        <v>5650</v>
      </c>
    </row>
    <row r="581" spans="1:7" ht="39.6">
      <c r="A581" s="185">
        <v>1</v>
      </c>
      <c r="B581" s="186" t="s">
        <v>2401</v>
      </c>
      <c r="C581" s="187" t="s">
        <v>2402</v>
      </c>
      <c r="D581" s="187" t="s">
        <v>2312</v>
      </c>
      <c r="E581" s="187" t="s">
        <v>2403</v>
      </c>
      <c r="F581" s="187" t="s">
        <v>2404</v>
      </c>
      <c r="G581" s="188">
        <v>300</v>
      </c>
    </row>
    <row r="582" spans="1:7" ht="26.4">
      <c r="A582" s="185">
        <v>2</v>
      </c>
      <c r="B582" s="186" t="s">
        <v>2405</v>
      </c>
      <c r="C582" s="187" t="s">
        <v>2406</v>
      </c>
      <c r="D582" s="187" t="s">
        <v>1213</v>
      </c>
      <c r="E582" s="187" t="s">
        <v>2407</v>
      </c>
      <c r="F582" s="187" t="s">
        <v>2408</v>
      </c>
      <c r="G582" s="188">
        <v>300</v>
      </c>
    </row>
    <row r="583" spans="1:7" ht="26.4">
      <c r="A583" s="185">
        <v>3</v>
      </c>
      <c r="B583" s="186" t="s">
        <v>2409</v>
      </c>
      <c r="C583" s="187" t="s">
        <v>2410</v>
      </c>
      <c r="D583" s="187" t="s">
        <v>2411</v>
      </c>
      <c r="E583" s="187" t="s">
        <v>2412</v>
      </c>
      <c r="F583" s="187" t="s">
        <v>2408</v>
      </c>
      <c r="G583" s="188">
        <v>300</v>
      </c>
    </row>
    <row r="584" spans="1:7" ht="26.4">
      <c r="A584" s="185">
        <v>4</v>
      </c>
      <c r="B584" s="186" t="s">
        <v>2413</v>
      </c>
      <c r="C584" s="187" t="s">
        <v>2414</v>
      </c>
      <c r="D584" s="187" t="s">
        <v>2411</v>
      </c>
      <c r="E584" s="187" t="s">
        <v>2415</v>
      </c>
      <c r="F584" s="187" t="s">
        <v>2408</v>
      </c>
      <c r="G584" s="188">
        <v>200</v>
      </c>
    </row>
    <row r="585" spans="1:7" ht="26.4">
      <c r="A585" s="185">
        <v>5</v>
      </c>
      <c r="B585" s="186" t="s">
        <v>2416</v>
      </c>
      <c r="C585" s="187" t="s">
        <v>2414</v>
      </c>
      <c r="D585" s="187" t="s">
        <v>2411</v>
      </c>
      <c r="E585" s="187" t="s">
        <v>2412</v>
      </c>
      <c r="F585" s="187" t="s">
        <v>2408</v>
      </c>
      <c r="G585" s="188">
        <v>300</v>
      </c>
    </row>
    <row r="586" spans="1:7" ht="39.6">
      <c r="A586" s="185">
        <v>6</v>
      </c>
      <c r="B586" s="168" t="s">
        <v>2417</v>
      </c>
      <c r="C586" s="167" t="s">
        <v>2418</v>
      </c>
      <c r="D586" s="167" t="s">
        <v>2419</v>
      </c>
      <c r="E586" s="167" t="s">
        <v>2420</v>
      </c>
      <c r="F586" s="167" t="s">
        <v>2421</v>
      </c>
      <c r="G586" s="169">
        <v>70</v>
      </c>
    </row>
    <row r="587" spans="1:7" ht="39.6">
      <c r="A587" s="185">
        <v>7</v>
      </c>
      <c r="B587" s="168" t="s">
        <v>2422</v>
      </c>
      <c r="C587" s="167" t="s">
        <v>2423</v>
      </c>
      <c r="D587" s="167" t="s">
        <v>2419</v>
      </c>
      <c r="E587" s="167" t="s">
        <v>2424</v>
      </c>
      <c r="F587" s="167" t="s">
        <v>2425</v>
      </c>
      <c r="G587" s="169">
        <v>300</v>
      </c>
    </row>
    <row r="588" spans="1:7" ht="39.6">
      <c r="A588" s="185">
        <v>8</v>
      </c>
      <c r="B588" s="168" t="s">
        <v>2426</v>
      </c>
      <c r="C588" s="167" t="s">
        <v>2427</v>
      </c>
      <c r="D588" s="167" t="s">
        <v>1265</v>
      </c>
      <c r="E588" s="167" t="s">
        <v>1269</v>
      </c>
      <c r="F588" s="167" t="s">
        <v>1267</v>
      </c>
      <c r="G588" s="169">
        <v>180</v>
      </c>
    </row>
    <row r="589" spans="1:7" ht="26.4">
      <c r="A589" s="185">
        <v>9</v>
      </c>
      <c r="B589" s="168" t="s">
        <v>2428</v>
      </c>
      <c r="C589" s="167" t="s">
        <v>2429</v>
      </c>
      <c r="D589" s="167" t="s">
        <v>2419</v>
      </c>
      <c r="E589" s="167" t="s">
        <v>2424</v>
      </c>
      <c r="F589" s="167" t="s">
        <v>2430</v>
      </c>
      <c r="G589" s="169">
        <v>600</v>
      </c>
    </row>
    <row r="590" spans="1:7" ht="39.6">
      <c r="A590" s="185">
        <v>10</v>
      </c>
      <c r="B590" s="189" t="s">
        <v>2431</v>
      </c>
      <c r="C590" s="190" t="s">
        <v>2432</v>
      </c>
      <c r="D590" s="190" t="s">
        <v>1265</v>
      </c>
      <c r="E590" s="190" t="s">
        <v>1269</v>
      </c>
      <c r="F590" s="190" t="s">
        <v>1267</v>
      </c>
      <c r="G590" s="191">
        <v>250</v>
      </c>
    </row>
    <row r="591" spans="1:7" ht="26.4">
      <c r="A591" s="185">
        <v>11</v>
      </c>
      <c r="B591" s="168" t="s">
        <v>2433</v>
      </c>
      <c r="C591" s="167" t="s">
        <v>2434</v>
      </c>
      <c r="D591" s="167" t="s">
        <v>2312</v>
      </c>
      <c r="E591" s="167" t="s">
        <v>2435</v>
      </c>
      <c r="F591" s="167" t="s">
        <v>2436</v>
      </c>
      <c r="G591" s="169">
        <f>12*19</f>
        <v>228</v>
      </c>
    </row>
    <row r="592" spans="1:7" ht="26.4">
      <c r="A592" s="185">
        <v>12</v>
      </c>
      <c r="B592" s="168" t="s">
        <v>2437</v>
      </c>
      <c r="C592" s="167" t="s">
        <v>2438</v>
      </c>
      <c r="D592" s="167" t="s">
        <v>2312</v>
      </c>
      <c r="E592" s="167" t="s">
        <v>2439</v>
      </c>
      <c r="F592" s="167" t="s">
        <v>2436</v>
      </c>
      <c r="G592" s="169">
        <f>21*19</f>
        <v>399</v>
      </c>
    </row>
    <row r="593" spans="1:7" ht="26.4">
      <c r="A593" s="185">
        <v>13</v>
      </c>
      <c r="B593" s="168" t="s">
        <v>2440</v>
      </c>
      <c r="C593" s="167" t="s">
        <v>2441</v>
      </c>
      <c r="D593" s="167" t="s">
        <v>2312</v>
      </c>
      <c r="E593" s="167" t="s">
        <v>2442</v>
      </c>
      <c r="F593" s="167" t="s">
        <v>2436</v>
      </c>
      <c r="G593" s="169">
        <f>15*19</f>
        <v>285</v>
      </c>
    </row>
    <row r="594" spans="1:7" ht="26.4">
      <c r="A594" s="185">
        <v>14</v>
      </c>
      <c r="B594" s="168" t="s">
        <v>2443</v>
      </c>
      <c r="C594" s="167" t="s">
        <v>2444</v>
      </c>
      <c r="D594" s="167" t="s">
        <v>2312</v>
      </c>
      <c r="E594" s="167" t="s">
        <v>2445</v>
      </c>
      <c r="F594" s="167" t="s">
        <v>2436</v>
      </c>
      <c r="G594" s="169">
        <f>7*19</f>
        <v>133</v>
      </c>
    </row>
    <row r="595" spans="1:7" ht="26.4">
      <c r="A595" s="185">
        <v>15</v>
      </c>
      <c r="B595" s="168" t="s">
        <v>2446</v>
      </c>
      <c r="C595" s="167" t="s">
        <v>2447</v>
      </c>
      <c r="D595" s="167" t="s">
        <v>2312</v>
      </c>
      <c r="E595" s="167" t="s">
        <v>2445</v>
      </c>
      <c r="F595" s="167" t="s">
        <v>2436</v>
      </c>
      <c r="G595" s="169">
        <f>7*19</f>
        <v>133</v>
      </c>
    </row>
    <row r="596" spans="1:7" ht="26.4">
      <c r="A596" s="185">
        <v>16</v>
      </c>
      <c r="B596" s="168" t="s">
        <v>2448</v>
      </c>
      <c r="C596" s="167" t="s">
        <v>2449</v>
      </c>
      <c r="D596" s="167" t="s">
        <v>2312</v>
      </c>
      <c r="E596" s="167" t="s">
        <v>2445</v>
      </c>
      <c r="F596" s="167" t="s">
        <v>2436</v>
      </c>
      <c r="G596" s="169">
        <f>7*19</f>
        <v>133</v>
      </c>
    </row>
    <row r="597" spans="1:7" ht="26.4">
      <c r="A597" s="185">
        <v>17</v>
      </c>
      <c r="B597" s="168" t="s">
        <v>2450</v>
      </c>
      <c r="C597" s="167" t="s">
        <v>2451</v>
      </c>
      <c r="D597" s="167" t="s">
        <v>2312</v>
      </c>
      <c r="E597" s="167" t="s">
        <v>2445</v>
      </c>
      <c r="F597" s="167" t="s">
        <v>2436</v>
      </c>
      <c r="G597" s="169">
        <f>7*19</f>
        <v>133</v>
      </c>
    </row>
    <row r="598" spans="1:7" ht="26.4">
      <c r="A598" s="185">
        <v>18</v>
      </c>
      <c r="B598" s="168" t="s">
        <v>2452</v>
      </c>
      <c r="C598" s="167" t="s">
        <v>2453</v>
      </c>
      <c r="D598" s="167" t="s">
        <v>2312</v>
      </c>
      <c r="E598" s="167" t="s">
        <v>2445</v>
      </c>
      <c r="F598" s="167" t="s">
        <v>2436</v>
      </c>
      <c r="G598" s="169">
        <f>7*19</f>
        <v>133</v>
      </c>
    </row>
    <row r="599" spans="1:7" ht="26.4">
      <c r="A599" s="185">
        <v>19</v>
      </c>
      <c r="B599" s="168" t="s">
        <v>2454</v>
      </c>
      <c r="C599" s="167" t="s">
        <v>2455</v>
      </c>
      <c r="D599" s="167" t="s">
        <v>2312</v>
      </c>
      <c r="E599" s="167" t="s">
        <v>2456</v>
      </c>
      <c r="F599" s="167" t="s">
        <v>2436</v>
      </c>
      <c r="G599" s="169">
        <f>7.5*19</f>
        <v>142.5</v>
      </c>
    </row>
    <row r="600" spans="1:7" ht="26.4">
      <c r="A600" s="185">
        <v>20</v>
      </c>
      <c r="B600" s="168" t="s">
        <v>2457</v>
      </c>
      <c r="C600" s="167" t="s">
        <v>2455</v>
      </c>
      <c r="D600" s="167" t="s">
        <v>2312</v>
      </c>
      <c r="E600" s="167" t="s">
        <v>2458</v>
      </c>
      <c r="F600" s="167" t="s">
        <v>2436</v>
      </c>
      <c r="G600" s="169">
        <f>45*19</f>
        <v>855</v>
      </c>
    </row>
    <row r="601" spans="1:7" ht="26.4">
      <c r="A601" s="185">
        <v>21</v>
      </c>
      <c r="B601" s="168" t="s">
        <v>2459</v>
      </c>
      <c r="C601" s="167" t="s">
        <v>2455</v>
      </c>
      <c r="D601" s="167" t="s">
        <v>2312</v>
      </c>
      <c r="E601" s="167" t="s">
        <v>2456</v>
      </c>
      <c r="F601" s="167" t="s">
        <v>2436</v>
      </c>
      <c r="G601" s="169">
        <f>7.5*19</f>
        <v>142.5</v>
      </c>
    </row>
    <row r="602" spans="1:7" ht="26.4">
      <c r="A602" s="185">
        <v>22</v>
      </c>
      <c r="B602" s="168" t="s">
        <v>2460</v>
      </c>
      <c r="C602" s="167" t="s">
        <v>2461</v>
      </c>
      <c r="D602" s="167" t="s">
        <v>2312</v>
      </c>
      <c r="E602" s="167" t="s">
        <v>2445</v>
      </c>
      <c r="F602" s="167" t="s">
        <v>2436</v>
      </c>
      <c r="G602" s="169">
        <f>7*19</f>
        <v>133</v>
      </c>
    </row>
    <row r="603" spans="1:7" s="131" customFormat="1">
      <c r="A603" s="165">
        <v>27</v>
      </c>
      <c r="B603" s="159" t="s">
        <v>2462</v>
      </c>
      <c r="C603" s="153"/>
      <c r="D603" s="153"/>
      <c r="E603" s="153"/>
      <c r="F603" s="153"/>
      <c r="G603" s="160">
        <f>SUBTOTAL(9,G604:G610)</f>
        <v>840</v>
      </c>
    </row>
    <row r="604" spans="1:7" ht="28.2" customHeight="1">
      <c r="A604" s="154" t="s">
        <v>1278</v>
      </c>
      <c r="B604" s="162" t="s">
        <v>2463</v>
      </c>
      <c r="C604" s="154" t="s">
        <v>2464</v>
      </c>
      <c r="D604" s="163" t="s">
        <v>2227</v>
      </c>
      <c r="E604" s="163" t="s">
        <v>2465</v>
      </c>
      <c r="F604" s="154" t="s">
        <v>2466</v>
      </c>
      <c r="G604" s="192">
        <v>70</v>
      </c>
    </row>
    <row r="605" spans="1:7" ht="24" customHeight="1">
      <c r="A605" s="154" t="s">
        <v>1283</v>
      </c>
      <c r="B605" s="162" t="s">
        <v>2467</v>
      </c>
      <c r="C605" s="154" t="s">
        <v>2468</v>
      </c>
      <c r="D605" s="163" t="s">
        <v>2227</v>
      </c>
      <c r="E605" s="163" t="s">
        <v>2469</v>
      </c>
      <c r="F605" s="154" t="s">
        <v>2466</v>
      </c>
      <c r="G605" s="192">
        <v>70</v>
      </c>
    </row>
    <row r="606" spans="1:7">
      <c r="A606" s="154" t="s">
        <v>1286</v>
      </c>
      <c r="B606" s="162" t="s">
        <v>2470</v>
      </c>
      <c r="C606" s="154" t="s">
        <v>2471</v>
      </c>
      <c r="D606" s="163" t="s">
        <v>2227</v>
      </c>
      <c r="E606" s="163" t="s">
        <v>2472</v>
      </c>
      <c r="F606" s="154" t="s">
        <v>2473</v>
      </c>
      <c r="G606" s="192">
        <v>100</v>
      </c>
    </row>
    <row r="607" spans="1:7">
      <c r="A607" s="154" t="s">
        <v>1288</v>
      </c>
      <c r="B607" s="162" t="s">
        <v>2474</v>
      </c>
      <c r="C607" s="154" t="s">
        <v>2475</v>
      </c>
      <c r="D607" s="163" t="s">
        <v>2227</v>
      </c>
      <c r="E607" s="163" t="s">
        <v>2476</v>
      </c>
      <c r="F607" s="154" t="s">
        <v>2473</v>
      </c>
      <c r="G607" s="164">
        <v>150</v>
      </c>
    </row>
    <row r="608" spans="1:7" ht="26.4">
      <c r="A608" s="154" t="s">
        <v>1291</v>
      </c>
      <c r="B608" s="162" t="s">
        <v>2477</v>
      </c>
      <c r="C608" s="154" t="s">
        <v>2478</v>
      </c>
      <c r="D608" s="163" t="s">
        <v>2227</v>
      </c>
      <c r="E608" s="163" t="s">
        <v>2476</v>
      </c>
      <c r="F608" s="154" t="s">
        <v>2473</v>
      </c>
      <c r="G608" s="164">
        <v>100</v>
      </c>
    </row>
    <row r="609" spans="1:7">
      <c r="A609" s="154" t="s">
        <v>1293</v>
      </c>
      <c r="B609" s="162" t="s">
        <v>2479</v>
      </c>
      <c r="C609" s="154" t="s">
        <v>2480</v>
      </c>
      <c r="D609" s="163" t="s">
        <v>2227</v>
      </c>
      <c r="E609" s="163" t="s">
        <v>2481</v>
      </c>
      <c r="F609" s="154" t="s">
        <v>2473</v>
      </c>
      <c r="G609" s="164">
        <v>150</v>
      </c>
    </row>
    <row r="610" spans="1:7">
      <c r="A610" s="154" t="s">
        <v>1295</v>
      </c>
      <c r="B610" s="162" t="s">
        <v>2482</v>
      </c>
      <c r="C610" s="154" t="s">
        <v>2483</v>
      </c>
      <c r="D610" s="163" t="s">
        <v>2227</v>
      </c>
      <c r="E610" s="163" t="s">
        <v>2481</v>
      </c>
      <c r="F610" s="154" t="s">
        <v>2473</v>
      </c>
      <c r="G610" s="164">
        <v>200</v>
      </c>
    </row>
    <row r="611" spans="1:7" s="131" customFormat="1">
      <c r="A611" s="156" t="s">
        <v>2484</v>
      </c>
      <c r="B611" s="193" t="s">
        <v>2485</v>
      </c>
      <c r="C611" s="156"/>
      <c r="D611" s="153"/>
      <c r="E611" s="153"/>
      <c r="F611" s="156"/>
      <c r="G611" s="160">
        <f>SUBTOTAL(9,G612:G634)</f>
        <v>8505</v>
      </c>
    </row>
    <row r="612" spans="1:7" ht="39.6">
      <c r="A612" s="194">
        <v>1</v>
      </c>
      <c r="B612" s="195" t="s">
        <v>2486</v>
      </c>
      <c r="C612" s="167" t="s">
        <v>2487</v>
      </c>
      <c r="D612" s="167" t="s">
        <v>1265</v>
      </c>
      <c r="E612" s="196" t="s">
        <v>2488</v>
      </c>
      <c r="F612" s="167" t="s">
        <v>1262</v>
      </c>
      <c r="G612" s="169">
        <v>160</v>
      </c>
    </row>
    <row r="613" spans="1:7" ht="39.6">
      <c r="A613" s="194">
        <v>2</v>
      </c>
      <c r="B613" s="195" t="s">
        <v>2489</v>
      </c>
      <c r="C613" s="167" t="s">
        <v>2490</v>
      </c>
      <c r="D613" s="167" t="s">
        <v>1265</v>
      </c>
      <c r="E613" s="196" t="s">
        <v>2491</v>
      </c>
      <c r="F613" s="167" t="s">
        <v>1262</v>
      </c>
      <c r="G613" s="169">
        <v>160</v>
      </c>
    </row>
    <row r="614" spans="1:7" ht="39.6">
      <c r="A614" s="194">
        <v>3</v>
      </c>
      <c r="B614" s="195" t="s">
        <v>2492</v>
      </c>
      <c r="C614" s="167" t="s">
        <v>2493</v>
      </c>
      <c r="D614" s="167" t="s">
        <v>1265</v>
      </c>
      <c r="E614" s="196" t="s">
        <v>2491</v>
      </c>
      <c r="F614" s="167" t="s">
        <v>1262</v>
      </c>
      <c r="G614" s="169">
        <v>160</v>
      </c>
    </row>
    <row r="615" spans="1:7" ht="39.6">
      <c r="A615" s="194">
        <v>4</v>
      </c>
      <c r="B615" s="168" t="s">
        <v>2494</v>
      </c>
      <c r="C615" s="167" t="s">
        <v>2495</v>
      </c>
      <c r="D615" s="167" t="s">
        <v>1260</v>
      </c>
      <c r="E615" s="196" t="s">
        <v>2496</v>
      </c>
      <c r="F615" s="167" t="s">
        <v>1262</v>
      </c>
      <c r="G615" s="169">
        <v>180</v>
      </c>
    </row>
    <row r="616" spans="1:7" ht="39.6">
      <c r="A616" s="194">
        <v>5</v>
      </c>
      <c r="B616" s="168" t="s">
        <v>2497</v>
      </c>
      <c r="C616" s="167" t="s">
        <v>2498</v>
      </c>
      <c r="D616" s="167" t="s">
        <v>1265</v>
      </c>
      <c r="E616" s="196" t="s">
        <v>2491</v>
      </c>
      <c r="F616" s="167" t="s">
        <v>1262</v>
      </c>
      <c r="G616" s="169">
        <v>120</v>
      </c>
    </row>
    <row r="617" spans="1:7" ht="39.6">
      <c r="A617" s="194">
        <v>6</v>
      </c>
      <c r="B617" s="168" t="s">
        <v>2499</v>
      </c>
      <c r="C617" s="167" t="s">
        <v>2499</v>
      </c>
      <c r="D617" s="167" t="s">
        <v>1265</v>
      </c>
      <c r="E617" s="196" t="s">
        <v>2491</v>
      </c>
      <c r="F617" s="167" t="s">
        <v>1262</v>
      </c>
      <c r="G617" s="169">
        <v>120</v>
      </c>
    </row>
    <row r="618" spans="1:7" ht="39.6">
      <c r="A618" s="194">
        <v>7</v>
      </c>
      <c r="B618" s="168" t="s">
        <v>2500</v>
      </c>
      <c r="C618" s="167" t="s">
        <v>2501</v>
      </c>
      <c r="D618" s="167" t="s">
        <v>1265</v>
      </c>
      <c r="E618" s="196" t="s">
        <v>2502</v>
      </c>
      <c r="F618" s="167" t="s">
        <v>1262</v>
      </c>
      <c r="G618" s="169">
        <v>120</v>
      </c>
    </row>
    <row r="619" spans="1:7" ht="39.6">
      <c r="A619" s="194">
        <v>8</v>
      </c>
      <c r="B619" s="168" t="s">
        <v>2503</v>
      </c>
      <c r="C619" s="167" t="s">
        <v>2501</v>
      </c>
      <c r="D619" s="167" t="s">
        <v>1265</v>
      </c>
      <c r="E619" s="196" t="s">
        <v>2504</v>
      </c>
      <c r="F619" s="167" t="s">
        <v>1262</v>
      </c>
      <c r="G619" s="169">
        <v>160</v>
      </c>
    </row>
    <row r="620" spans="1:7" ht="39.6">
      <c r="A620" s="194">
        <v>9</v>
      </c>
      <c r="B620" s="168" t="s">
        <v>2505</v>
      </c>
      <c r="C620" s="167" t="s">
        <v>2501</v>
      </c>
      <c r="D620" s="167" t="s">
        <v>1265</v>
      </c>
      <c r="E620" s="196" t="s">
        <v>2504</v>
      </c>
      <c r="F620" s="167" t="s">
        <v>1262</v>
      </c>
      <c r="G620" s="169">
        <v>160</v>
      </c>
    </row>
    <row r="621" spans="1:7" ht="39.6">
      <c r="A621" s="194">
        <v>10</v>
      </c>
      <c r="B621" s="168" t="s">
        <v>2506</v>
      </c>
      <c r="C621" s="167" t="s">
        <v>2501</v>
      </c>
      <c r="D621" s="167" t="s">
        <v>1265</v>
      </c>
      <c r="E621" s="196" t="s">
        <v>2504</v>
      </c>
      <c r="F621" s="167" t="s">
        <v>1262</v>
      </c>
      <c r="G621" s="169">
        <v>160</v>
      </c>
    </row>
    <row r="622" spans="1:7" ht="39.6">
      <c r="A622" s="194">
        <v>11</v>
      </c>
      <c r="B622" s="168" t="s">
        <v>2507</v>
      </c>
      <c r="C622" s="167" t="s">
        <v>2501</v>
      </c>
      <c r="D622" s="167" t="s">
        <v>1265</v>
      </c>
      <c r="E622" s="196" t="s">
        <v>2504</v>
      </c>
      <c r="F622" s="167" t="s">
        <v>1262</v>
      </c>
      <c r="G622" s="169">
        <v>160</v>
      </c>
    </row>
    <row r="623" spans="1:7" ht="39.6">
      <c r="A623" s="194">
        <v>12</v>
      </c>
      <c r="B623" s="168" t="s">
        <v>2508</v>
      </c>
      <c r="C623" s="167" t="s">
        <v>2509</v>
      </c>
      <c r="D623" s="167" t="s">
        <v>1265</v>
      </c>
      <c r="E623" s="196" t="s">
        <v>2504</v>
      </c>
      <c r="F623" s="167" t="s">
        <v>1262</v>
      </c>
      <c r="G623" s="169">
        <v>160</v>
      </c>
    </row>
    <row r="624" spans="1:7" ht="39.6">
      <c r="A624" s="194">
        <v>13</v>
      </c>
      <c r="B624" s="168" t="s">
        <v>2510</v>
      </c>
      <c r="C624" s="167" t="s">
        <v>2509</v>
      </c>
      <c r="D624" s="167" t="s">
        <v>1265</v>
      </c>
      <c r="E624" s="196" t="s">
        <v>2504</v>
      </c>
      <c r="F624" s="167" t="s">
        <v>1262</v>
      </c>
      <c r="G624" s="169">
        <v>160</v>
      </c>
    </row>
    <row r="625" spans="1:7" ht="39.6">
      <c r="A625" s="194">
        <v>14</v>
      </c>
      <c r="B625" s="168" t="s">
        <v>2511</v>
      </c>
      <c r="C625" s="167" t="s">
        <v>2509</v>
      </c>
      <c r="D625" s="167" t="s">
        <v>1265</v>
      </c>
      <c r="E625" s="196" t="s">
        <v>2504</v>
      </c>
      <c r="F625" s="167" t="s">
        <v>1262</v>
      </c>
      <c r="G625" s="169">
        <v>160</v>
      </c>
    </row>
    <row r="626" spans="1:7" ht="39.6">
      <c r="A626" s="194">
        <v>15</v>
      </c>
      <c r="B626" s="168" t="s">
        <v>2512</v>
      </c>
      <c r="C626" s="167" t="s">
        <v>2509</v>
      </c>
      <c r="D626" s="167" t="s">
        <v>1265</v>
      </c>
      <c r="E626" s="196" t="s">
        <v>2513</v>
      </c>
      <c r="F626" s="167" t="s">
        <v>1262</v>
      </c>
      <c r="G626" s="169">
        <v>120</v>
      </c>
    </row>
    <row r="627" spans="1:7" ht="39.6">
      <c r="A627" s="194">
        <v>16</v>
      </c>
      <c r="B627" s="168" t="s">
        <v>2514</v>
      </c>
      <c r="C627" s="167" t="s">
        <v>2509</v>
      </c>
      <c r="D627" s="167" t="s">
        <v>1265</v>
      </c>
      <c r="E627" s="196" t="s">
        <v>2513</v>
      </c>
      <c r="F627" s="167" t="s">
        <v>1262</v>
      </c>
      <c r="G627" s="169">
        <v>120</v>
      </c>
    </row>
    <row r="628" spans="1:7" ht="39.6">
      <c r="A628" s="194">
        <v>17</v>
      </c>
      <c r="B628" s="168" t="s">
        <v>2515</v>
      </c>
      <c r="C628" s="167" t="s">
        <v>2509</v>
      </c>
      <c r="D628" s="167" t="s">
        <v>1265</v>
      </c>
      <c r="E628" s="196" t="s">
        <v>2513</v>
      </c>
      <c r="F628" s="167" t="s">
        <v>1262</v>
      </c>
      <c r="G628" s="169">
        <v>120</v>
      </c>
    </row>
    <row r="629" spans="1:7" ht="39.6">
      <c r="A629" s="194">
        <v>18</v>
      </c>
      <c r="B629" s="168" t="s">
        <v>2516</v>
      </c>
      <c r="C629" s="167" t="s">
        <v>2509</v>
      </c>
      <c r="D629" s="167" t="s">
        <v>1265</v>
      </c>
      <c r="E629" s="196" t="s">
        <v>2513</v>
      </c>
      <c r="F629" s="167" t="s">
        <v>1262</v>
      </c>
      <c r="G629" s="169">
        <v>120</v>
      </c>
    </row>
    <row r="630" spans="1:7" ht="39.6">
      <c r="A630" s="194">
        <v>19</v>
      </c>
      <c r="B630" s="168" t="s">
        <v>2517</v>
      </c>
      <c r="C630" s="167" t="s">
        <v>2509</v>
      </c>
      <c r="D630" s="167" t="s">
        <v>1265</v>
      </c>
      <c r="E630" s="196" t="s">
        <v>2504</v>
      </c>
      <c r="F630" s="167" t="s">
        <v>1262</v>
      </c>
      <c r="G630" s="169">
        <v>160</v>
      </c>
    </row>
    <row r="631" spans="1:7" ht="39.6">
      <c r="A631" s="194">
        <v>20</v>
      </c>
      <c r="B631" s="168" t="s">
        <v>2518</v>
      </c>
      <c r="C631" s="167" t="s">
        <v>2519</v>
      </c>
      <c r="D631" s="167" t="s">
        <v>2520</v>
      </c>
      <c r="E631" s="196" t="s">
        <v>2521</v>
      </c>
      <c r="F631" s="167" t="s">
        <v>1262</v>
      </c>
      <c r="G631" s="169">
        <v>2500</v>
      </c>
    </row>
    <row r="632" spans="1:7" ht="39.6">
      <c r="A632" s="194">
        <v>21</v>
      </c>
      <c r="B632" s="168" t="s">
        <v>2522</v>
      </c>
      <c r="C632" s="167" t="s">
        <v>2509</v>
      </c>
      <c r="D632" s="167" t="s">
        <v>1265</v>
      </c>
      <c r="E632" s="196" t="s">
        <v>2513</v>
      </c>
      <c r="F632" s="167" t="s">
        <v>1262</v>
      </c>
      <c r="G632" s="169">
        <v>475</v>
      </c>
    </row>
    <row r="633" spans="1:7" ht="39.6">
      <c r="A633" s="194">
        <v>22</v>
      </c>
      <c r="B633" s="168" t="s">
        <v>2523</v>
      </c>
      <c r="C633" s="167" t="s">
        <v>2524</v>
      </c>
      <c r="D633" s="167" t="s">
        <v>2520</v>
      </c>
      <c r="E633" s="196" t="s">
        <v>2521</v>
      </c>
      <c r="F633" s="167" t="s">
        <v>1262</v>
      </c>
      <c r="G633" s="169">
        <v>2600</v>
      </c>
    </row>
    <row r="634" spans="1:7" ht="39.6">
      <c r="A634" s="194">
        <v>23</v>
      </c>
      <c r="B634" s="168" t="s">
        <v>2525</v>
      </c>
      <c r="C634" s="167" t="s">
        <v>2526</v>
      </c>
      <c r="D634" s="167" t="s">
        <v>1265</v>
      </c>
      <c r="E634" s="196" t="s">
        <v>2527</v>
      </c>
      <c r="F634" s="167" t="s">
        <v>1262</v>
      </c>
      <c r="G634" s="169">
        <v>150</v>
      </c>
    </row>
    <row r="635" spans="1:7" s="131" customFormat="1" ht="26.4">
      <c r="A635" s="156" t="s">
        <v>2528</v>
      </c>
      <c r="B635" s="159" t="s">
        <v>2529</v>
      </c>
      <c r="C635" s="156"/>
      <c r="D635" s="153"/>
      <c r="E635" s="153"/>
      <c r="F635" s="156"/>
      <c r="G635" s="160">
        <f>SUBTOTAL(9,G636:G637)</f>
        <v>1600</v>
      </c>
    </row>
    <row r="636" spans="1:7" ht="26.4">
      <c r="A636" s="161">
        <v>1</v>
      </c>
      <c r="B636" s="162" t="s">
        <v>2530</v>
      </c>
      <c r="C636" s="163"/>
      <c r="D636" s="163" t="s">
        <v>2531</v>
      </c>
      <c r="E636" s="163" t="s">
        <v>2532</v>
      </c>
      <c r="F636" s="163" t="s">
        <v>2533</v>
      </c>
      <c r="G636" s="197">
        <v>100</v>
      </c>
    </row>
    <row r="637" spans="1:7" ht="26.4">
      <c r="A637" s="154" t="s">
        <v>1283</v>
      </c>
      <c r="B637" s="155" t="s">
        <v>2534</v>
      </c>
      <c r="C637" s="154" t="s">
        <v>2535</v>
      </c>
      <c r="D637" s="154" t="s">
        <v>2536</v>
      </c>
      <c r="E637" s="154" t="s">
        <v>2537</v>
      </c>
      <c r="F637" s="154" t="s">
        <v>2538</v>
      </c>
      <c r="G637" s="197">
        <v>1500</v>
      </c>
    </row>
    <row r="638" spans="1:7" s="131" customFormat="1">
      <c r="A638" s="156" t="s">
        <v>2539</v>
      </c>
      <c r="B638" s="177" t="s">
        <v>2540</v>
      </c>
      <c r="C638" s="156"/>
      <c r="D638" s="156"/>
      <c r="E638" s="156"/>
      <c r="F638" s="156"/>
      <c r="G638" s="198">
        <f>SUBTOTAL(9,G639:G651)</f>
        <v>2830</v>
      </c>
    </row>
    <row r="639" spans="1:7" ht="39.6">
      <c r="A639" s="180">
        <v>1</v>
      </c>
      <c r="B639" s="168" t="s">
        <v>2541</v>
      </c>
      <c r="C639" s="167" t="s">
        <v>2542</v>
      </c>
      <c r="D639" s="167" t="s">
        <v>1260</v>
      </c>
      <c r="E639" s="167" t="s">
        <v>2072</v>
      </c>
      <c r="F639" s="167" t="s">
        <v>1262</v>
      </c>
      <c r="G639" s="169">
        <v>300</v>
      </c>
    </row>
    <row r="640" spans="1:7">
      <c r="A640" s="180">
        <v>2</v>
      </c>
      <c r="B640" s="168" t="s">
        <v>2543</v>
      </c>
      <c r="C640" s="167" t="s">
        <v>2544</v>
      </c>
      <c r="D640" s="167" t="s">
        <v>2545</v>
      </c>
      <c r="E640" s="167" t="s">
        <v>2546</v>
      </c>
      <c r="F640" s="167" t="s">
        <v>2547</v>
      </c>
      <c r="G640" s="169">
        <v>250</v>
      </c>
    </row>
    <row r="641" spans="1:7">
      <c r="A641" s="180">
        <v>3</v>
      </c>
      <c r="B641" s="168" t="s">
        <v>2548</v>
      </c>
      <c r="C641" s="167" t="s">
        <v>2549</v>
      </c>
      <c r="D641" s="167" t="s">
        <v>2545</v>
      </c>
      <c r="E641" s="167" t="s">
        <v>2550</v>
      </c>
      <c r="F641" s="167" t="s">
        <v>2547</v>
      </c>
      <c r="G641" s="169">
        <v>250</v>
      </c>
    </row>
    <row r="642" spans="1:7">
      <c r="A642" s="180">
        <v>4</v>
      </c>
      <c r="B642" s="168" t="s">
        <v>2551</v>
      </c>
      <c r="C642" s="167" t="s">
        <v>2552</v>
      </c>
      <c r="D642" s="167" t="s">
        <v>2545</v>
      </c>
      <c r="E642" s="190" t="s">
        <v>2550</v>
      </c>
      <c r="F642" s="167" t="s">
        <v>2547</v>
      </c>
      <c r="G642" s="169">
        <v>180</v>
      </c>
    </row>
    <row r="643" spans="1:7">
      <c r="A643" s="180">
        <v>5</v>
      </c>
      <c r="B643" s="168" t="s">
        <v>2553</v>
      </c>
      <c r="C643" s="167" t="s">
        <v>2554</v>
      </c>
      <c r="D643" s="167" t="s">
        <v>2555</v>
      </c>
      <c r="E643" s="167" t="s">
        <v>2550</v>
      </c>
      <c r="F643" s="167" t="s">
        <v>2556</v>
      </c>
      <c r="G643" s="169">
        <v>150</v>
      </c>
    </row>
    <row r="644" spans="1:7">
      <c r="A644" s="180">
        <v>6</v>
      </c>
      <c r="B644" s="168" t="s">
        <v>2557</v>
      </c>
      <c r="C644" s="167" t="s">
        <v>2558</v>
      </c>
      <c r="D644" s="167" t="s">
        <v>2555</v>
      </c>
      <c r="E644" s="167" t="s">
        <v>2559</v>
      </c>
      <c r="F644" s="167" t="s">
        <v>2556</v>
      </c>
      <c r="G644" s="169">
        <v>300</v>
      </c>
    </row>
    <row r="645" spans="1:7">
      <c r="A645" s="180">
        <v>7</v>
      </c>
      <c r="B645" s="168" t="s">
        <v>2560</v>
      </c>
      <c r="C645" s="167" t="s">
        <v>2560</v>
      </c>
      <c r="D645" s="167" t="s">
        <v>1188</v>
      </c>
      <c r="E645" s="167" t="s">
        <v>2550</v>
      </c>
      <c r="F645" s="167" t="s">
        <v>2556</v>
      </c>
      <c r="G645" s="169">
        <v>150</v>
      </c>
    </row>
    <row r="646" spans="1:7">
      <c r="A646" s="180">
        <v>8</v>
      </c>
      <c r="B646" s="168" t="s">
        <v>2561</v>
      </c>
      <c r="C646" s="167" t="s">
        <v>2562</v>
      </c>
      <c r="D646" s="167" t="s">
        <v>1188</v>
      </c>
      <c r="E646" s="167" t="s">
        <v>2550</v>
      </c>
      <c r="F646" s="167" t="s">
        <v>2556</v>
      </c>
      <c r="G646" s="169">
        <v>150</v>
      </c>
    </row>
    <row r="647" spans="1:7">
      <c r="A647" s="180">
        <v>9</v>
      </c>
      <c r="B647" s="168" t="s">
        <v>2563</v>
      </c>
      <c r="C647" s="167" t="s">
        <v>2563</v>
      </c>
      <c r="D647" s="167" t="s">
        <v>1188</v>
      </c>
      <c r="E647" s="167" t="s">
        <v>2550</v>
      </c>
      <c r="F647" s="167" t="s">
        <v>2556</v>
      </c>
      <c r="G647" s="169">
        <v>150</v>
      </c>
    </row>
    <row r="648" spans="1:7">
      <c r="A648" s="180">
        <v>10</v>
      </c>
      <c r="B648" s="168" t="s">
        <v>2564</v>
      </c>
      <c r="C648" s="167" t="s">
        <v>2564</v>
      </c>
      <c r="D648" s="167" t="s">
        <v>1188</v>
      </c>
      <c r="E648" s="167" t="s">
        <v>2550</v>
      </c>
      <c r="F648" s="167" t="s">
        <v>2556</v>
      </c>
      <c r="G648" s="169">
        <v>150</v>
      </c>
    </row>
    <row r="649" spans="1:7" ht="39.6">
      <c r="A649" s="180">
        <v>11</v>
      </c>
      <c r="B649" s="168" t="s">
        <v>2565</v>
      </c>
      <c r="C649" s="167" t="s">
        <v>2566</v>
      </c>
      <c r="D649" s="167" t="s">
        <v>1260</v>
      </c>
      <c r="E649" s="167" t="s">
        <v>1392</v>
      </c>
      <c r="F649" s="167" t="s">
        <v>1262</v>
      </c>
      <c r="G649" s="169">
        <v>300</v>
      </c>
    </row>
    <row r="650" spans="1:7" ht="39.6">
      <c r="A650" s="180">
        <v>12</v>
      </c>
      <c r="B650" s="168" t="s">
        <v>2565</v>
      </c>
      <c r="C650" s="167" t="s">
        <v>2567</v>
      </c>
      <c r="D650" s="167" t="s">
        <v>1265</v>
      </c>
      <c r="E650" s="167" t="s">
        <v>1269</v>
      </c>
      <c r="F650" s="167" t="s">
        <v>1267</v>
      </c>
      <c r="G650" s="169">
        <v>150</v>
      </c>
    </row>
    <row r="651" spans="1:7" ht="26.4">
      <c r="A651" s="180">
        <v>13</v>
      </c>
      <c r="B651" s="168" t="s">
        <v>2568</v>
      </c>
      <c r="C651" s="167" t="s">
        <v>2569</v>
      </c>
      <c r="D651" s="167" t="s">
        <v>1735</v>
      </c>
      <c r="E651" s="167" t="s">
        <v>2570</v>
      </c>
      <c r="F651" s="167" t="s">
        <v>2571</v>
      </c>
      <c r="G651" s="169">
        <v>350</v>
      </c>
    </row>
    <row r="652" spans="1:7" s="131" customFormat="1" ht="36" customHeight="1">
      <c r="A652" s="183">
        <v>31</v>
      </c>
      <c r="B652" s="159" t="s">
        <v>2572</v>
      </c>
      <c r="C652" s="170"/>
      <c r="D652" s="170"/>
      <c r="E652" s="170"/>
      <c r="F652" s="170"/>
      <c r="G652" s="172">
        <f>SUBTOTAL(9,G653:G660)</f>
        <v>720</v>
      </c>
    </row>
    <row r="653" spans="1:7" ht="39.6">
      <c r="A653" s="180">
        <v>1</v>
      </c>
      <c r="B653" s="168" t="s">
        <v>2573</v>
      </c>
      <c r="C653" s="167" t="s">
        <v>2574</v>
      </c>
      <c r="D653" s="167" t="s">
        <v>2575</v>
      </c>
      <c r="E653" s="167" t="s">
        <v>1392</v>
      </c>
      <c r="F653" s="167" t="s">
        <v>2576</v>
      </c>
      <c r="G653" s="169">
        <v>70</v>
      </c>
    </row>
    <row r="654" spans="1:7" ht="39.6">
      <c r="A654" s="180">
        <v>2</v>
      </c>
      <c r="B654" s="168" t="s">
        <v>2577</v>
      </c>
      <c r="C654" s="167" t="s">
        <v>2578</v>
      </c>
      <c r="D654" s="167" t="s">
        <v>2579</v>
      </c>
      <c r="E654" s="167" t="s">
        <v>2580</v>
      </c>
      <c r="F654" s="167" t="s">
        <v>2581</v>
      </c>
      <c r="G654" s="169">
        <v>60</v>
      </c>
    </row>
    <row r="655" spans="1:7" ht="39.6">
      <c r="A655" s="180">
        <v>3</v>
      </c>
      <c r="B655" s="168" t="s">
        <v>2582</v>
      </c>
      <c r="C655" s="167" t="s">
        <v>2583</v>
      </c>
      <c r="D655" s="167" t="s">
        <v>2584</v>
      </c>
      <c r="E655" s="167" t="s">
        <v>2585</v>
      </c>
      <c r="F655" s="167" t="s">
        <v>2586</v>
      </c>
      <c r="G655" s="169">
        <v>60</v>
      </c>
    </row>
    <row r="656" spans="1:7" ht="39.6">
      <c r="A656" s="180">
        <v>4</v>
      </c>
      <c r="B656" s="168" t="s">
        <v>2587</v>
      </c>
      <c r="C656" s="167" t="s">
        <v>2588</v>
      </c>
      <c r="D656" s="167" t="s">
        <v>2575</v>
      </c>
      <c r="E656" s="167" t="s">
        <v>2589</v>
      </c>
      <c r="F656" s="167" t="s">
        <v>2590</v>
      </c>
      <c r="G656" s="169">
        <v>120</v>
      </c>
    </row>
    <row r="657" spans="1:7" ht="39.6">
      <c r="A657" s="180">
        <v>5</v>
      </c>
      <c r="B657" s="168" t="s">
        <v>2591</v>
      </c>
      <c r="C657" s="167" t="s">
        <v>2592</v>
      </c>
      <c r="D657" s="167" t="s">
        <v>2593</v>
      </c>
      <c r="E657" s="167" t="s">
        <v>2594</v>
      </c>
      <c r="F657" s="167"/>
      <c r="G657" s="169">
        <v>140</v>
      </c>
    </row>
    <row r="658" spans="1:7" ht="26.4">
      <c r="A658" s="180">
        <v>6</v>
      </c>
      <c r="B658" s="168" t="s">
        <v>2595</v>
      </c>
      <c r="C658" s="167" t="s">
        <v>2596</v>
      </c>
      <c r="D658" s="167" t="s">
        <v>2597</v>
      </c>
      <c r="E658" s="167" t="s">
        <v>2598</v>
      </c>
      <c r="F658" s="167" t="s">
        <v>2599</v>
      </c>
      <c r="G658" s="169">
        <v>140</v>
      </c>
    </row>
    <row r="659" spans="1:7" ht="26.4">
      <c r="A659" s="180">
        <v>7</v>
      </c>
      <c r="B659" s="168" t="s">
        <v>2600</v>
      </c>
      <c r="C659" s="167" t="s">
        <v>2601</v>
      </c>
      <c r="D659" s="167" t="s">
        <v>1260</v>
      </c>
      <c r="E659" s="167" t="s">
        <v>2602</v>
      </c>
      <c r="F659" s="167" t="s">
        <v>2603</v>
      </c>
      <c r="G659" s="169">
        <v>25</v>
      </c>
    </row>
    <row r="660" spans="1:7" ht="26.4">
      <c r="A660" s="180">
        <v>8</v>
      </c>
      <c r="B660" s="199" t="s">
        <v>2604</v>
      </c>
      <c r="C660" s="200" t="s">
        <v>2605</v>
      </c>
      <c r="D660" s="167" t="s">
        <v>1260</v>
      </c>
      <c r="E660" s="167" t="s">
        <v>2606</v>
      </c>
      <c r="F660" s="167" t="s">
        <v>2607</v>
      </c>
      <c r="G660" s="169">
        <v>105</v>
      </c>
    </row>
    <row r="661" spans="1:7" s="131" customFormat="1">
      <c r="A661" s="165">
        <v>32</v>
      </c>
      <c r="B661" s="159" t="s">
        <v>2608</v>
      </c>
      <c r="C661" s="153"/>
      <c r="D661" s="153"/>
      <c r="E661" s="153"/>
      <c r="F661" s="153"/>
      <c r="G661" s="160">
        <f>SUBTOTAL(9,G662:G670)</f>
        <v>465</v>
      </c>
    </row>
    <row r="662" spans="1:7" s="140" customFormat="1" ht="26.4" customHeight="1">
      <c r="A662" s="161">
        <v>1</v>
      </c>
      <c r="B662" s="162" t="s">
        <v>2609</v>
      </c>
      <c r="C662" s="163" t="s">
        <v>2610</v>
      </c>
      <c r="D662" s="163" t="s">
        <v>1224</v>
      </c>
      <c r="E662" s="163" t="s">
        <v>2611</v>
      </c>
      <c r="F662" s="163" t="s">
        <v>2612</v>
      </c>
      <c r="G662" s="164">
        <v>80</v>
      </c>
    </row>
    <row r="663" spans="1:7" s="140" customFormat="1" ht="26.4" customHeight="1">
      <c r="A663" s="161">
        <v>2</v>
      </c>
      <c r="B663" s="162" t="s">
        <v>2613</v>
      </c>
      <c r="C663" s="163" t="s">
        <v>2614</v>
      </c>
      <c r="D663" s="163" t="s">
        <v>2615</v>
      </c>
      <c r="E663" s="163" t="s">
        <v>2616</v>
      </c>
      <c r="F663" s="163" t="s">
        <v>2617</v>
      </c>
      <c r="G663" s="164">
        <v>35</v>
      </c>
    </row>
    <row r="664" spans="1:7" s="140" customFormat="1" ht="26.4" customHeight="1">
      <c r="A664" s="161">
        <v>3</v>
      </c>
      <c r="B664" s="162" t="s">
        <v>2618</v>
      </c>
      <c r="C664" s="163" t="s">
        <v>2619</v>
      </c>
      <c r="D664" s="163" t="s">
        <v>2620</v>
      </c>
      <c r="E664" s="163" t="s">
        <v>2621</v>
      </c>
      <c r="F664" s="163" t="s">
        <v>2612</v>
      </c>
      <c r="G664" s="164">
        <v>50</v>
      </c>
    </row>
    <row r="665" spans="1:7" s="140" customFormat="1" ht="26.4" customHeight="1">
      <c r="A665" s="161">
        <v>4</v>
      </c>
      <c r="B665" s="162" t="s">
        <v>2622</v>
      </c>
      <c r="C665" s="163" t="s">
        <v>2623</v>
      </c>
      <c r="D665" s="163" t="s">
        <v>2620</v>
      </c>
      <c r="E665" s="163" t="s">
        <v>2624</v>
      </c>
      <c r="F665" s="163" t="s">
        <v>2612</v>
      </c>
      <c r="G665" s="164">
        <v>30</v>
      </c>
    </row>
    <row r="666" spans="1:7" s="140" customFormat="1" ht="26.4" customHeight="1">
      <c r="A666" s="161">
        <v>5</v>
      </c>
      <c r="B666" s="162" t="s">
        <v>2625</v>
      </c>
      <c r="C666" s="163" t="s">
        <v>2626</v>
      </c>
      <c r="D666" s="163" t="s">
        <v>2620</v>
      </c>
      <c r="E666" s="163" t="s">
        <v>2627</v>
      </c>
      <c r="F666" s="163" t="s">
        <v>2612</v>
      </c>
      <c r="G666" s="164">
        <v>40</v>
      </c>
    </row>
    <row r="667" spans="1:7" ht="43.65" customHeight="1">
      <c r="A667" s="161">
        <v>6</v>
      </c>
      <c r="B667" s="162" t="s">
        <v>2628</v>
      </c>
      <c r="C667" s="163" t="s">
        <v>2629</v>
      </c>
      <c r="D667" s="163" t="s">
        <v>2630</v>
      </c>
      <c r="E667" s="163" t="s">
        <v>2631</v>
      </c>
      <c r="F667" s="163" t="s">
        <v>1267</v>
      </c>
      <c r="G667" s="164">
        <v>80</v>
      </c>
    </row>
    <row r="668" spans="1:7" ht="43.65" customHeight="1">
      <c r="A668" s="161">
        <v>7</v>
      </c>
      <c r="B668" s="162" t="s">
        <v>2632</v>
      </c>
      <c r="C668" s="163" t="s">
        <v>2633</v>
      </c>
      <c r="D668" s="163" t="s">
        <v>2634</v>
      </c>
      <c r="E668" s="163" t="s">
        <v>2635</v>
      </c>
      <c r="F668" s="163" t="s">
        <v>2636</v>
      </c>
      <c r="G668" s="164">
        <v>50</v>
      </c>
    </row>
    <row r="669" spans="1:7" ht="43.65" customHeight="1">
      <c r="A669" s="161">
        <v>8</v>
      </c>
      <c r="B669" s="162" t="s">
        <v>2637</v>
      </c>
      <c r="C669" s="163" t="s">
        <v>2638</v>
      </c>
      <c r="D669" s="163" t="s">
        <v>2634</v>
      </c>
      <c r="E669" s="163" t="s">
        <v>2639</v>
      </c>
      <c r="F669" s="163" t="s">
        <v>2636</v>
      </c>
      <c r="G669" s="164">
        <v>50</v>
      </c>
    </row>
    <row r="670" spans="1:7" ht="43.65" customHeight="1">
      <c r="A670" s="161">
        <v>9</v>
      </c>
      <c r="B670" s="162" t="s">
        <v>2640</v>
      </c>
      <c r="C670" s="163" t="s">
        <v>2641</v>
      </c>
      <c r="D670" s="163" t="s">
        <v>2634</v>
      </c>
      <c r="E670" s="163" t="s">
        <v>2642</v>
      </c>
      <c r="F670" s="163" t="s">
        <v>2643</v>
      </c>
      <c r="G670" s="164">
        <v>50</v>
      </c>
    </row>
    <row r="671" spans="1:7" s="131" customFormat="1">
      <c r="A671" s="175">
        <v>33</v>
      </c>
      <c r="B671" s="177" t="s">
        <v>2644</v>
      </c>
      <c r="C671" s="175"/>
      <c r="D671" s="175"/>
      <c r="E671" s="175"/>
      <c r="F671" s="175"/>
      <c r="G671" s="176">
        <f>SUBTOTAL(9,G672:G681)</f>
        <v>9100</v>
      </c>
    </row>
    <row r="672" spans="1:7" ht="39.6">
      <c r="A672" s="154" t="s">
        <v>1278</v>
      </c>
      <c r="B672" s="162" t="s">
        <v>2645</v>
      </c>
      <c r="C672" s="163" t="s">
        <v>2646</v>
      </c>
      <c r="D672" s="163" t="s">
        <v>1260</v>
      </c>
      <c r="E672" s="163" t="s">
        <v>2324</v>
      </c>
      <c r="F672" s="163" t="s">
        <v>2647</v>
      </c>
      <c r="G672" s="164">
        <v>120</v>
      </c>
    </row>
    <row r="673" spans="1:7" ht="39.6">
      <c r="A673" s="154" t="s">
        <v>1283</v>
      </c>
      <c r="B673" s="162" t="s">
        <v>2648</v>
      </c>
      <c r="C673" s="163" t="s">
        <v>2649</v>
      </c>
      <c r="D673" s="163" t="s">
        <v>2650</v>
      </c>
      <c r="E673" s="163" t="s">
        <v>2651</v>
      </c>
      <c r="F673" s="163" t="s">
        <v>2652</v>
      </c>
      <c r="G673" s="164">
        <v>20</v>
      </c>
    </row>
    <row r="674" spans="1:7" ht="39.6">
      <c r="A674" s="154" t="s">
        <v>1286</v>
      </c>
      <c r="B674" s="162" t="s">
        <v>2645</v>
      </c>
      <c r="C674" s="163" t="s">
        <v>2653</v>
      </c>
      <c r="D674" s="163" t="s">
        <v>1265</v>
      </c>
      <c r="E674" s="163" t="s">
        <v>1269</v>
      </c>
      <c r="F674" s="163" t="s">
        <v>1267</v>
      </c>
      <c r="G674" s="164">
        <v>1000</v>
      </c>
    </row>
    <row r="675" spans="1:7" ht="26.4">
      <c r="A675" s="154" t="s">
        <v>1288</v>
      </c>
      <c r="B675" s="162" t="s">
        <v>2654</v>
      </c>
      <c r="C675" s="163" t="s">
        <v>2655</v>
      </c>
      <c r="D675" s="163" t="s">
        <v>2656</v>
      </c>
      <c r="E675" s="163" t="s">
        <v>2657</v>
      </c>
      <c r="F675" s="163" t="s">
        <v>2658</v>
      </c>
      <c r="G675" s="164">
        <v>100</v>
      </c>
    </row>
    <row r="676" spans="1:7" ht="26.4">
      <c r="A676" s="154" t="s">
        <v>1291</v>
      </c>
      <c r="B676" s="162" t="s">
        <v>2659</v>
      </c>
      <c r="C676" s="163" t="s">
        <v>2660</v>
      </c>
      <c r="D676" s="163" t="s">
        <v>2080</v>
      </c>
      <c r="E676" s="163" t="s">
        <v>2661</v>
      </c>
      <c r="F676" s="163" t="s">
        <v>2662</v>
      </c>
      <c r="G676" s="164">
        <v>500</v>
      </c>
    </row>
    <row r="677" spans="1:7" ht="26.4">
      <c r="A677" s="154" t="s">
        <v>1293</v>
      </c>
      <c r="B677" s="162" t="s">
        <v>2663</v>
      </c>
      <c r="C677" s="163" t="s">
        <v>2664</v>
      </c>
      <c r="D677" s="163" t="s">
        <v>2665</v>
      </c>
      <c r="E677" s="163" t="s">
        <v>2666</v>
      </c>
      <c r="F677" s="163" t="s">
        <v>2667</v>
      </c>
      <c r="G677" s="164">
        <v>300</v>
      </c>
    </row>
    <row r="678" spans="1:7" ht="39.6">
      <c r="A678" s="154" t="s">
        <v>1295</v>
      </c>
      <c r="B678" s="162" t="s">
        <v>2668</v>
      </c>
      <c r="C678" s="163" t="s">
        <v>2669</v>
      </c>
      <c r="D678" s="163" t="s">
        <v>2670</v>
      </c>
      <c r="E678" s="163" t="s">
        <v>2671</v>
      </c>
      <c r="F678" s="163" t="s">
        <v>2672</v>
      </c>
      <c r="G678" s="164">
        <v>20</v>
      </c>
    </row>
    <row r="679" spans="1:7" ht="39.6">
      <c r="A679" s="154" t="s">
        <v>1297</v>
      </c>
      <c r="B679" s="162" t="s">
        <v>2673</v>
      </c>
      <c r="C679" s="163" t="s">
        <v>2674</v>
      </c>
      <c r="D679" s="163" t="s">
        <v>1265</v>
      </c>
      <c r="E679" s="163" t="s">
        <v>1269</v>
      </c>
      <c r="F679" s="163" t="s">
        <v>1267</v>
      </c>
      <c r="G679" s="164">
        <v>40</v>
      </c>
    </row>
    <row r="680" spans="1:7" ht="26.4">
      <c r="A680" s="154" t="s">
        <v>1299</v>
      </c>
      <c r="B680" s="162" t="s">
        <v>2675</v>
      </c>
      <c r="C680" s="163" t="s">
        <v>2676</v>
      </c>
      <c r="D680" s="163" t="s">
        <v>2677</v>
      </c>
      <c r="E680" s="163" t="s">
        <v>2678</v>
      </c>
      <c r="F680" s="163" t="s">
        <v>2679</v>
      </c>
      <c r="G680" s="164">
        <v>4000</v>
      </c>
    </row>
    <row r="681" spans="1:7" ht="26.4">
      <c r="A681" s="154" t="s">
        <v>1303</v>
      </c>
      <c r="B681" s="162" t="s">
        <v>2680</v>
      </c>
      <c r="C681" s="163" t="s">
        <v>2681</v>
      </c>
      <c r="D681" s="163" t="s">
        <v>2682</v>
      </c>
      <c r="E681" s="163" t="s">
        <v>2683</v>
      </c>
      <c r="F681" s="163" t="s">
        <v>2679</v>
      </c>
      <c r="G681" s="164">
        <v>3000</v>
      </c>
    </row>
    <row r="682" spans="1:7" s="131" customFormat="1" ht="31.2" customHeight="1">
      <c r="A682" s="156" t="s">
        <v>2684</v>
      </c>
      <c r="B682" s="159" t="s">
        <v>2685</v>
      </c>
      <c r="C682" s="153"/>
      <c r="D682" s="153"/>
      <c r="E682" s="153"/>
      <c r="F682" s="153"/>
      <c r="G682" s="160">
        <f>SUBTOTAL(9,G683:G707)</f>
        <v>4738</v>
      </c>
    </row>
    <row r="683" spans="1:7" ht="26.4">
      <c r="A683" s="163">
        <v>1</v>
      </c>
      <c r="B683" s="173" t="s">
        <v>2686</v>
      </c>
      <c r="C683" s="174" t="s">
        <v>2687</v>
      </c>
      <c r="D683" s="201" t="s">
        <v>2688</v>
      </c>
      <c r="E683" s="174" t="s">
        <v>2689</v>
      </c>
      <c r="F683" s="163" t="s">
        <v>2690</v>
      </c>
      <c r="G683" s="164">
        <v>32</v>
      </c>
    </row>
    <row r="684" spans="1:7" ht="26.4">
      <c r="A684" s="163">
        <v>2</v>
      </c>
      <c r="B684" s="173" t="s">
        <v>2691</v>
      </c>
      <c r="C684" s="174" t="s">
        <v>2687</v>
      </c>
      <c r="D684" s="201" t="s">
        <v>2688</v>
      </c>
      <c r="E684" s="174" t="s">
        <v>2689</v>
      </c>
      <c r="F684" s="163" t="s">
        <v>2690</v>
      </c>
      <c r="G684" s="164">
        <v>25</v>
      </c>
    </row>
    <row r="685" spans="1:7" ht="26.4">
      <c r="A685" s="163">
        <v>3</v>
      </c>
      <c r="B685" s="162" t="s">
        <v>2692</v>
      </c>
      <c r="C685" s="174" t="s">
        <v>2687</v>
      </c>
      <c r="D685" s="201" t="s">
        <v>2688</v>
      </c>
      <c r="E685" s="174" t="s">
        <v>2689</v>
      </c>
      <c r="F685" s="163" t="s">
        <v>2690</v>
      </c>
      <c r="G685" s="164">
        <v>25</v>
      </c>
    </row>
    <row r="686" spans="1:7" ht="26.4">
      <c r="A686" s="163">
        <v>4</v>
      </c>
      <c r="B686" s="173" t="s">
        <v>2693</v>
      </c>
      <c r="C686" s="174" t="s">
        <v>2687</v>
      </c>
      <c r="D686" s="201" t="s">
        <v>2688</v>
      </c>
      <c r="E686" s="174" t="s">
        <v>2689</v>
      </c>
      <c r="F686" s="163" t="s">
        <v>2690</v>
      </c>
      <c r="G686" s="164">
        <v>27</v>
      </c>
    </row>
    <row r="687" spans="1:7" ht="26.4">
      <c r="A687" s="163">
        <v>5</v>
      </c>
      <c r="B687" s="173" t="s">
        <v>2694</v>
      </c>
      <c r="C687" s="174" t="s">
        <v>2687</v>
      </c>
      <c r="D687" s="201" t="s">
        <v>2688</v>
      </c>
      <c r="E687" s="174" t="s">
        <v>2689</v>
      </c>
      <c r="F687" s="163" t="s">
        <v>2690</v>
      </c>
      <c r="G687" s="164">
        <v>27</v>
      </c>
    </row>
    <row r="688" spans="1:7" ht="26.4">
      <c r="A688" s="163">
        <v>6</v>
      </c>
      <c r="B688" s="173" t="s">
        <v>2695</v>
      </c>
      <c r="C688" s="174" t="s">
        <v>2687</v>
      </c>
      <c r="D688" s="201" t="s">
        <v>2688</v>
      </c>
      <c r="E688" s="174" t="s">
        <v>2689</v>
      </c>
      <c r="F688" s="163" t="s">
        <v>2690</v>
      </c>
      <c r="G688" s="164">
        <v>26</v>
      </c>
    </row>
    <row r="689" spans="1:7" ht="26.4">
      <c r="A689" s="163">
        <v>7</v>
      </c>
      <c r="B689" s="173" t="s">
        <v>2696</v>
      </c>
      <c r="C689" s="174" t="s">
        <v>2697</v>
      </c>
      <c r="D689" s="201" t="s">
        <v>2688</v>
      </c>
      <c r="E689" s="174" t="s">
        <v>2689</v>
      </c>
      <c r="F689" s="163" t="s">
        <v>2690</v>
      </c>
      <c r="G689" s="164">
        <v>18</v>
      </c>
    </row>
    <row r="690" spans="1:7" ht="26.4">
      <c r="A690" s="163">
        <v>8</v>
      </c>
      <c r="B690" s="173" t="s">
        <v>2698</v>
      </c>
      <c r="C690" s="174" t="s">
        <v>2697</v>
      </c>
      <c r="D690" s="201" t="s">
        <v>2688</v>
      </c>
      <c r="E690" s="174" t="s">
        <v>2689</v>
      </c>
      <c r="F690" s="163" t="s">
        <v>2690</v>
      </c>
      <c r="G690" s="164">
        <v>26</v>
      </c>
    </row>
    <row r="691" spans="1:7" ht="26.4">
      <c r="A691" s="163">
        <v>9</v>
      </c>
      <c r="B691" s="173" t="s">
        <v>2699</v>
      </c>
      <c r="C691" s="174" t="s">
        <v>2697</v>
      </c>
      <c r="D691" s="201" t="s">
        <v>2688</v>
      </c>
      <c r="E691" s="174" t="s">
        <v>2689</v>
      </c>
      <c r="F691" s="163" t="s">
        <v>2690</v>
      </c>
      <c r="G691" s="164">
        <v>27</v>
      </c>
    </row>
    <row r="692" spans="1:7" ht="26.4">
      <c r="A692" s="163">
        <v>10</v>
      </c>
      <c r="B692" s="173" t="s">
        <v>2700</v>
      </c>
      <c r="C692" s="174" t="s">
        <v>2697</v>
      </c>
      <c r="D692" s="201" t="s">
        <v>2688</v>
      </c>
      <c r="E692" s="174" t="s">
        <v>2689</v>
      </c>
      <c r="F692" s="163" t="s">
        <v>2690</v>
      </c>
      <c r="G692" s="164">
        <v>25</v>
      </c>
    </row>
    <row r="693" spans="1:7" ht="26.4">
      <c r="A693" s="163">
        <v>11</v>
      </c>
      <c r="B693" s="173" t="s">
        <v>2701</v>
      </c>
      <c r="C693" s="174" t="s">
        <v>2687</v>
      </c>
      <c r="D693" s="201" t="s">
        <v>2702</v>
      </c>
      <c r="E693" s="201" t="s">
        <v>2703</v>
      </c>
      <c r="F693" s="163" t="s">
        <v>2704</v>
      </c>
      <c r="G693" s="164">
        <v>100</v>
      </c>
    </row>
    <row r="694" spans="1:7" ht="26.4">
      <c r="A694" s="163">
        <v>12</v>
      </c>
      <c r="B694" s="173" t="s">
        <v>2705</v>
      </c>
      <c r="C694" s="174" t="s">
        <v>2697</v>
      </c>
      <c r="D694" s="201" t="s">
        <v>2702</v>
      </c>
      <c r="E694" s="201" t="s">
        <v>2703</v>
      </c>
      <c r="F694" s="163" t="s">
        <v>2704</v>
      </c>
      <c r="G694" s="164">
        <v>100</v>
      </c>
    </row>
    <row r="695" spans="1:7" ht="26.4">
      <c r="A695" s="163">
        <v>13</v>
      </c>
      <c r="B695" s="162" t="s">
        <v>2706</v>
      </c>
      <c r="C695" s="163" t="s">
        <v>2707</v>
      </c>
      <c r="D695" s="201" t="s">
        <v>2702</v>
      </c>
      <c r="E695" s="163" t="s">
        <v>2708</v>
      </c>
      <c r="F695" s="163" t="s">
        <v>2704</v>
      </c>
      <c r="G695" s="164">
        <v>100</v>
      </c>
    </row>
    <row r="696" spans="1:7" ht="26.4">
      <c r="A696" s="163">
        <v>14</v>
      </c>
      <c r="B696" s="155" t="s">
        <v>2709</v>
      </c>
      <c r="C696" s="154" t="s">
        <v>2710</v>
      </c>
      <c r="D696" s="154" t="s">
        <v>2711</v>
      </c>
      <c r="E696" s="154" t="s">
        <v>2712</v>
      </c>
      <c r="F696" s="154" t="s">
        <v>2713</v>
      </c>
      <c r="G696" s="164">
        <v>250</v>
      </c>
    </row>
    <row r="697" spans="1:7" ht="26.4">
      <c r="A697" s="163">
        <v>15</v>
      </c>
      <c r="B697" s="155" t="s">
        <v>2714</v>
      </c>
      <c r="C697" s="154" t="s">
        <v>2715</v>
      </c>
      <c r="D697" s="154" t="s">
        <v>2711</v>
      </c>
      <c r="E697" s="154" t="s">
        <v>2716</v>
      </c>
      <c r="F697" s="154" t="s">
        <v>2713</v>
      </c>
      <c r="G697" s="164">
        <v>350</v>
      </c>
    </row>
    <row r="698" spans="1:7" ht="26.4">
      <c r="A698" s="163">
        <v>16</v>
      </c>
      <c r="B698" s="155" t="s">
        <v>2717</v>
      </c>
      <c r="C698" s="154" t="s">
        <v>2718</v>
      </c>
      <c r="D698" s="154" t="s">
        <v>2711</v>
      </c>
      <c r="E698" s="154" t="s">
        <v>2712</v>
      </c>
      <c r="F698" s="154" t="s">
        <v>2713</v>
      </c>
      <c r="G698" s="164">
        <v>400</v>
      </c>
    </row>
    <row r="699" spans="1:7" ht="26.4">
      <c r="A699" s="163">
        <v>17</v>
      </c>
      <c r="B699" s="155" t="s">
        <v>2719</v>
      </c>
      <c r="C699" s="154" t="s">
        <v>2720</v>
      </c>
      <c r="D699" s="154" t="s">
        <v>2721</v>
      </c>
      <c r="E699" s="154" t="s">
        <v>2722</v>
      </c>
      <c r="F699" s="154" t="s">
        <v>2713</v>
      </c>
      <c r="G699" s="164">
        <v>450</v>
      </c>
    </row>
    <row r="700" spans="1:7" ht="26.4">
      <c r="A700" s="163">
        <v>18</v>
      </c>
      <c r="B700" s="155" t="s">
        <v>2723</v>
      </c>
      <c r="C700" s="154" t="s">
        <v>2720</v>
      </c>
      <c r="D700" s="154" t="s">
        <v>2721</v>
      </c>
      <c r="E700" s="154" t="s">
        <v>2722</v>
      </c>
      <c r="F700" s="154" t="s">
        <v>2713</v>
      </c>
      <c r="G700" s="164">
        <v>450</v>
      </c>
    </row>
    <row r="701" spans="1:7" ht="26.4">
      <c r="A701" s="163">
        <v>19</v>
      </c>
      <c r="B701" s="155" t="s">
        <v>2724</v>
      </c>
      <c r="C701" s="154" t="s">
        <v>2720</v>
      </c>
      <c r="D701" s="154" t="s">
        <v>2721</v>
      </c>
      <c r="E701" s="154" t="s">
        <v>2722</v>
      </c>
      <c r="F701" s="154" t="s">
        <v>2713</v>
      </c>
      <c r="G701" s="164">
        <v>450</v>
      </c>
    </row>
    <row r="702" spans="1:7" ht="26.4">
      <c r="A702" s="163">
        <v>20</v>
      </c>
      <c r="B702" s="155" t="s">
        <v>2725</v>
      </c>
      <c r="C702" s="154" t="s">
        <v>2726</v>
      </c>
      <c r="D702" s="154" t="s">
        <v>2721</v>
      </c>
      <c r="E702" s="154" t="s">
        <v>2727</v>
      </c>
      <c r="F702" s="154" t="s">
        <v>2713</v>
      </c>
      <c r="G702" s="164">
        <v>400</v>
      </c>
    </row>
    <row r="703" spans="1:7" ht="26.4">
      <c r="A703" s="163">
        <v>21</v>
      </c>
      <c r="B703" s="155" t="s">
        <v>2728</v>
      </c>
      <c r="C703" s="154" t="s">
        <v>2729</v>
      </c>
      <c r="D703" s="154" t="s">
        <v>2721</v>
      </c>
      <c r="E703" s="154" t="s">
        <v>2727</v>
      </c>
      <c r="F703" s="154" t="s">
        <v>2713</v>
      </c>
      <c r="G703" s="164">
        <v>400</v>
      </c>
    </row>
    <row r="704" spans="1:7" ht="26.4">
      <c r="A704" s="163">
        <v>22</v>
      </c>
      <c r="B704" s="155" t="s">
        <v>2730</v>
      </c>
      <c r="C704" s="154" t="s">
        <v>2731</v>
      </c>
      <c r="D704" s="154" t="s">
        <v>2721</v>
      </c>
      <c r="E704" s="154" t="s">
        <v>2732</v>
      </c>
      <c r="F704" s="154" t="s">
        <v>2713</v>
      </c>
      <c r="G704" s="164">
        <v>300</v>
      </c>
    </row>
    <row r="705" spans="1:7" ht="39.6">
      <c r="A705" s="163">
        <v>23</v>
      </c>
      <c r="B705" s="162" t="s">
        <v>2733</v>
      </c>
      <c r="C705" s="163" t="s">
        <v>1730</v>
      </c>
      <c r="D705" s="163" t="s">
        <v>1260</v>
      </c>
      <c r="E705" s="163" t="s">
        <v>1392</v>
      </c>
      <c r="F705" s="163" t="s">
        <v>1262</v>
      </c>
      <c r="G705" s="164">
        <v>300</v>
      </c>
    </row>
    <row r="706" spans="1:7" ht="39.6">
      <c r="A706" s="163">
        <v>24</v>
      </c>
      <c r="B706" s="162" t="s">
        <v>2734</v>
      </c>
      <c r="C706" s="163" t="s">
        <v>1732</v>
      </c>
      <c r="D706" s="163" t="s">
        <v>1265</v>
      </c>
      <c r="E706" s="163" t="s">
        <v>1269</v>
      </c>
      <c r="F706" s="163" t="s">
        <v>1267</v>
      </c>
      <c r="G706" s="164">
        <v>180</v>
      </c>
    </row>
    <row r="707" spans="1:7" ht="39.6">
      <c r="A707" s="163">
        <v>25</v>
      </c>
      <c r="B707" s="162" t="s">
        <v>2735</v>
      </c>
      <c r="C707" s="163" t="s">
        <v>1734</v>
      </c>
      <c r="D707" s="163" t="s">
        <v>1735</v>
      </c>
      <c r="E707" s="163" t="s">
        <v>1261</v>
      </c>
      <c r="F707" s="163" t="s">
        <v>1736</v>
      </c>
      <c r="G707" s="164">
        <v>250</v>
      </c>
    </row>
    <row r="708" spans="1:7" s="131" customFormat="1">
      <c r="A708" s="175">
        <v>35</v>
      </c>
      <c r="B708" s="159" t="s">
        <v>2736</v>
      </c>
      <c r="C708" s="175"/>
      <c r="D708" s="175"/>
      <c r="E708" s="175"/>
      <c r="F708" s="175"/>
      <c r="G708" s="176">
        <f>SUBTOTAL(9,G709:G713)</f>
        <v>1030</v>
      </c>
    </row>
    <row r="709" spans="1:7" ht="39.6">
      <c r="A709" s="161">
        <v>1</v>
      </c>
      <c r="B709" s="162" t="s">
        <v>2737</v>
      </c>
      <c r="C709" s="163" t="s">
        <v>2738</v>
      </c>
      <c r="D709" s="163" t="s">
        <v>1260</v>
      </c>
      <c r="E709" s="163" t="s">
        <v>1392</v>
      </c>
      <c r="F709" s="163" t="s">
        <v>2739</v>
      </c>
      <c r="G709" s="164">
        <v>150</v>
      </c>
    </row>
    <row r="710" spans="1:7" ht="39.6">
      <c r="A710" s="161">
        <v>2</v>
      </c>
      <c r="B710" s="162" t="s">
        <v>2740</v>
      </c>
      <c r="C710" s="163" t="s">
        <v>2741</v>
      </c>
      <c r="D710" s="163" t="s">
        <v>1260</v>
      </c>
      <c r="E710" s="163" t="s">
        <v>2742</v>
      </c>
      <c r="F710" s="163" t="s">
        <v>2739</v>
      </c>
      <c r="G710" s="164">
        <v>150</v>
      </c>
    </row>
    <row r="711" spans="1:7" ht="39.6">
      <c r="A711" s="161">
        <v>3</v>
      </c>
      <c r="B711" s="162" t="s">
        <v>2733</v>
      </c>
      <c r="C711" s="163" t="s">
        <v>1730</v>
      </c>
      <c r="D711" s="163" t="s">
        <v>1260</v>
      </c>
      <c r="E711" s="163" t="s">
        <v>1392</v>
      </c>
      <c r="F711" s="163" t="s">
        <v>1262</v>
      </c>
      <c r="G711" s="164">
        <v>300</v>
      </c>
    </row>
    <row r="712" spans="1:7" ht="39.6">
      <c r="A712" s="161">
        <v>4</v>
      </c>
      <c r="B712" s="162" t="s">
        <v>2734</v>
      </c>
      <c r="C712" s="163" t="s">
        <v>1732</v>
      </c>
      <c r="D712" s="163" t="s">
        <v>1265</v>
      </c>
      <c r="E712" s="163" t="s">
        <v>1269</v>
      </c>
      <c r="F712" s="163" t="s">
        <v>1267</v>
      </c>
      <c r="G712" s="164">
        <v>180</v>
      </c>
    </row>
    <row r="713" spans="1:7" ht="33.6" customHeight="1">
      <c r="A713" s="161">
        <v>5</v>
      </c>
      <c r="B713" s="162" t="s">
        <v>2735</v>
      </c>
      <c r="C713" s="163" t="s">
        <v>1734</v>
      </c>
      <c r="D713" s="163" t="s">
        <v>1735</v>
      </c>
      <c r="E713" s="163" t="s">
        <v>1261</v>
      </c>
      <c r="F713" s="163" t="s">
        <v>1736</v>
      </c>
      <c r="G713" s="164">
        <v>250</v>
      </c>
    </row>
    <row r="714" spans="1:7" s="131" customFormat="1">
      <c r="A714" s="165">
        <v>36</v>
      </c>
      <c r="B714" s="159" t="s">
        <v>2743</v>
      </c>
      <c r="C714" s="153"/>
      <c r="D714" s="153"/>
      <c r="E714" s="153"/>
      <c r="F714" s="153"/>
      <c r="G714" s="160">
        <f>SUBTOTAL(9,G715:G732)</f>
        <v>2763</v>
      </c>
    </row>
    <row r="715" spans="1:7" ht="39.6">
      <c r="A715" s="202">
        <v>1</v>
      </c>
      <c r="B715" s="203" t="s">
        <v>2733</v>
      </c>
      <c r="C715" s="202" t="s">
        <v>1730</v>
      </c>
      <c r="D715" s="202" t="s">
        <v>1260</v>
      </c>
      <c r="E715" s="202" t="s">
        <v>1392</v>
      </c>
      <c r="F715" s="202" t="s">
        <v>1262</v>
      </c>
      <c r="G715" s="204">
        <v>300</v>
      </c>
    </row>
    <row r="716" spans="1:7" ht="39.6">
      <c r="A716" s="202">
        <v>2</v>
      </c>
      <c r="B716" s="203" t="s">
        <v>2744</v>
      </c>
      <c r="C716" s="202" t="s">
        <v>2745</v>
      </c>
      <c r="D716" s="202" t="s">
        <v>1260</v>
      </c>
      <c r="E716" s="202" t="s">
        <v>2746</v>
      </c>
      <c r="F716" s="202" t="s">
        <v>1262</v>
      </c>
      <c r="G716" s="204">
        <v>60</v>
      </c>
    </row>
    <row r="717" spans="1:7" ht="39.6">
      <c r="A717" s="202">
        <v>3</v>
      </c>
      <c r="B717" s="203" t="s">
        <v>2747</v>
      </c>
      <c r="C717" s="202" t="s">
        <v>2748</v>
      </c>
      <c r="D717" s="202" t="s">
        <v>1260</v>
      </c>
      <c r="E717" s="202" t="s">
        <v>2749</v>
      </c>
      <c r="F717" s="202" t="s">
        <v>1262</v>
      </c>
      <c r="G717" s="204">
        <v>60</v>
      </c>
    </row>
    <row r="718" spans="1:7" ht="39.6">
      <c r="A718" s="202">
        <v>4</v>
      </c>
      <c r="B718" s="203" t="s">
        <v>2750</v>
      </c>
      <c r="C718" s="202" t="s">
        <v>2748</v>
      </c>
      <c r="D718" s="202" t="s">
        <v>1260</v>
      </c>
      <c r="E718" s="202" t="s">
        <v>2751</v>
      </c>
      <c r="F718" s="202" t="s">
        <v>1262</v>
      </c>
      <c r="G718" s="204">
        <v>60</v>
      </c>
    </row>
    <row r="719" spans="1:7" ht="39.6">
      <c r="A719" s="202">
        <v>5</v>
      </c>
      <c r="B719" s="203" t="s">
        <v>2752</v>
      </c>
      <c r="C719" s="202" t="s">
        <v>2753</v>
      </c>
      <c r="D719" s="202" t="s">
        <v>1260</v>
      </c>
      <c r="E719" s="202" t="s">
        <v>2754</v>
      </c>
      <c r="F719" s="202" t="s">
        <v>1262</v>
      </c>
      <c r="G719" s="204">
        <v>100</v>
      </c>
    </row>
    <row r="720" spans="1:7" ht="39.6">
      <c r="A720" s="202">
        <v>6</v>
      </c>
      <c r="B720" s="203" t="s">
        <v>2755</v>
      </c>
      <c r="C720" s="202" t="s">
        <v>2756</v>
      </c>
      <c r="D720" s="202" t="s">
        <v>1260</v>
      </c>
      <c r="E720" s="202" t="s">
        <v>2754</v>
      </c>
      <c r="F720" s="202" t="s">
        <v>1262</v>
      </c>
      <c r="G720" s="204">
        <v>100</v>
      </c>
    </row>
    <row r="721" spans="1:7" ht="39.6">
      <c r="A721" s="202">
        <v>7</v>
      </c>
      <c r="B721" s="203" t="s">
        <v>2757</v>
      </c>
      <c r="C721" s="202" t="s">
        <v>2758</v>
      </c>
      <c r="D721" s="202" t="s">
        <v>1260</v>
      </c>
      <c r="E721" s="202" t="s">
        <v>2759</v>
      </c>
      <c r="F721" s="202" t="s">
        <v>1262</v>
      </c>
      <c r="G721" s="204">
        <v>80</v>
      </c>
    </row>
    <row r="722" spans="1:7" ht="39.6">
      <c r="A722" s="202">
        <v>8</v>
      </c>
      <c r="B722" s="203" t="s">
        <v>2760</v>
      </c>
      <c r="C722" s="202" t="s">
        <v>2761</v>
      </c>
      <c r="D722" s="202" t="s">
        <v>1260</v>
      </c>
      <c r="E722" s="202" t="s">
        <v>2762</v>
      </c>
      <c r="F722" s="202" t="s">
        <v>1262</v>
      </c>
      <c r="G722" s="204">
        <v>50</v>
      </c>
    </row>
    <row r="723" spans="1:7" ht="39.6">
      <c r="A723" s="202">
        <v>9</v>
      </c>
      <c r="B723" s="203" t="s">
        <v>2763</v>
      </c>
      <c r="C723" s="202" t="s">
        <v>2764</v>
      </c>
      <c r="D723" s="202" t="s">
        <v>1260</v>
      </c>
      <c r="E723" s="202" t="s">
        <v>2762</v>
      </c>
      <c r="F723" s="202" t="s">
        <v>1262</v>
      </c>
      <c r="G723" s="204">
        <v>51</v>
      </c>
    </row>
    <row r="724" spans="1:7" ht="39.6">
      <c r="A724" s="202">
        <v>10</v>
      </c>
      <c r="B724" s="203" t="s">
        <v>2765</v>
      </c>
      <c r="C724" s="202" t="s">
        <v>2766</v>
      </c>
      <c r="D724" s="202" t="s">
        <v>1260</v>
      </c>
      <c r="E724" s="202" t="s">
        <v>2762</v>
      </c>
      <c r="F724" s="202" t="s">
        <v>1262</v>
      </c>
      <c r="G724" s="204">
        <v>52</v>
      </c>
    </row>
    <row r="725" spans="1:7" ht="26.4">
      <c r="A725" s="202">
        <v>11</v>
      </c>
      <c r="B725" s="203" t="s">
        <v>2767</v>
      </c>
      <c r="C725" s="202" t="s">
        <v>2768</v>
      </c>
      <c r="D725" s="202" t="s">
        <v>1260</v>
      </c>
      <c r="E725" s="202" t="s">
        <v>2769</v>
      </c>
      <c r="F725" s="202" t="s">
        <v>2770</v>
      </c>
      <c r="G725" s="204">
        <v>1500</v>
      </c>
    </row>
    <row r="726" spans="1:7" ht="26.4">
      <c r="A726" s="202">
        <v>12</v>
      </c>
      <c r="B726" s="168" t="s">
        <v>2771</v>
      </c>
      <c r="C726" s="167" t="s">
        <v>2772</v>
      </c>
      <c r="D726" s="167" t="s">
        <v>1260</v>
      </c>
      <c r="E726" s="167" t="s">
        <v>2769</v>
      </c>
      <c r="F726" s="167" t="s">
        <v>2770</v>
      </c>
      <c r="G726" s="169">
        <v>50</v>
      </c>
    </row>
    <row r="727" spans="1:7" ht="26.4">
      <c r="A727" s="202">
        <v>13</v>
      </c>
      <c r="B727" s="205" t="s">
        <v>2773</v>
      </c>
      <c r="C727" s="167" t="s">
        <v>2772</v>
      </c>
      <c r="D727" s="167" t="s">
        <v>1260</v>
      </c>
      <c r="E727" s="167" t="s">
        <v>2769</v>
      </c>
      <c r="F727" s="167" t="s">
        <v>2770</v>
      </c>
      <c r="G727" s="169">
        <v>50</v>
      </c>
    </row>
    <row r="728" spans="1:7" ht="26.4">
      <c r="A728" s="202">
        <v>14</v>
      </c>
      <c r="B728" s="205" t="s">
        <v>2774</v>
      </c>
      <c r="C728" s="167" t="s">
        <v>2774</v>
      </c>
      <c r="D728" s="167" t="s">
        <v>1260</v>
      </c>
      <c r="E728" s="167" t="s">
        <v>2769</v>
      </c>
      <c r="F728" s="167" t="s">
        <v>2770</v>
      </c>
      <c r="G728" s="169">
        <v>50</v>
      </c>
    </row>
    <row r="729" spans="1:7" ht="26.4">
      <c r="A729" s="202">
        <v>15</v>
      </c>
      <c r="B729" s="205" t="s">
        <v>2775</v>
      </c>
      <c r="C729" s="167" t="s">
        <v>2775</v>
      </c>
      <c r="D729" s="167" t="s">
        <v>1260</v>
      </c>
      <c r="E729" s="167" t="s">
        <v>2769</v>
      </c>
      <c r="F729" s="167" t="s">
        <v>2770</v>
      </c>
      <c r="G729" s="169">
        <v>50</v>
      </c>
    </row>
    <row r="730" spans="1:7" ht="26.4">
      <c r="A730" s="202">
        <v>16</v>
      </c>
      <c r="B730" s="205" t="s">
        <v>2776</v>
      </c>
      <c r="C730" s="167" t="s">
        <v>2777</v>
      </c>
      <c r="D730" s="167" t="s">
        <v>1260</v>
      </c>
      <c r="E730" s="167" t="s">
        <v>2769</v>
      </c>
      <c r="F730" s="167" t="s">
        <v>2770</v>
      </c>
      <c r="G730" s="169">
        <v>50</v>
      </c>
    </row>
    <row r="731" spans="1:7" ht="26.4">
      <c r="A731" s="202">
        <v>17</v>
      </c>
      <c r="B731" s="205" t="s">
        <v>2778</v>
      </c>
      <c r="C731" s="167" t="s">
        <v>2778</v>
      </c>
      <c r="D731" s="167" t="s">
        <v>1260</v>
      </c>
      <c r="E731" s="167" t="s">
        <v>2769</v>
      </c>
      <c r="F731" s="167" t="s">
        <v>2770</v>
      </c>
      <c r="G731" s="169">
        <v>50</v>
      </c>
    </row>
    <row r="732" spans="1:7" ht="26.4">
      <c r="A732" s="202">
        <v>18</v>
      </c>
      <c r="B732" s="205" t="s">
        <v>2779</v>
      </c>
      <c r="C732" s="167" t="s">
        <v>2779</v>
      </c>
      <c r="D732" s="167" t="s">
        <v>1260</v>
      </c>
      <c r="E732" s="167" t="s">
        <v>2769</v>
      </c>
      <c r="F732" s="167" t="s">
        <v>2770</v>
      </c>
      <c r="G732" s="169">
        <v>50</v>
      </c>
    </row>
    <row r="733" spans="1:7" s="131" customFormat="1">
      <c r="A733" s="206">
        <v>37</v>
      </c>
      <c r="B733" s="177" t="s">
        <v>2780</v>
      </c>
      <c r="C733" s="170"/>
      <c r="D733" s="170"/>
      <c r="E733" s="170"/>
      <c r="F733" s="170"/>
      <c r="G733" s="172">
        <f>SUBTOTAL(9,G734:G735)</f>
        <v>400</v>
      </c>
    </row>
    <row r="734" spans="1:7" s="138" customFormat="1" ht="24" customHeight="1">
      <c r="A734" s="180">
        <v>1</v>
      </c>
      <c r="B734" s="168" t="s">
        <v>2781</v>
      </c>
      <c r="C734" s="167" t="s">
        <v>2782</v>
      </c>
      <c r="D734" s="167" t="s">
        <v>1213</v>
      </c>
      <c r="E734" s="167" t="s">
        <v>2783</v>
      </c>
      <c r="F734" s="167" t="s">
        <v>2784</v>
      </c>
      <c r="G734" s="207">
        <v>200</v>
      </c>
    </row>
    <row r="735" spans="1:7" s="138" customFormat="1" ht="18" customHeight="1">
      <c r="A735" s="180">
        <v>2</v>
      </c>
      <c r="B735" s="168" t="s">
        <v>2785</v>
      </c>
      <c r="C735" s="208" t="s">
        <v>2786</v>
      </c>
      <c r="D735" s="167" t="s">
        <v>1213</v>
      </c>
      <c r="E735" s="167" t="s">
        <v>2787</v>
      </c>
      <c r="F735" s="167" t="s">
        <v>2784</v>
      </c>
      <c r="G735" s="207">
        <v>200</v>
      </c>
    </row>
    <row r="736" spans="1:7" s="131" customFormat="1">
      <c r="A736" s="165">
        <v>38</v>
      </c>
      <c r="B736" s="159" t="s">
        <v>2788</v>
      </c>
      <c r="C736" s="153"/>
      <c r="D736" s="153"/>
      <c r="E736" s="153"/>
      <c r="F736" s="153"/>
      <c r="G736" s="160">
        <f>SUBTOTAL(9,G737:G770)</f>
        <v>5210</v>
      </c>
    </row>
    <row r="737" spans="1:7" ht="33.6" customHeight="1">
      <c r="A737" s="161">
        <v>1</v>
      </c>
      <c r="B737" s="162" t="s">
        <v>2789</v>
      </c>
      <c r="C737" s="163" t="s">
        <v>2790</v>
      </c>
      <c r="D737" s="163" t="s">
        <v>2791</v>
      </c>
      <c r="E737" s="163" t="s">
        <v>2792</v>
      </c>
      <c r="F737" s="163" t="s">
        <v>2793</v>
      </c>
      <c r="G737" s="164">
        <v>50</v>
      </c>
    </row>
    <row r="738" spans="1:7" ht="33.6" customHeight="1">
      <c r="A738" s="161">
        <v>2</v>
      </c>
      <c r="B738" s="162" t="s">
        <v>2794</v>
      </c>
      <c r="C738" s="163" t="s">
        <v>2795</v>
      </c>
      <c r="D738" s="163" t="s">
        <v>2796</v>
      </c>
      <c r="E738" s="163" t="s">
        <v>2797</v>
      </c>
      <c r="F738" s="163" t="s">
        <v>2798</v>
      </c>
      <c r="G738" s="164">
        <v>20</v>
      </c>
    </row>
    <row r="739" spans="1:7" ht="33.6" customHeight="1">
      <c r="A739" s="161">
        <v>3</v>
      </c>
      <c r="B739" s="162" t="s">
        <v>2799</v>
      </c>
      <c r="C739" s="163" t="s">
        <v>2795</v>
      </c>
      <c r="D739" s="163" t="s">
        <v>2796</v>
      </c>
      <c r="E739" s="163" t="s">
        <v>2800</v>
      </c>
      <c r="F739" s="163" t="s">
        <v>2798</v>
      </c>
      <c r="G739" s="164">
        <v>30</v>
      </c>
    </row>
    <row r="740" spans="1:7" ht="33.6" customHeight="1">
      <c r="A740" s="161">
        <v>4</v>
      </c>
      <c r="B740" s="162" t="s">
        <v>2801</v>
      </c>
      <c r="C740" s="163" t="s">
        <v>2802</v>
      </c>
      <c r="D740" s="163" t="s">
        <v>2803</v>
      </c>
      <c r="E740" s="163" t="s">
        <v>2800</v>
      </c>
      <c r="F740" s="163" t="s">
        <v>2804</v>
      </c>
      <c r="G740" s="164">
        <v>30</v>
      </c>
    </row>
    <row r="741" spans="1:7" ht="33.6" customHeight="1">
      <c r="A741" s="161">
        <v>5</v>
      </c>
      <c r="B741" s="162" t="s">
        <v>2805</v>
      </c>
      <c r="C741" s="163" t="s">
        <v>2806</v>
      </c>
      <c r="D741" s="163" t="s">
        <v>2796</v>
      </c>
      <c r="E741" s="163" t="s">
        <v>2807</v>
      </c>
      <c r="F741" s="163" t="s">
        <v>2808</v>
      </c>
      <c r="G741" s="164">
        <v>50</v>
      </c>
    </row>
    <row r="742" spans="1:7" ht="33.6" customHeight="1">
      <c r="A742" s="161">
        <v>6</v>
      </c>
      <c r="B742" s="162" t="s">
        <v>2809</v>
      </c>
      <c r="C742" s="163" t="s">
        <v>2802</v>
      </c>
      <c r="D742" s="163" t="s">
        <v>2796</v>
      </c>
      <c r="E742" s="163" t="s">
        <v>2800</v>
      </c>
      <c r="F742" s="163" t="s">
        <v>2810</v>
      </c>
      <c r="G742" s="164">
        <v>20</v>
      </c>
    </row>
    <row r="743" spans="1:7" ht="33.6" customHeight="1">
      <c r="A743" s="161">
        <v>7</v>
      </c>
      <c r="B743" s="162" t="s">
        <v>2811</v>
      </c>
      <c r="C743" s="163" t="s">
        <v>2802</v>
      </c>
      <c r="D743" s="163" t="s">
        <v>2796</v>
      </c>
      <c r="E743" s="163" t="s">
        <v>2800</v>
      </c>
      <c r="F743" s="163" t="s">
        <v>2808</v>
      </c>
      <c r="G743" s="209">
        <v>20</v>
      </c>
    </row>
    <row r="744" spans="1:7" ht="33.6" customHeight="1">
      <c r="A744" s="161">
        <v>8</v>
      </c>
      <c r="B744" s="162" t="s">
        <v>2812</v>
      </c>
      <c r="C744" s="163" t="s">
        <v>2802</v>
      </c>
      <c r="D744" s="163" t="s">
        <v>2796</v>
      </c>
      <c r="E744" s="163" t="s">
        <v>2800</v>
      </c>
      <c r="F744" s="163" t="s">
        <v>2808</v>
      </c>
      <c r="G744" s="209">
        <v>20</v>
      </c>
    </row>
    <row r="745" spans="1:7" ht="33.6" customHeight="1">
      <c r="A745" s="161">
        <v>9</v>
      </c>
      <c r="B745" s="162" t="s">
        <v>2813</v>
      </c>
      <c r="C745" s="163" t="s">
        <v>2814</v>
      </c>
      <c r="D745" s="163" t="s">
        <v>2796</v>
      </c>
      <c r="E745" s="163" t="s">
        <v>2815</v>
      </c>
      <c r="F745" s="163" t="s">
        <v>2816</v>
      </c>
      <c r="G745" s="209">
        <v>50</v>
      </c>
    </row>
    <row r="746" spans="1:7" ht="49.95" customHeight="1">
      <c r="A746" s="161">
        <v>10</v>
      </c>
      <c r="B746" s="162" t="s">
        <v>2817</v>
      </c>
      <c r="C746" s="163" t="s">
        <v>2814</v>
      </c>
      <c r="D746" s="163" t="s">
        <v>2796</v>
      </c>
      <c r="E746" s="163" t="s">
        <v>2815</v>
      </c>
      <c r="F746" s="163" t="s">
        <v>2816</v>
      </c>
      <c r="G746" s="209">
        <v>50</v>
      </c>
    </row>
    <row r="747" spans="1:7" ht="72.900000000000006" customHeight="1">
      <c r="A747" s="161">
        <v>11</v>
      </c>
      <c r="B747" s="162" t="s">
        <v>2818</v>
      </c>
      <c r="C747" s="163" t="s">
        <v>2814</v>
      </c>
      <c r="D747" s="163" t="s">
        <v>2796</v>
      </c>
      <c r="E747" s="163" t="s">
        <v>2815</v>
      </c>
      <c r="F747" s="163" t="s">
        <v>2816</v>
      </c>
      <c r="G747" s="209">
        <v>50</v>
      </c>
    </row>
    <row r="748" spans="1:7" ht="33.6" customHeight="1">
      <c r="A748" s="161">
        <v>12</v>
      </c>
      <c r="B748" s="162" t="s">
        <v>2819</v>
      </c>
      <c r="C748" s="163" t="s">
        <v>2820</v>
      </c>
      <c r="D748" s="163" t="s">
        <v>2821</v>
      </c>
      <c r="E748" s="163" t="s">
        <v>2822</v>
      </c>
      <c r="F748" s="163" t="s">
        <v>2823</v>
      </c>
      <c r="G748" s="209">
        <v>20</v>
      </c>
    </row>
    <row r="749" spans="1:7" ht="39.6">
      <c r="A749" s="161">
        <v>13</v>
      </c>
      <c r="B749" s="162" t="s">
        <v>2824</v>
      </c>
      <c r="C749" s="163" t="s">
        <v>2825</v>
      </c>
      <c r="D749" s="163" t="s">
        <v>2796</v>
      </c>
      <c r="E749" s="163" t="s">
        <v>2826</v>
      </c>
      <c r="F749" s="163" t="s">
        <v>2827</v>
      </c>
      <c r="G749" s="209">
        <v>50</v>
      </c>
    </row>
    <row r="750" spans="1:7" ht="39.6">
      <c r="A750" s="161">
        <v>14</v>
      </c>
      <c r="B750" s="162" t="s">
        <v>2828</v>
      </c>
      <c r="C750" s="163" t="s">
        <v>2825</v>
      </c>
      <c r="D750" s="163" t="s">
        <v>2796</v>
      </c>
      <c r="E750" s="163" t="s">
        <v>2826</v>
      </c>
      <c r="F750" s="163" t="s">
        <v>2827</v>
      </c>
      <c r="G750" s="209">
        <v>50</v>
      </c>
    </row>
    <row r="751" spans="1:7" ht="39.6">
      <c r="A751" s="161">
        <v>15</v>
      </c>
      <c r="B751" s="162" t="s">
        <v>2829</v>
      </c>
      <c r="C751" s="163" t="s">
        <v>2825</v>
      </c>
      <c r="D751" s="163" t="s">
        <v>2796</v>
      </c>
      <c r="E751" s="163" t="s">
        <v>2826</v>
      </c>
      <c r="F751" s="163" t="s">
        <v>2827</v>
      </c>
      <c r="G751" s="209">
        <v>50</v>
      </c>
    </row>
    <row r="752" spans="1:7" ht="48" customHeight="1">
      <c r="A752" s="161">
        <v>16</v>
      </c>
      <c r="B752" s="173" t="s">
        <v>2830</v>
      </c>
      <c r="C752" s="163" t="s">
        <v>2831</v>
      </c>
      <c r="D752" s="163" t="s">
        <v>2796</v>
      </c>
      <c r="E752" s="163" t="s">
        <v>2832</v>
      </c>
      <c r="F752" s="163" t="s">
        <v>2833</v>
      </c>
      <c r="G752" s="209">
        <v>250</v>
      </c>
    </row>
    <row r="753" spans="1:7" ht="48" customHeight="1">
      <c r="A753" s="161">
        <v>18</v>
      </c>
      <c r="B753" s="173" t="s">
        <v>2834</v>
      </c>
      <c r="C753" s="163" t="s">
        <v>2835</v>
      </c>
      <c r="D753" s="163" t="s">
        <v>2796</v>
      </c>
      <c r="E753" s="163" t="s">
        <v>2836</v>
      </c>
      <c r="F753" s="163" t="s">
        <v>2837</v>
      </c>
      <c r="G753" s="209">
        <v>100</v>
      </c>
    </row>
    <row r="754" spans="1:7" ht="48" customHeight="1">
      <c r="A754" s="161">
        <v>19</v>
      </c>
      <c r="B754" s="173" t="s">
        <v>2838</v>
      </c>
      <c r="C754" s="163" t="s">
        <v>2835</v>
      </c>
      <c r="D754" s="163" t="s">
        <v>2796</v>
      </c>
      <c r="E754" s="163" t="s">
        <v>2839</v>
      </c>
      <c r="F754" s="163" t="s">
        <v>2840</v>
      </c>
      <c r="G754" s="209">
        <v>100</v>
      </c>
    </row>
    <row r="755" spans="1:7" ht="48" customHeight="1">
      <c r="A755" s="161">
        <v>20</v>
      </c>
      <c r="B755" s="173" t="s">
        <v>2841</v>
      </c>
      <c r="C755" s="163" t="s">
        <v>2835</v>
      </c>
      <c r="D755" s="163" t="s">
        <v>2796</v>
      </c>
      <c r="E755" s="163" t="s">
        <v>2842</v>
      </c>
      <c r="F755" s="163" t="s">
        <v>2840</v>
      </c>
      <c r="G755" s="209">
        <v>100</v>
      </c>
    </row>
    <row r="756" spans="1:7" ht="48" customHeight="1">
      <c r="A756" s="161">
        <v>21</v>
      </c>
      <c r="B756" s="173" t="s">
        <v>2843</v>
      </c>
      <c r="C756" s="163" t="s">
        <v>2835</v>
      </c>
      <c r="D756" s="163" t="s">
        <v>2796</v>
      </c>
      <c r="E756" s="163" t="s">
        <v>2844</v>
      </c>
      <c r="F756" s="163" t="s">
        <v>2845</v>
      </c>
      <c r="G756" s="209">
        <v>150</v>
      </c>
    </row>
    <row r="757" spans="1:7" ht="48" customHeight="1">
      <c r="A757" s="161">
        <v>22</v>
      </c>
      <c r="B757" s="173" t="s">
        <v>2846</v>
      </c>
      <c r="C757" s="163" t="s">
        <v>2835</v>
      </c>
      <c r="D757" s="163" t="s">
        <v>2796</v>
      </c>
      <c r="E757" s="163" t="s">
        <v>2847</v>
      </c>
      <c r="F757" s="163" t="s">
        <v>2848</v>
      </c>
      <c r="G757" s="209">
        <v>500</v>
      </c>
    </row>
    <row r="758" spans="1:7" ht="48" customHeight="1">
      <c r="A758" s="161">
        <v>28</v>
      </c>
      <c r="B758" s="173" t="s">
        <v>2849</v>
      </c>
      <c r="C758" s="163" t="s">
        <v>2850</v>
      </c>
      <c r="D758" s="163" t="s">
        <v>2796</v>
      </c>
      <c r="E758" s="163" t="s">
        <v>2851</v>
      </c>
      <c r="F758" s="163" t="s">
        <v>2784</v>
      </c>
      <c r="G758" s="209">
        <v>100</v>
      </c>
    </row>
    <row r="759" spans="1:7" ht="48" customHeight="1">
      <c r="A759" s="161">
        <v>32</v>
      </c>
      <c r="B759" s="173" t="s">
        <v>2852</v>
      </c>
      <c r="C759" s="163" t="s">
        <v>2850</v>
      </c>
      <c r="D759" s="163" t="s">
        <v>2796</v>
      </c>
      <c r="E759" s="163" t="s">
        <v>2853</v>
      </c>
      <c r="F759" s="163" t="s">
        <v>2854</v>
      </c>
      <c r="G759" s="209">
        <v>100</v>
      </c>
    </row>
    <row r="760" spans="1:7" ht="48" customHeight="1">
      <c r="A760" s="161">
        <v>33</v>
      </c>
      <c r="B760" s="173" t="s">
        <v>2855</v>
      </c>
      <c r="C760" s="163" t="s">
        <v>2856</v>
      </c>
      <c r="D760" s="163" t="s">
        <v>2796</v>
      </c>
      <c r="E760" s="163" t="s">
        <v>2857</v>
      </c>
      <c r="F760" s="163" t="s">
        <v>2854</v>
      </c>
      <c r="G760" s="209">
        <v>100</v>
      </c>
    </row>
    <row r="761" spans="1:7" ht="48" customHeight="1">
      <c r="A761" s="161">
        <v>37</v>
      </c>
      <c r="B761" s="173" t="s">
        <v>2858</v>
      </c>
      <c r="C761" s="163" t="s">
        <v>2850</v>
      </c>
      <c r="D761" s="163" t="s">
        <v>2796</v>
      </c>
      <c r="E761" s="163" t="s">
        <v>2859</v>
      </c>
      <c r="F761" s="163" t="s">
        <v>2840</v>
      </c>
      <c r="G761" s="209">
        <v>100</v>
      </c>
    </row>
    <row r="762" spans="1:7" ht="48" customHeight="1">
      <c r="A762" s="161">
        <v>39</v>
      </c>
      <c r="B762" s="173" t="s">
        <v>2860</v>
      </c>
      <c r="C762" s="163" t="s">
        <v>2835</v>
      </c>
      <c r="D762" s="163" t="s">
        <v>2796</v>
      </c>
      <c r="E762" s="163" t="s">
        <v>2861</v>
      </c>
      <c r="F762" s="163" t="s">
        <v>2862</v>
      </c>
      <c r="G762" s="209">
        <v>150</v>
      </c>
    </row>
    <row r="763" spans="1:7" ht="48" customHeight="1">
      <c r="A763" s="161">
        <v>40</v>
      </c>
      <c r="B763" s="173" t="s">
        <v>2863</v>
      </c>
      <c r="C763" s="163" t="s">
        <v>2835</v>
      </c>
      <c r="D763" s="163" t="s">
        <v>2796</v>
      </c>
      <c r="E763" s="163" t="s">
        <v>2864</v>
      </c>
      <c r="F763" s="163" t="s">
        <v>2862</v>
      </c>
      <c r="G763" s="209">
        <v>150</v>
      </c>
    </row>
    <row r="764" spans="1:7" ht="48" customHeight="1">
      <c r="A764" s="161">
        <v>45</v>
      </c>
      <c r="B764" s="173" t="s">
        <v>2865</v>
      </c>
      <c r="C764" s="163" t="s">
        <v>2835</v>
      </c>
      <c r="D764" s="163" t="s">
        <v>2796</v>
      </c>
      <c r="E764" s="163" t="s">
        <v>2866</v>
      </c>
      <c r="F764" s="163" t="s">
        <v>2867</v>
      </c>
      <c r="G764" s="209">
        <v>150</v>
      </c>
    </row>
    <row r="765" spans="1:7" ht="48" customHeight="1">
      <c r="A765" s="161">
        <v>46</v>
      </c>
      <c r="B765" s="173" t="s">
        <v>2868</v>
      </c>
      <c r="C765" s="163" t="s">
        <v>2835</v>
      </c>
      <c r="D765" s="163" t="s">
        <v>2796</v>
      </c>
      <c r="E765" s="163" t="s">
        <v>2869</v>
      </c>
      <c r="F765" s="163" t="s">
        <v>2870</v>
      </c>
      <c r="G765" s="209">
        <v>200</v>
      </c>
    </row>
    <row r="766" spans="1:7" ht="48" customHeight="1">
      <c r="A766" s="161">
        <v>60</v>
      </c>
      <c r="B766" s="162" t="s">
        <v>2871</v>
      </c>
      <c r="C766" s="163" t="s">
        <v>2872</v>
      </c>
      <c r="D766" s="163" t="s">
        <v>2796</v>
      </c>
      <c r="E766" s="163" t="s">
        <v>2873</v>
      </c>
      <c r="F766" s="163" t="s">
        <v>2874</v>
      </c>
      <c r="G766" s="209">
        <v>400</v>
      </c>
    </row>
    <row r="767" spans="1:7" ht="48" customHeight="1">
      <c r="A767" s="161">
        <v>61</v>
      </c>
      <c r="B767" s="162" t="s">
        <v>2875</v>
      </c>
      <c r="C767" s="163" t="s">
        <v>2876</v>
      </c>
      <c r="D767" s="163" t="s">
        <v>2796</v>
      </c>
      <c r="E767" s="163" t="s">
        <v>2877</v>
      </c>
      <c r="F767" s="163" t="s">
        <v>2874</v>
      </c>
      <c r="G767" s="209">
        <v>500</v>
      </c>
    </row>
    <row r="768" spans="1:7" ht="33.6" customHeight="1">
      <c r="A768" s="161">
        <v>62</v>
      </c>
      <c r="B768" s="162" t="s">
        <v>2878</v>
      </c>
      <c r="C768" s="163" t="s">
        <v>2879</v>
      </c>
      <c r="D768" s="163" t="s">
        <v>2796</v>
      </c>
      <c r="E768" s="163" t="s">
        <v>2877</v>
      </c>
      <c r="F768" s="163" t="s">
        <v>2874</v>
      </c>
      <c r="G768" s="209">
        <v>500</v>
      </c>
    </row>
    <row r="769" spans="1:7" ht="33.6" customHeight="1">
      <c r="A769" s="161">
        <v>63</v>
      </c>
      <c r="B769" s="162" t="s">
        <v>2880</v>
      </c>
      <c r="C769" s="163" t="s">
        <v>2881</v>
      </c>
      <c r="D769" s="163" t="s">
        <v>2796</v>
      </c>
      <c r="E769" s="163" t="s">
        <v>2877</v>
      </c>
      <c r="F769" s="163" t="s">
        <v>2874</v>
      </c>
      <c r="G769" s="209">
        <v>500</v>
      </c>
    </row>
    <row r="770" spans="1:7" ht="33.6" customHeight="1">
      <c r="A770" s="174">
        <v>64</v>
      </c>
      <c r="B770" s="162" t="s">
        <v>2882</v>
      </c>
      <c r="C770" s="163" t="s">
        <v>2883</v>
      </c>
      <c r="D770" s="163" t="s">
        <v>2796</v>
      </c>
      <c r="E770" s="163" t="s">
        <v>2877</v>
      </c>
      <c r="F770" s="163" t="s">
        <v>2874</v>
      </c>
      <c r="G770" s="209">
        <v>500</v>
      </c>
    </row>
    <row r="771" spans="1:7" s="131" customFormat="1">
      <c r="A771" s="175">
        <v>39</v>
      </c>
      <c r="B771" s="159" t="s">
        <v>2884</v>
      </c>
      <c r="C771" s="153"/>
      <c r="D771" s="153"/>
      <c r="E771" s="153"/>
      <c r="F771" s="153"/>
      <c r="G771" s="176">
        <f>SUBTOTAL(9,G772:G779)</f>
        <v>1300</v>
      </c>
    </row>
    <row r="772" spans="1:7" ht="39.6">
      <c r="A772" s="167">
        <v>1</v>
      </c>
      <c r="B772" s="168" t="s">
        <v>2885</v>
      </c>
      <c r="C772" s="167" t="s">
        <v>2886</v>
      </c>
      <c r="D772" s="167" t="s">
        <v>2252</v>
      </c>
      <c r="E772" s="167" t="s">
        <v>2887</v>
      </c>
      <c r="F772" s="167" t="s">
        <v>1262</v>
      </c>
      <c r="G772" s="169">
        <v>200</v>
      </c>
    </row>
    <row r="773" spans="1:7" ht="26.4">
      <c r="A773" s="167">
        <v>2</v>
      </c>
      <c r="B773" s="168" t="s">
        <v>2888</v>
      </c>
      <c r="C773" s="167" t="s">
        <v>2889</v>
      </c>
      <c r="D773" s="167" t="s">
        <v>2252</v>
      </c>
      <c r="E773" s="167" t="s">
        <v>2890</v>
      </c>
      <c r="F773" s="167" t="s">
        <v>1267</v>
      </c>
      <c r="G773" s="169">
        <v>250</v>
      </c>
    </row>
    <row r="774" spans="1:7" ht="26.4">
      <c r="A774" s="167">
        <v>3</v>
      </c>
      <c r="B774" s="168" t="s">
        <v>2891</v>
      </c>
      <c r="C774" s="167" t="s">
        <v>2892</v>
      </c>
      <c r="D774" s="167" t="s">
        <v>2252</v>
      </c>
      <c r="E774" s="167" t="s">
        <v>2893</v>
      </c>
      <c r="F774" s="167" t="s">
        <v>1267</v>
      </c>
      <c r="G774" s="169">
        <v>150</v>
      </c>
    </row>
    <row r="775" spans="1:7" ht="26.4">
      <c r="A775" s="167">
        <v>4</v>
      </c>
      <c r="B775" s="168" t="s">
        <v>2894</v>
      </c>
      <c r="C775" s="167" t="s">
        <v>2892</v>
      </c>
      <c r="D775" s="167" t="s">
        <v>2252</v>
      </c>
      <c r="E775" s="167" t="s">
        <v>2890</v>
      </c>
      <c r="F775" s="167" t="s">
        <v>1267</v>
      </c>
      <c r="G775" s="169">
        <v>250</v>
      </c>
    </row>
    <row r="776" spans="1:7" ht="26.4">
      <c r="A776" s="167">
        <v>5</v>
      </c>
      <c r="B776" s="168" t="s">
        <v>2895</v>
      </c>
      <c r="C776" s="167" t="s">
        <v>2896</v>
      </c>
      <c r="D776" s="167" t="s">
        <v>2252</v>
      </c>
      <c r="E776" s="167" t="s">
        <v>2897</v>
      </c>
      <c r="F776" s="167" t="s">
        <v>1267</v>
      </c>
      <c r="G776" s="169">
        <v>100</v>
      </c>
    </row>
    <row r="777" spans="1:7" ht="26.4">
      <c r="A777" s="210">
        <v>6</v>
      </c>
      <c r="B777" s="168" t="s">
        <v>2898</v>
      </c>
      <c r="C777" s="167" t="s">
        <v>2899</v>
      </c>
      <c r="D777" s="167" t="s">
        <v>2252</v>
      </c>
      <c r="E777" s="167" t="s">
        <v>2893</v>
      </c>
      <c r="F777" s="167" t="s">
        <v>1267</v>
      </c>
      <c r="G777" s="169">
        <v>150</v>
      </c>
    </row>
    <row r="778" spans="1:7" ht="26.4">
      <c r="A778" s="167">
        <v>7</v>
      </c>
      <c r="B778" s="168" t="s">
        <v>2900</v>
      </c>
      <c r="C778" s="167" t="s">
        <v>2901</v>
      </c>
      <c r="D778" s="167" t="s">
        <v>2252</v>
      </c>
      <c r="E778" s="167" t="s">
        <v>2742</v>
      </c>
      <c r="F778" s="167" t="s">
        <v>1267</v>
      </c>
      <c r="G778" s="169">
        <v>100</v>
      </c>
    </row>
    <row r="779" spans="1:7" ht="26.4">
      <c r="A779" s="167">
        <v>8</v>
      </c>
      <c r="B779" s="168" t="s">
        <v>2902</v>
      </c>
      <c r="C779" s="167" t="s">
        <v>2903</v>
      </c>
      <c r="D779" s="167" t="s">
        <v>2252</v>
      </c>
      <c r="E779" s="167" t="s">
        <v>2742</v>
      </c>
      <c r="F779" s="167" t="s">
        <v>1267</v>
      </c>
      <c r="G779" s="169">
        <v>100</v>
      </c>
    </row>
    <row r="780" spans="1:7" s="131" customFormat="1">
      <c r="A780" s="175">
        <v>40</v>
      </c>
      <c r="B780" s="159" t="s">
        <v>2904</v>
      </c>
      <c r="C780" s="153"/>
      <c r="D780" s="153"/>
      <c r="E780" s="153"/>
      <c r="F780" s="153"/>
      <c r="G780" s="176">
        <f>SUBTOTAL(9,G781:G786)</f>
        <v>1600</v>
      </c>
    </row>
    <row r="781" spans="1:7" ht="33.6" customHeight="1">
      <c r="A781" s="161">
        <v>1</v>
      </c>
      <c r="B781" s="162" t="s">
        <v>2905</v>
      </c>
      <c r="C781" s="163" t="s">
        <v>2906</v>
      </c>
      <c r="D781" s="163" t="s">
        <v>1224</v>
      </c>
      <c r="E781" s="163" t="s">
        <v>2907</v>
      </c>
      <c r="F781" s="163" t="s">
        <v>1267</v>
      </c>
      <c r="G781" s="164">
        <v>100</v>
      </c>
    </row>
    <row r="782" spans="1:7" ht="33.6" customHeight="1">
      <c r="A782" s="161">
        <v>2</v>
      </c>
      <c r="B782" s="162" t="s">
        <v>2908</v>
      </c>
      <c r="C782" s="174" t="s">
        <v>2909</v>
      </c>
      <c r="D782" s="163" t="s">
        <v>1224</v>
      </c>
      <c r="E782" s="163" t="s">
        <v>1392</v>
      </c>
      <c r="F782" s="163"/>
      <c r="G782" s="164">
        <v>300</v>
      </c>
    </row>
    <row r="783" spans="1:7" ht="33.6" customHeight="1">
      <c r="A783" s="161">
        <v>3</v>
      </c>
      <c r="B783" s="162" t="s">
        <v>2910</v>
      </c>
      <c r="C783" s="163" t="s">
        <v>2911</v>
      </c>
      <c r="D783" s="163" t="s">
        <v>2912</v>
      </c>
      <c r="E783" s="163" t="s">
        <v>2913</v>
      </c>
      <c r="F783" s="163" t="s">
        <v>2914</v>
      </c>
      <c r="G783" s="164">
        <v>300</v>
      </c>
    </row>
    <row r="784" spans="1:7" ht="33.6" customHeight="1">
      <c r="A784" s="161">
        <v>4</v>
      </c>
      <c r="B784" s="162" t="s">
        <v>2915</v>
      </c>
      <c r="C784" s="163" t="s">
        <v>2916</v>
      </c>
      <c r="D784" s="163" t="s">
        <v>2917</v>
      </c>
      <c r="E784" s="163" t="s">
        <v>2918</v>
      </c>
      <c r="F784" s="163" t="s">
        <v>2919</v>
      </c>
      <c r="G784" s="164">
        <v>300</v>
      </c>
    </row>
    <row r="785" spans="1:7" ht="33.6" customHeight="1">
      <c r="A785" s="161">
        <v>5</v>
      </c>
      <c r="B785" s="162" t="s">
        <v>2920</v>
      </c>
      <c r="C785" s="163" t="s">
        <v>2921</v>
      </c>
      <c r="D785" s="163" t="s">
        <v>2922</v>
      </c>
      <c r="E785" s="163" t="s">
        <v>2923</v>
      </c>
      <c r="F785" s="163" t="s">
        <v>1267</v>
      </c>
      <c r="G785" s="164">
        <v>300</v>
      </c>
    </row>
    <row r="786" spans="1:7" ht="33.6" customHeight="1">
      <c r="A786" s="161">
        <v>6</v>
      </c>
      <c r="B786" s="162" t="s">
        <v>2924</v>
      </c>
      <c r="C786" s="163" t="s">
        <v>2925</v>
      </c>
      <c r="D786" s="163" t="s">
        <v>2922</v>
      </c>
      <c r="E786" s="163" t="s">
        <v>2926</v>
      </c>
      <c r="F786" s="163" t="s">
        <v>1267</v>
      </c>
      <c r="G786" s="164">
        <v>300</v>
      </c>
    </row>
    <row r="787" spans="1:7" s="131" customFormat="1">
      <c r="A787" s="175">
        <v>41</v>
      </c>
      <c r="B787" s="159" t="s">
        <v>2927</v>
      </c>
      <c r="C787" s="153"/>
      <c r="D787" s="153"/>
      <c r="E787" s="153"/>
      <c r="F787" s="153"/>
      <c r="G787" s="176">
        <f>SUBTOTAL(9,G788:G790)</f>
        <v>1300</v>
      </c>
    </row>
    <row r="788" spans="1:7" ht="42.75" customHeight="1">
      <c r="A788" s="163">
        <v>1</v>
      </c>
      <c r="B788" s="162" t="s">
        <v>2928</v>
      </c>
      <c r="C788" s="163" t="s">
        <v>2929</v>
      </c>
      <c r="D788" s="163" t="s">
        <v>2227</v>
      </c>
      <c r="E788" s="163" t="s">
        <v>2930</v>
      </c>
      <c r="F788" s="163" t="s">
        <v>2229</v>
      </c>
      <c r="G788" s="164">
        <v>500</v>
      </c>
    </row>
    <row r="789" spans="1:7" ht="50.85" customHeight="1">
      <c r="A789" s="163">
        <v>2</v>
      </c>
      <c r="B789" s="162" t="s">
        <v>2931</v>
      </c>
      <c r="C789" s="163" t="s">
        <v>2929</v>
      </c>
      <c r="D789" s="163" t="s">
        <v>2227</v>
      </c>
      <c r="E789" s="163" t="s">
        <v>2930</v>
      </c>
      <c r="F789" s="163" t="s">
        <v>2229</v>
      </c>
      <c r="G789" s="164">
        <v>500</v>
      </c>
    </row>
    <row r="790" spans="1:7" ht="33.6" customHeight="1">
      <c r="A790" s="161">
        <v>3</v>
      </c>
      <c r="B790" s="162" t="s">
        <v>2932</v>
      </c>
      <c r="C790" s="163" t="s">
        <v>2933</v>
      </c>
      <c r="D790" s="163" t="s">
        <v>2227</v>
      </c>
      <c r="E790" s="163" t="s">
        <v>2934</v>
      </c>
      <c r="F790" s="163" t="s">
        <v>2229</v>
      </c>
      <c r="G790" s="164">
        <v>300</v>
      </c>
    </row>
    <row r="791" spans="1:7" s="131" customFormat="1">
      <c r="A791" s="165">
        <v>42</v>
      </c>
      <c r="B791" s="159" t="s">
        <v>2935</v>
      </c>
      <c r="C791" s="153"/>
      <c r="D791" s="153"/>
      <c r="E791" s="153"/>
      <c r="F791" s="153"/>
      <c r="G791" s="160">
        <f>SUBTOTAL(9,G792:G795)</f>
        <v>200</v>
      </c>
    </row>
    <row r="792" spans="1:7" ht="33.6" customHeight="1">
      <c r="A792" s="154" t="s">
        <v>1278</v>
      </c>
      <c r="B792" s="162" t="s">
        <v>2936</v>
      </c>
      <c r="C792" s="154" t="s">
        <v>2937</v>
      </c>
      <c r="D792" s="163" t="s">
        <v>1267</v>
      </c>
      <c r="E792" s="163" t="s">
        <v>2938</v>
      </c>
      <c r="F792" s="163" t="s">
        <v>1267</v>
      </c>
      <c r="G792" s="192">
        <f>G793</f>
        <v>50</v>
      </c>
    </row>
    <row r="793" spans="1:7" ht="33.6" customHeight="1">
      <c r="A793" s="154" t="s">
        <v>1283</v>
      </c>
      <c r="B793" s="162" t="s">
        <v>2939</v>
      </c>
      <c r="C793" s="154" t="s">
        <v>2937</v>
      </c>
      <c r="D793" s="163" t="s">
        <v>1267</v>
      </c>
      <c r="E793" s="163" t="s">
        <v>2938</v>
      </c>
      <c r="F793" s="163" t="s">
        <v>1267</v>
      </c>
      <c r="G793" s="192">
        <f>10*5</f>
        <v>50</v>
      </c>
    </row>
    <row r="794" spans="1:7" ht="33.6" customHeight="1">
      <c r="A794" s="154" t="s">
        <v>1286</v>
      </c>
      <c r="B794" s="162" t="s">
        <v>2940</v>
      </c>
      <c r="C794" s="154" t="s">
        <v>2941</v>
      </c>
      <c r="D794" s="163" t="s">
        <v>1267</v>
      </c>
      <c r="E794" s="163" t="s">
        <v>2942</v>
      </c>
      <c r="F794" s="163" t="s">
        <v>1267</v>
      </c>
      <c r="G794" s="192">
        <f>G795</f>
        <v>50</v>
      </c>
    </row>
    <row r="795" spans="1:7" ht="33.6" customHeight="1">
      <c r="A795" s="154" t="s">
        <v>1288</v>
      </c>
      <c r="B795" s="162" t="s">
        <v>2943</v>
      </c>
      <c r="C795" s="154" t="s">
        <v>2941</v>
      </c>
      <c r="D795" s="163" t="s">
        <v>1267</v>
      </c>
      <c r="E795" s="163" t="s">
        <v>2944</v>
      </c>
      <c r="F795" s="163" t="s">
        <v>1267</v>
      </c>
      <c r="G795" s="192">
        <f>10*5</f>
        <v>50</v>
      </c>
    </row>
    <row r="796" spans="1:7" s="131" customFormat="1">
      <c r="A796" s="175">
        <v>43</v>
      </c>
      <c r="B796" s="159" t="s">
        <v>2945</v>
      </c>
      <c r="C796" s="153"/>
      <c r="D796" s="153"/>
      <c r="E796" s="153"/>
      <c r="F796" s="153"/>
      <c r="G796" s="176">
        <f>SUBTOTAL(9,G797:G800)</f>
        <v>429.14</v>
      </c>
    </row>
    <row r="797" spans="1:7" ht="33.6" customHeight="1">
      <c r="A797" s="154" t="s">
        <v>1278</v>
      </c>
      <c r="B797" s="162" t="s">
        <v>2946</v>
      </c>
      <c r="C797" s="163" t="s">
        <v>2947</v>
      </c>
      <c r="D797" s="154" t="s">
        <v>2252</v>
      </c>
      <c r="E797" s="154" t="s">
        <v>2948</v>
      </c>
      <c r="F797" s="154" t="s">
        <v>2949</v>
      </c>
      <c r="G797" s="192">
        <v>120</v>
      </c>
    </row>
    <row r="798" spans="1:7" ht="33.6" customHeight="1">
      <c r="A798" s="154" t="s">
        <v>1283</v>
      </c>
      <c r="B798" s="162" t="s">
        <v>2950</v>
      </c>
      <c r="C798" s="163" t="s">
        <v>2951</v>
      </c>
      <c r="D798" s="154" t="s">
        <v>2252</v>
      </c>
      <c r="E798" s="154" t="s">
        <v>2952</v>
      </c>
      <c r="F798" s="163" t="s">
        <v>2953</v>
      </c>
      <c r="G798" s="192">
        <v>120</v>
      </c>
    </row>
    <row r="799" spans="1:7" ht="33.6" customHeight="1">
      <c r="A799" s="154" t="s">
        <v>1286</v>
      </c>
      <c r="B799" s="162" t="s">
        <v>2954</v>
      </c>
      <c r="C799" s="163" t="s">
        <v>2955</v>
      </c>
      <c r="D799" s="154" t="s">
        <v>2252</v>
      </c>
      <c r="E799" s="154" t="s">
        <v>2956</v>
      </c>
      <c r="F799" s="163" t="s">
        <v>2953</v>
      </c>
      <c r="G799" s="192">
        <v>69.14</v>
      </c>
    </row>
    <row r="800" spans="1:7" ht="33.6" customHeight="1">
      <c r="A800" s="154" t="s">
        <v>1288</v>
      </c>
      <c r="B800" s="162" t="s">
        <v>2957</v>
      </c>
      <c r="C800" s="163" t="s">
        <v>2958</v>
      </c>
      <c r="D800" s="154" t="s">
        <v>2252</v>
      </c>
      <c r="E800" s="154" t="s">
        <v>2959</v>
      </c>
      <c r="F800" s="163" t="s">
        <v>2960</v>
      </c>
      <c r="G800" s="192">
        <v>120</v>
      </c>
    </row>
    <row r="801" spans="1:7" s="131" customFormat="1" ht="33.6" customHeight="1">
      <c r="A801" s="156" t="s">
        <v>2961</v>
      </c>
      <c r="B801" s="159" t="s">
        <v>2962</v>
      </c>
      <c r="C801" s="153"/>
      <c r="D801" s="156"/>
      <c r="E801" s="156"/>
      <c r="F801" s="153"/>
      <c r="G801" s="211">
        <f>SUBTOTAL(9,G802:G813)</f>
        <v>790</v>
      </c>
    </row>
    <row r="802" spans="1:7" ht="33.6" customHeight="1">
      <c r="A802" s="163">
        <v>1</v>
      </c>
      <c r="B802" s="162" t="s">
        <v>2963</v>
      </c>
      <c r="C802" s="163" t="s">
        <v>2964</v>
      </c>
      <c r="D802" s="154" t="s">
        <v>2965</v>
      </c>
      <c r="E802" s="163" t="s">
        <v>2966</v>
      </c>
      <c r="F802" s="154" t="s">
        <v>249</v>
      </c>
      <c r="G802" s="164">
        <v>40</v>
      </c>
    </row>
    <row r="803" spans="1:7" ht="33.6" customHeight="1">
      <c r="A803" s="163">
        <v>2</v>
      </c>
      <c r="B803" s="162" t="s">
        <v>2963</v>
      </c>
      <c r="C803" s="163" t="s">
        <v>2967</v>
      </c>
      <c r="D803" s="154" t="s">
        <v>2965</v>
      </c>
      <c r="E803" s="163" t="s">
        <v>2968</v>
      </c>
      <c r="F803" s="154" t="s">
        <v>249</v>
      </c>
      <c r="G803" s="164">
        <v>40</v>
      </c>
    </row>
    <row r="804" spans="1:7" ht="33.6" customHeight="1">
      <c r="A804" s="163">
        <v>3</v>
      </c>
      <c r="B804" s="162" t="s">
        <v>2969</v>
      </c>
      <c r="C804" s="163" t="s">
        <v>2970</v>
      </c>
      <c r="D804" s="154" t="s">
        <v>2965</v>
      </c>
      <c r="E804" s="163" t="s">
        <v>2968</v>
      </c>
      <c r="F804" s="154" t="s">
        <v>249</v>
      </c>
      <c r="G804" s="164">
        <v>40</v>
      </c>
    </row>
    <row r="805" spans="1:7" ht="33.6" customHeight="1">
      <c r="A805" s="163">
        <v>4</v>
      </c>
      <c r="B805" s="162" t="s">
        <v>2971</v>
      </c>
      <c r="C805" s="163" t="s">
        <v>2972</v>
      </c>
      <c r="D805" s="154" t="s">
        <v>2965</v>
      </c>
      <c r="E805" s="163" t="s">
        <v>2973</v>
      </c>
      <c r="F805" s="154" t="s">
        <v>249</v>
      </c>
      <c r="G805" s="164">
        <v>70</v>
      </c>
    </row>
    <row r="806" spans="1:7" ht="33.6" customHeight="1">
      <c r="A806" s="163">
        <v>5</v>
      </c>
      <c r="B806" s="162" t="s">
        <v>2974</v>
      </c>
      <c r="C806" s="163" t="s">
        <v>2972</v>
      </c>
      <c r="D806" s="154" t="s">
        <v>2965</v>
      </c>
      <c r="E806" s="163" t="s">
        <v>2975</v>
      </c>
      <c r="F806" s="154" t="s">
        <v>249</v>
      </c>
      <c r="G806" s="164">
        <v>70</v>
      </c>
    </row>
    <row r="807" spans="1:7" ht="33.6" customHeight="1">
      <c r="A807" s="163">
        <v>6</v>
      </c>
      <c r="B807" s="162" t="s">
        <v>2976</v>
      </c>
      <c r="C807" s="163" t="s">
        <v>2977</v>
      </c>
      <c r="D807" s="154" t="s">
        <v>2965</v>
      </c>
      <c r="E807" s="163" t="s">
        <v>2978</v>
      </c>
      <c r="F807" s="154" t="s">
        <v>249</v>
      </c>
      <c r="G807" s="164">
        <v>50</v>
      </c>
    </row>
    <row r="808" spans="1:7" ht="33.6" customHeight="1">
      <c r="A808" s="163">
        <v>7</v>
      </c>
      <c r="B808" s="162" t="s">
        <v>2979</v>
      </c>
      <c r="C808" s="163" t="s">
        <v>2977</v>
      </c>
      <c r="D808" s="154" t="s">
        <v>2965</v>
      </c>
      <c r="E808" s="163" t="s">
        <v>2980</v>
      </c>
      <c r="F808" s="154" t="s">
        <v>249</v>
      </c>
      <c r="G808" s="164">
        <v>70</v>
      </c>
    </row>
    <row r="809" spans="1:7" ht="33.6" customHeight="1">
      <c r="A809" s="163">
        <v>8</v>
      </c>
      <c r="B809" s="162" t="s">
        <v>2981</v>
      </c>
      <c r="C809" s="163" t="s">
        <v>2982</v>
      </c>
      <c r="D809" s="154" t="s">
        <v>2965</v>
      </c>
      <c r="E809" s="163" t="s">
        <v>2983</v>
      </c>
      <c r="F809" s="154" t="s">
        <v>249</v>
      </c>
      <c r="G809" s="164">
        <v>70</v>
      </c>
    </row>
    <row r="810" spans="1:7" ht="33.6" customHeight="1">
      <c r="A810" s="163">
        <v>9</v>
      </c>
      <c r="B810" s="162" t="s">
        <v>2984</v>
      </c>
      <c r="C810" s="163" t="s">
        <v>2982</v>
      </c>
      <c r="D810" s="154" t="s">
        <v>2965</v>
      </c>
      <c r="E810" s="163" t="s">
        <v>2983</v>
      </c>
      <c r="F810" s="154" t="s">
        <v>249</v>
      </c>
      <c r="G810" s="164">
        <v>70</v>
      </c>
    </row>
    <row r="811" spans="1:7" ht="33.6" customHeight="1">
      <c r="A811" s="163">
        <v>10</v>
      </c>
      <c r="B811" s="162" t="s">
        <v>2985</v>
      </c>
      <c r="C811" s="163" t="s">
        <v>2986</v>
      </c>
      <c r="D811" s="154" t="s">
        <v>2965</v>
      </c>
      <c r="E811" s="163" t="s">
        <v>2987</v>
      </c>
      <c r="F811" s="154" t="s">
        <v>249</v>
      </c>
      <c r="G811" s="164">
        <v>100</v>
      </c>
    </row>
    <row r="812" spans="1:7" ht="33.6" customHeight="1">
      <c r="A812" s="163">
        <v>11</v>
      </c>
      <c r="B812" s="162" t="s">
        <v>2988</v>
      </c>
      <c r="C812" s="163" t="s">
        <v>2986</v>
      </c>
      <c r="D812" s="154" t="s">
        <v>2965</v>
      </c>
      <c r="E812" s="163" t="s">
        <v>2989</v>
      </c>
      <c r="F812" s="154" t="s">
        <v>249</v>
      </c>
      <c r="G812" s="164">
        <v>100</v>
      </c>
    </row>
    <row r="813" spans="1:7" ht="33.6" customHeight="1">
      <c r="A813" s="163">
        <v>12</v>
      </c>
      <c r="B813" s="162" t="s">
        <v>2990</v>
      </c>
      <c r="C813" s="163" t="s">
        <v>2986</v>
      </c>
      <c r="D813" s="174"/>
      <c r="E813" s="163" t="s">
        <v>2991</v>
      </c>
      <c r="F813" s="154" t="s">
        <v>249</v>
      </c>
      <c r="G813" s="164">
        <v>70</v>
      </c>
    </row>
    <row r="814" spans="1:7" s="131" customFormat="1" ht="33.6" customHeight="1">
      <c r="A814" s="156" t="s">
        <v>2992</v>
      </c>
      <c r="B814" s="159" t="s">
        <v>2993</v>
      </c>
      <c r="C814" s="153"/>
      <c r="D814" s="156"/>
      <c r="E814" s="156"/>
      <c r="F814" s="153"/>
      <c r="G814" s="211">
        <f>SUBTOTAL(9,G815:G832)</f>
        <v>875</v>
      </c>
    </row>
    <row r="815" spans="1:7" s="131" customFormat="1" ht="33.6" customHeight="1">
      <c r="A815" s="161">
        <v>1</v>
      </c>
      <c r="B815" s="162" t="s">
        <v>2994</v>
      </c>
      <c r="C815" s="163" t="s">
        <v>2995</v>
      </c>
      <c r="D815" s="163" t="s">
        <v>2996</v>
      </c>
      <c r="E815" s="163" t="s">
        <v>2997</v>
      </c>
      <c r="F815" s="163" t="s">
        <v>2998</v>
      </c>
      <c r="G815" s="164">
        <v>50</v>
      </c>
    </row>
    <row r="816" spans="1:7" s="131" customFormat="1" ht="33.6" customHeight="1">
      <c r="A816" s="161">
        <v>2</v>
      </c>
      <c r="B816" s="162" t="s">
        <v>2999</v>
      </c>
      <c r="C816" s="163" t="s">
        <v>3000</v>
      </c>
      <c r="D816" s="163" t="s">
        <v>1265</v>
      </c>
      <c r="E816" s="163" t="s">
        <v>3001</v>
      </c>
      <c r="F816" s="163" t="s">
        <v>1267</v>
      </c>
      <c r="G816" s="164">
        <v>100</v>
      </c>
    </row>
    <row r="817" spans="1:7" s="131" customFormat="1" ht="33.6" customHeight="1">
      <c r="A817" s="161">
        <v>3</v>
      </c>
      <c r="B817" s="162" t="s">
        <v>3002</v>
      </c>
      <c r="C817" s="163" t="s">
        <v>3003</v>
      </c>
      <c r="D817" s="163" t="s">
        <v>1735</v>
      </c>
      <c r="E817" s="163" t="s">
        <v>3004</v>
      </c>
      <c r="F817" s="163" t="s">
        <v>3005</v>
      </c>
      <c r="G817" s="164">
        <v>80</v>
      </c>
    </row>
    <row r="818" spans="1:7" s="131" customFormat="1" ht="33.6" customHeight="1">
      <c r="A818" s="161">
        <v>4</v>
      </c>
      <c r="B818" s="162" t="s">
        <v>3006</v>
      </c>
      <c r="C818" s="163" t="s">
        <v>3006</v>
      </c>
      <c r="D818" s="163" t="s">
        <v>2996</v>
      </c>
      <c r="E818" s="163" t="s">
        <v>3007</v>
      </c>
      <c r="F818" s="163" t="s">
        <v>3008</v>
      </c>
      <c r="G818" s="164">
        <v>30</v>
      </c>
    </row>
    <row r="819" spans="1:7" s="131" customFormat="1" ht="33.6" customHeight="1">
      <c r="A819" s="161">
        <v>5</v>
      </c>
      <c r="B819" s="162" t="s">
        <v>3009</v>
      </c>
      <c r="C819" s="163" t="s">
        <v>3009</v>
      </c>
      <c r="D819" s="163" t="s">
        <v>3010</v>
      </c>
      <c r="E819" s="163" t="s">
        <v>3011</v>
      </c>
      <c r="F819" s="163" t="s">
        <v>3012</v>
      </c>
      <c r="G819" s="164">
        <v>100</v>
      </c>
    </row>
    <row r="820" spans="1:7" s="131" customFormat="1" ht="33.6" customHeight="1">
      <c r="A820" s="161">
        <v>6</v>
      </c>
      <c r="B820" s="162" t="s">
        <v>3013</v>
      </c>
      <c r="C820" s="163" t="s">
        <v>3013</v>
      </c>
      <c r="D820" s="163" t="s">
        <v>2996</v>
      </c>
      <c r="E820" s="163" t="s">
        <v>3014</v>
      </c>
      <c r="F820" s="163" t="s">
        <v>3015</v>
      </c>
      <c r="G820" s="164">
        <v>20</v>
      </c>
    </row>
    <row r="821" spans="1:7" s="131" customFormat="1" ht="33.6" customHeight="1">
      <c r="A821" s="161">
        <v>7</v>
      </c>
      <c r="B821" s="162" t="s">
        <v>3016</v>
      </c>
      <c r="C821" s="163" t="s">
        <v>3016</v>
      </c>
      <c r="D821" s="163" t="s">
        <v>2996</v>
      </c>
      <c r="E821" s="163" t="s">
        <v>3017</v>
      </c>
      <c r="F821" s="163" t="s">
        <v>3008</v>
      </c>
      <c r="G821" s="164">
        <v>20</v>
      </c>
    </row>
    <row r="822" spans="1:7" s="131" customFormat="1" ht="33.6" customHeight="1">
      <c r="A822" s="161">
        <v>8</v>
      </c>
      <c r="B822" s="162" t="s">
        <v>3018</v>
      </c>
      <c r="C822" s="163" t="s">
        <v>3019</v>
      </c>
      <c r="D822" s="163" t="s">
        <v>2996</v>
      </c>
      <c r="E822" s="163" t="s">
        <v>2997</v>
      </c>
      <c r="F822" s="163" t="s">
        <v>2998</v>
      </c>
      <c r="G822" s="164">
        <v>50</v>
      </c>
    </row>
    <row r="823" spans="1:7" s="131" customFormat="1" ht="33.6" customHeight="1">
      <c r="A823" s="161">
        <v>9</v>
      </c>
      <c r="B823" s="162" t="s">
        <v>3018</v>
      </c>
      <c r="C823" s="163" t="s">
        <v>3020</v>
      </c>
      <c r="D823" s="163" t="s">
        <v>1265</v>
      </c>
      <c r="E823" s="163" t="s">
        <v>3001</v>
      </c>
      <c r="F823" s="163" t="s">
        <v>1267</v>
      </c>
      <c r="G823" s="164">
        <v>50</v>
      </c>
    </row>
    <row r="824" spans="1:7" s="131" customFormat="1" ht="33.6" customHeight="1">
      <c r="A824" s="161">
        <v>10</v>
      </c>
      <c r="B824" s="162" t="s">
        <v>3021</v>
      </c>
      <c r="C824" s="163" t="s">
        <v>3022</v>
      </c>
      <c r="D824" s="163" t="s">
        <v>2411</v>
      </c>
      <c r="E824" s="163" t="s">
        <v>3023</v>
      </c>
      <c r="F824" s="163" t="s">
        <v>3005</v>
      </c>
      <c r="G824" s="164">
        <v>35</v>
      </c>
    </row>
    <row r="825" spans="1:7" s="131" customFormat="1" ht="33.6" customHeight="1">
      <c r="A825" s="161">
        <v>11</v>
      </c>
      <c r="B825" s="162" t="s">
        <v>3024</v>
      </c>
      <c r="C825" s="163" t="s">
        <v>3025</v>
      </c>
      <c r="D825" s="163" t="s">
        <v>2996</v>
      </c>
      <c r="E825" s="163" t="s">
        <v>3007</v>
      </c>
      <c r="F825" s="163" t="s">
        <v>3008</v>
      </c>
      <c r="G825" s="164">
        <v>30</v>
      </c>
    </row>
    <row r="826" spans="1:7" s="131" customFormat="1" ht="33.6" customHeight="1">
      <c r="A826" s="161">
        <v>12</v>
      </c>
      <c r="B826" s="162" t="s">
        <v>3026</v>
      </c>
      <c r="C826" s="163" t="s">
        <v>3026</v>
      </c>
      <c r="D826" s="163" t="s">
        <v>3027</v>
      </c>
      <c r="E826" s="163" t="s">
        <v>3011</v>
      </c>
      <c r="F826" s="163" t="s">
        <v>3028</v>
      </c>
      <c r="G826" s="164">
        <v>80</v>
      </c>
    </row>
    <row r="827" spans="1:7" s="131" customFormat="1" ht="33.6" customHeight="1">
      <c r="A827" s="161">
        <v>13</v>
      </c>
      <c r="B827" s="162" t="s">
        <v>3029</v>
      </c>
      <c r="C827" s="163" t="s">
        <v>3030</v>
      </c>
      <c r="D827" s="163" t="s">
        <v>3031</v>
      </c>
      <c r="E827" s="163" t="s">
        <v>3032</v>
      </c>
      <c r="F827" s="163" t="s">
        <v>3033</v>
      </c>
      <c r="G827" s="164">
        <v>10</v>
      </c>
    </row>
    <row r="828" spans="1:7" s="131" customFormat="1" ht="33.6" customHeight="1">
      <c r="A828" s="161">
        <v>14</v>
      </c>
      <c r="B828" s="162" t="s">
        <v>3034</v>
      </c>
      <c r="C828" s="163" t="s">
        <v>3035</v>
      </c>
      <c r="D828" s="163" t="s">
        <v>3036</v>
      </c>
      <c r="E828" s="163" t="s">
        <v>3037</v>
      </c>
      <c r="F828" s="163" t="s">
        <v>3038</v>
      </c>
      <c r="G828" s="164">
        <v>25</v>
      </c>
    </row>
    <row r="829" spans="1:7" s="131" customFormat="1" ht="33.6" customHeight="1">
      <c r="A829" s="161">
        <v>15</v>
      </c>
      <c r="B829" s="162" t="s">
        <v>3039</v>
      </c>
      <c r="C829" s="163" t="s">
        <v>3040</v>
      </c>
      <c r="D829" s="163" t="s">
        <v>3036</v>
      </c>
      <c r="E829" s="163" t="s">
        <v>3041</v>
      </c>
      <c r="F829" s="163" t="s">
        <v>3038</v>
      </c>
      <c r="G829" s="164">
        <v>35</v>
      </c>
    </row>
    <row r="830" spans="1:7" s="131" customFormat="1" ht="33.6" customHeight="1">
      <c r="A830" s="161">
        <v>16</v>
      </c>
      <c r="B830" s="162" t="s">
        <v>3042</v>
      </c>
      <c r="C830" s="163" t="s">
        <v>3043</v>
      </c>
      <c r="D830" s="163" t="s">
        <v>3036</v>
      </c>
      <c r="E830" s="163" t="s">
        <v>3044</v>
      </c>
      <c r="F830" s="163" t="s">
        <v>3038</v>
      </c>
      <c r="G830" s="164">
        <v>50</v>
      </c>
    </row>
    <row r="831" spans="1:7" s="131" customFormat="1" ht="33.6" customHeight="1">
      <c r="A831" s="161">
        <v>17</v>
      </c>
      <c r="B831" s="162" t="s">
        <v>3045</v>
      </c>
      <c r="C831" s="163" t="s">
        <v>3046</v>
      </c>
      <c r="D831" s="163" t="s">
        <v>3036</v>
      </c>
      <c r="E831" s="163" t="s">
        <v>3047</v>
      </c>
      <c r="F831" s="163" t="s">
        <v>3038</v>
      </c>
      <c r="G831" s="164">
        <v>75</v>
      </c>
    </row>
    <row r="832" spans="1:7" s="131" customFormat="1" ht="33.6" customHeight="1">
      <c r="A832" s="161">
        <v>18</v>
      </c>
      <c r="B832" s="162" t="s">
        <v>3048</v>
      </c>
      <c r="C832" s="163" t="s">
        <v>3049</v>
      </c>
      <c r="D832" s="163" t="s">
        <v>3036</v>
      </c>
      <c r="E832" s="163" t="s">
        <v>3041</v>
      </c>
      <c r="F832" s="163" t="s">
        <v>3038</v>
      </c>
      <c r="G832" s="164">
        <v>35</v>
      </c>
    </row>
    <row r="833" spans="1:7" s="131" customFormat="1">
      <c r="A833" s="175">
        <v>46</v>
      </c>
      <c r="B833" s="159" t="s">
        <v>3050</v>
      </c>
      <c r="C833" s="175"/>
      <c r="D833" s="175"/>
      <c r="E833" s="175"/>
      <c r="F833" s="175"/>
      <c r="G833" s="176">
        <f>SUBTOTAL(9,G834:G857)</f>
        <v>4800</v>
      </c>
    </row>
    <row r="834" spans="1:7" ht="26.4">
      <c r="A834" s="161">
        <v>1</v>
      </c>
      <c r="B834" s="162" t="s">
        <v>3051</v>
      </c>
      <c r="C834" s="163" t="s">
        <v>3052</v>
      </c>
      <c r="D834" s="163" t="s">
        <v>1213</v>
      </c>
      <c r="E834" s="163"/>
      <c r="F834" s="163" t="s">
        <v>3053</v>
      </c>
      <c r="G834" s="164">
        <v>200</v>
      </c>
    </row>
    <row r="835" spans="1:7" ht="26.4">
      <c r="A835" s="161">
        <v>2</v>
      </c>
      <c r="B835" s="162" t="s">
        <v>3054</v>
      </c>
      <c r="C835" s="163" t="s">
        <v>3055</v>
      </c>
      <c r="D835" s="163" t="s">
        <v>1213</v>
      </c>
      <c r="E835" s="163"/>
      <c r="F835" s="163" t="s">
        <v>3053</v>
      </c>
      <c r="G835" s="164">
        <v>200</v>
      </c>
    </row>
    <row r="836" spans="1:7" ht="26.4">
      <c r="A836" s="161">
        <v>3</v>
      </c>
      <c r="B836" s="162" t="s">
        <v>3056</v>
      </c>
      <c r="C836" s="163" t="s">
        <v>3057</v>
      </c>
      <c r="D836" s="163" t="s">
        <v>1213</v>
      </c>
      <c r="E836" s="163"/>
      <c r="F836" s="163" t="s">
        <v>3053</v>
      </c>
      <c r="G836" s="164">
        <v>200</v>
      </c>
    </row>
    <row r="837" spans="1:7" ht="26.4">
      <c r="A837" s="161">
        <v>4</v>
      </c>
      <c r="B837" s="162" t="s">
        <v>3054</v>
      </c>
      <c r="C837" s="163" t="s">
        <v>3055</v>
      </c>
      <c r="D837" s="163" t="s">
        <v>1213</v>
      </c>
      <c r="E837" s="163"/>
      <c r="F837" s="163" t="s">
        <v>3053</v>
      </c>
      <c r="G837" s="164">
        <v>200</v>
      </c>
    </row>
    <row r="838" spans="1:7" ht="26.4">
      <c r="A838" s="161">
        <v>5</v>
      </c>
      <c r="B838" s="162" t="s">
        <v>3058</v>
      </c>
      <c r="C838" s="163" t="s">
        <v>3055</v>
      </c>
      <c r="D838" s="163" t="s">
        <v>1213</v>
      </c>
      <c r="E838" s="163"/>
      <c r="F838" s="163" t="s">
        <v>3053</v>
      </c>
      <c r="G838" s="164">
        <v>200</v>
      </c>
    </row>
    <row r="839" spans="1:7" ht="26.4">
      <c r="A839" s="161">
        <v>6</v>
      </c>
      <c r="B839" s="162" t="s">
        <v>3059</v>
      </c>
      <c r="C839" s="163" t="s">
        <v>3060</v>
      </c>
      <c r="D839" s="163" t="s">
        <v>1213</v>
      </c>
      <c r="E839" s="163"/>
      <c r="F839" s="163" t="s">
        <v>3053</v>
      </c>
      <c r="G839" s="164">
        <v>200</v>
      </c>
    </row>
    <row r="840" spans="1:7" ht="26.4">
      <c r="A840" s="161">
        <v>7</v>
      </c>
      <c r="B840" s="162" t="s">
        <v>3061</v>
      </c>
      <c r="C840" s="163" t="s">
        <v>3062</v>
      </c>
      <c r="D840" s="163" t="s">
        <v>1213</v>
      </c>
      <c r="E840" s="163"/>
      <c r="F840" s="163" t="s">
        <v>3053</v>
      </c>
      <c r="G840" s="164">
        <v>200</v>
      </c>
    </row>
    <row r="841" spans="1:7" ht="26.4">
      <c r="A841" s="161">
        <v>8</v>
      </c>
      <c r="B841" s="162" t="s">
        <v>3063</v>
      </c>
      <c r="C841" s="163" t="s">
        <v>3064</v>
      </c>
      <c r="D841" s="163" t="s">
        <v>1213</v>
      </c>
      <c r="E841" s="163"/>
      <c r="F841" s="163" t="s">
        <v>3053</v>
      </c>
      <c r="G841" s="164">
        <v>200</v>
      </c>
    </row>
    <row r="842" spans="1:7" ht="26.4">
      <c r="A842" s="161">
        <v>9</v>
      </c>
      <c r="B842" s="162" t="s">
        <v>3065</v>
      </c>
      <c r="C842" s="163" t="s">
        <v>3066</v>
      </c>
      <c r="D842" s="163" t="s">
        <v>1213</v>
      </c>
      <c r="E842" s="163"/>
      <c r="F842" s="163" t="s">
        <v>3053</v>
      </c>
      <c r="G842" s="164">
        <v>200</v>
      </c>
    </row>
    <row r="843" spans="1:7" ht="26.4">
      <c r="A843" s="161">
        <v>10</v>
      </c>
      <c r="B843" s="162" t="s">
        <v>3067</v>
      </c>
      <c r="C843" s="163" t="s">
        <v>3068</v>
      </c>
      <c r="D843" s="163" t="s">
        <v>1213</v>
      </c>
      <c r="E843" s="163"/>
      <c r="F843" s="163" t="s">
        <v>3053</v>
      </c>
      <c r="G843" s="164">
        <v>200</v>
      </c>
    </row>
    <row r="844" spans="1:7" ht="26.4">
      <c r="A844" s="161">
        <v>11</v>
      </c>
      <c r="B844" s="162" t="s">
        <v>3069</v>
      </c>
      <c r="C844" s="163" t="s">
        <v>3070</v>
      </c>
      <c r="D844" s="163" t="s">
        <v>1213</v>
      </c>
      <c r="E844" s="163"/>
      <c r="F844" s="163" t="s">
        <v>3053</v>
      </c>
      <c r="G844" s="164">
        <v>200</v>
      </c>
    </row>
    <row r="845" spans="1:7" ht="26.4">
      <c r="A845" s="161">
        <v>12</v>
      </c>
      <c r="B845" s="162" t="s">
        <v>3071</v>
      </c>
      <c r="C845" s="163" t="s">
        <v>3072</v>
      </c>
      <c r="D845" s="163" t="s">
        <v>1213</v>
      </c>
      <c r="E845" s="163"/>
      <c r="F845" s="163" t="s">
        <v>3053</v>
      </c>
      <c r="G845" s="164">
        <v>200</v>
      </c>
    </row>
    <row r="846" spans="1:7" ht="26.4">
      <c r="A846" s="161">
        <v>13</v>
      </c>
      <c r="B846" s="162" t="s">
        <v>3073</v>
      </c>
      <c r="C846" s="163" t="s">
        <v>3074</v>
      </c>
      <c r="D846" s="163" t="s">
        <v>1213</v>
      </c>
      <c r="E846" s="163"/>
      <c r="F846" s="163" t="s">
        <v>3053</v>
      </c>
      <c r="G846" s="164">
        <v>200</v>
      </c>
    </row>
    <row r="847" spans="1:7" ht="26.4">
      <c r="A847" s="161">
        <v>14</v>
      </c>
      <c r="B847" s="162" t="s">
        <v>3075</v>
      </c>
      <c r="C847" s="163" t="s">
        <v>3076</v>
      </c>
      <c r="D847" s="163" t="s">
        <v>1213</v>
      </c>
      <c r="E847" s="163"/>
      <c r="F847" s="163" t="s">
        <v>3053</v>
      </c>
      <c r="G847" s="164">
        <v>200</v>
      </c>
    </row>
    <row r="848" spans="1:7" ht="26.4">
      <c r="A848" s="161">
        <v>15</v>
      </c>
      <c r="B848" s="162" t="s">
        <v>3077</v>
      </c>
      <c r="C848" s="163" t="s">
        <v>3078</v>
      </c>
      <c r="D848" s="163" t="s">
        <v>1213</v>
      </c>
      <c r="E848" s="163"/>
      <c r="F848" s="163" t="s">
        <v>3053</v>
      </c>
      <c r="G848" s="164">
        <v>200</v>
      </c>
    </row>
    <row r="849" spans="1:7" ht="26.4">
      <c r="A849" s="161">
        <v>16</v>
      </c>
      <c r="B849" s="162" t="s">
        <v>3079</v>
      </c>
      <c r="C849" s="163" t="s">
        <v>3080</v>
      </c>
      <c r="D849" s="163" t="s">
        <v>1213</v>
      </c>
      <c r="E849" s="163"/>
      <c r="F849" s="163" t="s">
        <v>3053</v>
      </c>
      <c r="G849" s="164">
        <v>200</v>
      </c>
    </row>
    <row r="850" spans="1:7" ht="26.4">
      <c r="A850" s="161">
        <v>17</v>
      </c>
      <c r="B850" s="162" t="s">
        <v>3081</v>
      </c>
      <c r="C850" s="163" t="s">
        <v>3082</v>
      </c>
      <c r="D850" s="163" t="s">
        <v>1213</v>
      </c>
      <c r="E850" s="163"/>
      <c r="F850" s="163" t="s">
        <v>3053</v>
      </c>
      <c r="G850" s="164">
        <v>200</v>
      </c>
    </row>
    <row r="851" spans="1:7" ht="26.4">
      <c r="A851" s="161">
        <v>18</v>
      </c>
      <c r="B851" s="162" t="s">
        <v>3083</v>
      </c>
      <c r="C851" s="163" t="s">
        <v>3084</v>
      </c>
      <c r="D851" s="163" t="s">
        <v>1213</v>
      </c>
      <c r="E851" s="163"/>
      <c r="F851" s="163" t="s">
        <v>3053</v>
      </c>
      <c r="G851" s="164">
        <v>200</v>
      </c>
    </row>
    <row r="852" spans="1:7" ht="26.4">
      <c r="A852" s="161">
        <v>19</v>
      </c>
      <c r="B852" s="162" t="s">
        <v>3085</v>
      </c>
      <c r="C852" s="163" t="s">
        <v>3086</v>
      </c>
      <c r="D852" s="163" t="s">
        <v>1213</v>
      </c>
      <c r="E852" s="163"/>
      <c r="F852" s="163" t="s">
        <v>3053</v>
      </c>
      <c r="G852" s="164">
        <v>200</v>
      </c>
    </row>
    <row r="853" spans="1:7" ht="26.4">
      <c r="A853" s="161">
        <v>20</v>
      </c>
      <c r="B853" s="162" t="s">
        <v>3087</v>
      </c>
      <c r="C853" s="163" t="s">
        <v>3088</v>
      </c>
      <c r="D853" s="163" t="s">
        <v>1213</v>
      </c>
      <c r="E853" s="163"/>
      <c r="F853" s="163" t="s">
        <v>3053</v>
      </c>
      <c r="G853" s="164">
        <v>200</v>
      </c>
    </row>
    <row r="854" spans="1:7" ht="26.4">
      <c r="A854" s="161">
        <v>21</v>
      </c>
      <c r="B854" s="162" t="s">
        <v>3089</v>
      </c>
      <c r="C854" s="163" t="s">
        <v>3090</v>
      </c>
      <c r="D854" s="163" t="s">
        <v>1213</v>
      </c>
      <c r="E854" s="163"/>
      <c r="F854" s="163" t="s">
        <v>3053</v>
      </c>
      <c r="G854" s="164">
        <v>200</v>
      </c>
    </row>
    <row r="855" spans="1:7" ht="26.4">
      <c r="A855" s="161">
        <v>22</v>
      </c>
      <c r="B855" s="162" t="s">
        <v>3091</v>
      </c>
      <c r="C855" s="163" t="s">
        <v>3092</v>
      </c>
      <c r="D855" s="163" t="s">
        <v>1213</v>
      </c>
      <c r="E855" s="163"/>
      <c r="F855" s="163" t="s">
        <v>3053</v>
      </c>
      <c r="G855" s="164">
        <v>200</v>
      </c>
    </row>
    <row r="856" spans="1:7" ht="26.4">
      <c r="A856" s="161">
        <v>23</v>
      </c>
      <c r="B856" s="162" t="s">
        <v>3093</v>
      </c>
      <c r="C856" s="163" t="s">
        <v>3094</v>
      </c>
      <c r="D856" s="163" t="s">
        <v>1213</v>
      </c>
      <c r="E856" s="163"/>
      <c r="F856" s="163" t="s">
        <v>3053</v>
      </c>
      <c r="G856" s="164">
        <v>200</v>
      </c>
    </row>
    <row r="857" spans="1:7" ht="26.4">
      <c r="A857" s="161">
        <v>24</v>
      </c>
      <c r="B857" s="162" t="s">
        <v>3095</v>
      </c>
      <c r="C857" s="163" t="s">
        <v>3096</v>
      </c>
      <c r="D857" s="163" t="s">
        <v>1213</v>
      </c>
      <c r="E857" s="163"/>
      <c r="F857" s="163" t="s">
        <v>3053</v>
      </c>
      <c r="G857" s="164">
        <v>200</v>
      </c>
    </row>
    <row r="858" spans="1:7" s="131" customFormat="1">
      <c r="A858" s="175">
        <v>47</v>
      </c>
      <c r="B858" s="177" t="s">
        <v>3097</v>
      </c>
      <c r="C858" s="175"/>
      <c r="D858" s="175"/>
      <c r="E858" s="175"/>
      <c r="F858" s="175"/>
      <c r="G858" s="176">
        <f>SUBTOTAL(9,G859:G866)</f>
        <v>2050</v>
      </c>
    </row>
    <row r="859" spans="1:7" ht="39.6">
      <c r="A859" s="161">
        <v>1</v>
      </c>
      <c r="B859" s="162" t="s">
        <v>3098</v>
      </c>
      <c r="C859" s="163" t="s">
        <v>3099</v>
      </c>
      <c r="D859" s="163" t="s">
        <v>3100</v>
      </c>
      <c r="E859" s="163" t="s">
        <v>1392</v>
      </c>
      <c r="F859" s="163" t="s">
        <v>1262</v>
      </c>
      <c r="G859" s="164">
        <v>300</v>
      </c>
    </row>
    <row r="860" spans="1:7" ht="26.4">
      <c r="A860" s="161">
        <v>2</v>
      </c>
      <c r="B860" s="162" t="s">
        <v>3101</v>
      </c>
      <c r="C860" s="163" t="s">
        <v>3102</v>
      </c>
      <c r="D860" s="163" t="s">
        <v>3103</v>
      </c>
      <c r="E860" s="163" t="s">
        <v>3104</v>
      </c>
      <c r="F860" s="163" t="s">
        <v>3105</v>
      </c>
      <c r="G860" s="164">
        <v>300</v>
      </c>
    </row>
    <row r="861" spans="1:7" ht="39.6">
      <c r="A861" s="161">
        <v>3</v>
      </c>
      <c r="B861" s="162" t="s">
        <v>3106</v>
      </c>
      <c r="C861" s="163" t="s">
        <v>3107</v>
      </c>
      <c r="D861" s="163" t="s">
        <v>3108</v>
      </c>
      <c r="E861" s="163" t="s">
        <v>3109</v>
      </c>
      <c r="F861" s="163" t="s">
        <v>1267</v>
      </c>
      <c r="G861" s="164">
        <v>200</v>
      </c>
    </row>
    <row r="862" spans="1:7" ht="39.6">
      <c r="A862" s="161">
        <v>4</v>
      </c>
      <c r="B862" s="162" t="s">
        <v>3110</v>
      </c>
      <c r="C862" s="163" t="s">
        <v>3111</v>
      </c>
      <c r="D862" s="163" t="s">
        <v>3112</v>
      </c>
      <c r="E862" s="163" t="s">
        <v>3113</v>
      </c>
      <c r="F862" s="163" t="s">
        <v>3114</v>
      </c>
      <c r="G862" s="164">
        <v>250</v>
      </c>
    </row>
    <row r="863" spans="1:7" ht="26.4">
      <c r="A863" s="161">
        <v>5</v>
      </c>
      <c r="B863" s="162" t="s">
        <v>3115</v>
      </c>
      <c r="C863" s="163" t="s">
        <v>3116</v>
      </c>
      <c r="D863" s="163" t="s">
        <v>3112</v>
      </c>
      <c r="E863" s="163" t="s">
        <v>3113</v>
      </c>
      <c r="F863" s="163" t="s">
        <v>3114</v>
      </c>
      <c r="G863" s="164">
        <v>250</v>
      </c>
    </row>
    <row r="864" spans="1:7" ht="26.4">
      <c r="A864" s="161">
        <v>6</v>
      </c>
      <c r="B864" s="162" t="s">
        <v>3117</v>
      </c>
      <c r="C864" s="163" t="s">
        <v>3116</v>
      </c>
      <c r="D864" s="163" t="s">
        <v>3112</v>
      </c>
      <c r="E864" s="163" t="s">
        <v>3113</v>
      </c>
      <c r="F864" s="163" t="s">
        <v>3114</v>
      </c>
      <c r="G864" s="164">
        <v>250</v>
      </c>
    </row>
    <row r="865" spans="1:7" ht="26.4">
      <c r="A865" s="161">
        <v>7</v>
      </c>
      <c r="B865" s="162" t="s">
        <v>3118</v>
      </c>
      <c r="C865" s="163" t="s">
        <v>3116</v>
      </c>
      <c r="D865" s="163" t="s">
        <v>3112</v>
      </c>
      <c r="E865" s="163" t="s">
        <v>3113</v>
      </c>
      <c r="F865" s="163" t="s">
        <v>3114</v>
      </c>
      <c r="G865" s="164">
        <v>250</v>
      </c>
    </row>
    <row r="866" spans="1:7" ht="26.4">
      <c r="A866" s="161">
        <v>8</v>
      </c>
      <c r="B866" s="162" t="s">
        <v>3119</v>
      </c>
      <c r="C866" s="163" t="s">
        <v>3116</v>
      </c>
      <c r="D866" s="163" t="s">
        <v>3112</v>
      </c>
      <c r="E866" s="163" t="s">
        <v>3113</v>
      </c>
      <c r="F866" s="163" t="s">
        <v>3114</v>
      </c>
      <c r="G866" s="164">
        <v>250</v>
      </c>
    </row>
    <row r="867" spans="1:7" s="131" customFormat="1">
      <c r="A867" s="175">
        <v>48</v>
      </c>
      <c r="B867" s="177" t="s">
        <v>3120</v>
      </c>
      <c r="C867" s="175"/>
      <c r="D867" s="175"/>
      <c r="E867" s="175"/>
      <c r="F867" s="175"/>
      <c r="G867" s="176">
        <f>SUBTOTAL(9,G868:G879)</f>
        <v>1315</v>
      </c>
    </row>
    <row r="868" spans="1:7">
      <c r="A868" s="161">
        <v>1</v>
      </c>
      <c r="B868" s="162" t="s">
        <v>3121</v>
      </c>
      <c r="C868" s="163" t="s">
        <v>3122</v>
      </c>
      <c r="D868" s="163" t="s">
        <v>3123</v>
      </c>
      <c r="E868" s="163" t="s">
        <v>3124</v>
      </c>
      <c r="F868" s="163" t="s">
        <v>3125</v>
      </c>
      <c r="G868" s="164">
        <v>100</v>
      </c>
    </row>
    <row r="869" spans="1:7">
      <c r="A869" s="161">
        <v>2</v>
      </c>
      <c r="B869" s="162" t="s">
        <v>3126</v>
      </c>
      <c r="C869" s="163" t="s">
        <v>3127</v>
      </c>
      <c r="D869" s="163" t="s">
        <v>3123</v>
      </c>
      <c r="E869" s="163" t="s">
        <v>3128</v>
      </c>
      <c r="F869" s="163" t="s">
        <v>3129</v>
      </c>
      <c r="G869" s="164">
        <v>100</v>
      </c>
    </row>
    <row r="870" spans="1:7" ht="26.4">
      <c r="A870" s="161">
        <v>3</v>
      </c>
      <c r="B870" s="162" t="s">
        <v>3130</v>
      </c>
      <c r="C870" s="163" t="s">
        <v>3131</v>
      </c>
      <c r="D870" s="163" t="s">
        <v>1213</v>
      </c>
      <c r="E870" s="163" t="s">
        <v>3132</v>
      </c>
      <c r="F870" s="163" t="s">
        <v>249</v>
      </c>
      <c r="G870" s="164">
        <v>250</v>
      </c>
    </row>
    <row r="871" spans="1:7">
      <c r="A871" s="161">
        <v>4</v>
      </c>
      <c r="B871" s="162" t="s">
        <v>3133</v>
      </c>
      <c r="C871" s="163" t="s">
        <v>3134</v>
      </c>
      <c r="D871" s="163" t="s">
        <v>1213</v>
      </c>
      <c r="E871" s="163" t="s">
        <v>3135</v>
      </c>
      <c r="F871" s="163" t="s">
        <v>249</v>
      </c>
      <c r="G871" s="164">
        <v>50</v>
      </c>
    </row>
    <row r="872" spans="1:7">
      <c r="A872" s="161">
        <v>5</v>
      </c>
      <c r="B872" s="162" t="s">
        <v>3136</v>
      </c>
      <c r="C872" s="163" t="s">
        <v>3137</v>
      </c>
      <c r="D872" s="163" t="s">
        <v>1213</v>
      </c>
      <c r="E872" s="163" t="s">
        <v>3138</v>
      </c>
      <c r="F872" s="163" t="s">
        <v>249</v>
      </c>
      <c r="G872" s="164">
        <v>50</v>
      </c>
    </row>
    <row r="873" spans="1:7" ht="26.4">
      <c r="A873" s="161">
        <v>6</v>
      </c>
      <c r="B873" s="162" t="s">
        <v>3139</v>
      </c>
      <c r="C873" s="163" t="s">
        <v>3140</v>
      </c>
      <c r="D873" s="163" t="s">
        <v>1213</v>
      </c>
      <c r="E873" s="163" t="s">
        <v>3141</v>
      </c>
      <c r="F873" s="163" t="s">
        <v>249</v>
      </c>
      <c r="G873" s="164">
        <v>30</v>
      </c>
    </row>
    <row r="874" spans="1:7" ht="26.4">
      <c r="A874" s="161">
        <v>7</v>
      </c>
      <c r="B874" s="162" t="s">
        <v>3142</v>
      </c>
      <c r="C874" s="163" t="s">
        <v>3143</v>
      </c>
      <c r="D874" s="163" t="s">
        <v>1213</v>
      </c>
      <c r="E874" s="163" t="s">
        <v>3144</v>
      </c>
      <c r="F874" s="163" t="s">
        <v>3145</v>
      </c>
      <c r="G874" s="164">
        <v>350</v>
      </c>
    </row>
    <row r="875" spans="1:7">
      <c r="A875" s="161">
        <v>8</v>
      </c>
      <c r="B875" s="162" t="s">
        <v>3146</v>
      </c>
      <c r="C875" s="163" t="s">
        <v>3147</v>
      </c>
      <c r="D875" s="163" t="s">
        <v>1188</v>
      </c>
      <c r="E875" s="163" t="s">
        <v>3148</v>
      </c>
      <c r="F875" s="163" t="s">
        <v>249</v>
      </c>
      <c r="G875" s="164">
        <v>30</v>
      </c>
    </row>
    <row r="876" spans="1:7">
      <c r="A876" s="161">
        <v>9</v>
      </c>
      <c r="B876" s="162" t="s">
        <v>3149</v>
      </c>
      <c r="C876" s="163" t="s">
        <v>3147</v>
      </c>
      <c r="D876" s="163" t="s">
        <v>1188</v>
      </c>
      <c r="E876" s="163" t="s">
        <v>3150</v>
      </c>
      <c r="F876" s="163" t="s">
        <v>249</v>
      </c>
      <c r="G876" s="164">
        <v>35</v>
      </c>
    </row>
    <row r="877" spans="1:7">
      <c r="A877" s="161">
        <v>10</v>
      </c>
      <c r="B877" s="162" t="s">
        <v>3151</v>
      </c>
      <c r="C877" s="163" t="s">
        <v>3152</v>
      </c>
      <c r="D877" s="163" t="s">
        <v>3123</v>
      </c>
      <c r="E877" s="163" t="s">
        <v>3124</v>
      </c>
      <c r="F877" s="163" t="s">
        <v>3125</v>
      </c>
      <c r="G877" s="164">
        <v>100</v>
      </c>
    </row>
    <row r="878" spans="1:7">
      <c r="A878" s="161">
        <v>11</v>
      </c>
      <c r="B878" s="162" t="s">
        <v>3153</v>
      </c>
      <c r="C878" s="163" t="s">
        <v>3154</v>
      </c>
      <c r="D878" s="163" t="s">
        <v>3123</v>
      </c>
      <c r="E878" s="163" t="s">
        <v>3128</v>
      </c>
      <c r="F878" s="163" t="s">
        <v>3129</v>
      </c>
      <c r="G878" s="164">
        <v>120</v>
      </c>
    </row>
    <row r="879" spans="1:7">
      <c r="A879" s="161">
        <v>12</v>
      </c>
      <c r="B879" s="162" t="s">
        <v>3155</v>
      </c>
      <c r="C879" s="163" t="s">
        <v>3156</v>
      </c>
      <c r="D879" s="163" t="s">
        <v>3123</v>
      </c>
      <c r="E879" s="163" t="s">
        <v>3128</v>
      </c>
      <c r="F879" s="163" t="s">
        <v>3129</v>
      </c>
      <c r="G879" s="164">
        <v>100</v>
      </c>
    </row>
    <row r="880" spans="1:7" s="131" customFormat="1">
      <c r="A880" s="175">
        <v>49</v>
      </c>
      <c r="B880" s="177" t="s">
        <v>3157</v>
      </c>
      <c r="C880" s="175"/>
      <c r="D880" s="175"/>
      <c r="E880" s="175"/>
      <c r="F880" s="175"/>
      <c r="G880" s="176">
        <f>SUBTOTAL(9,G881:G908)</f>
        <v>4415</v>
      </c>
    </row>
    <row r="881" spans="1:7" ht="39.6">
      <c r="A881" s="161">
        <v>1</v>
      </c>
      <c r="B881" s="162" t="s">
        <v>3158</v>
      </c>
      <c r="C881" s="163" t="s">
        <v>1730</v>
      </c>
      <c r="D881" s="163" t="s">
        <v>2312</v>
      </c>
      <c r="E881" s="163" t="s">
        <v>2072</v>
      </c>
      <c r="F881" s="163" t="s">
        <v>1262</v>
      </c>
      <c r="G881" s="164">
        <v>250</v>
      </c>
    </row>
    <row r="882" spans="1:7" ht="26.4">
      <c r="A882" s="161">
        <v>2</v>
      </c>
      <c r="B882" s="162" t="s">
        <v>3159</v>
      </c>
      <c r="C882" s="163" t="s">
        <v>3160</v>
      </c>
      <c r="D882" s="163" t="s">
        <v>3161</v>
      </c>
      <c r="E882" s="163" t="s">
        <v>3161</v>
      </c>
      <c r="F882" s="163" t="s">
        <v>3161</v>
      </c>
      <c r="G882" s="164">
        <v>15</v>
      </c>
    </row>
    <row r="883" spans="1:7" ht="26.4">
      <c r="A883" s="161">
        <v>3</v>
      </c>
      <c r="B883" s="162" t="s">
        <v>3162</v>
      </c>
      <c r="C883" s="163" t="s">
        <v>3162</v>
      </c>
      <c r="D883" s="163" t="s">
        <v>3161</v>
      </c>
      <c r="E883" s="163" t="s">
        <v>3161</v>
      </c>
      <c r="F883" s="163" t="s">
        <v>3161</v>
      </c>
      <c r="G883" s="164">
        <v>15</v>
      </c>
    </row>
    <row r="884" spans="1:7" ht="26.4">
      <c r="A884" s="161">
        <v>4</v>
      </c>
      <c r="B884" s="162" t="s">
        <v>3163</v>
      </c>
      <c r="C884" s="163" t="s">
        <v>3163</v>
      </c>
      <c r="D884" s="163" t="s">
        <v>3161</v>
      </c>
      <c r="E884" s="163" t="s">
        <v>3161</v>
      </c>
      <c r="F884" s="163" t="s">
        <v>3161</v>
      </c>
      <c r="G884" s="164">
        <v>20</v>
      </c>
    </row>
    <row r="885" spans="1:7" ht="26.4">
      <c r="A885" s="161">
        <v>5</v>
      </c>
      <c r="B885" s="162" t="s">
        <v>3164</v>
      </c>
      <c r="C885" s="163" t="s">
        <v>3164</v>
      </c>
      <c r="D885" s="163" t="s">
        <v>3161</v>
      </c>
      <c r="E885" s="163" t="s">
        <v>3161</v>
      </c>
      <c r="F885" s="163" t="s">
        <v>3161</v>
      </c>
      <c r="G885" s="164">
        <v>20</v>
      </c>
    </row>
    <row r="886" spans="1:7" ht="26.4">
      <c r="A886" s="161">
        <v>6</v>
      </c>
      <c r="B886" s="162" t="s">
        <v>3165</v>
      </c>
      <c r="C886" s="163" t="s">
        <v>3165</v>
      </c>
      <c r="D886" s="163" t="s">
        <v>3166</v>
      </c>
      <c r="E886" s="163" t="s">
        <v>3166</v>
      </c>
      <c r="F886" s="163" t="s">
        <v>3166</v>
      </c>
      <c r="G886" s="164">
        <v>25</v>
      </c>
    </row>
    <row r="887" spans="1:7" ht="26.4">
      <c r="A887" s="161">
        <v>7</v>
      </c>
      <c r="B887" s="162" t="s">
        <v>3167</v>
      </c>
      <c r="C887" s="163" t="s">
        <v>3167</v>
      </c>
      <c r="D887" s="163" t="s">
        <v>3166</v>
      </c>
      <c r="E887" s="163" t="s">
        <v>3166</v>
      </c>
      <c r="F887" s="163" t="s">
        <v>3166</v>
      </c>
      <c r="G887" s="164">
        <v>25</v>
      </c>
    </row>
    <row r="888" spans="1:7" ht="26.4">
      <c r="A888" s="161">
        <v>8</v>
      </c>
      <c r="B888" s="162" t="s">
        <v>3168</v>
      </c>
      <c r="C888" s="163" t="s">
        <v>3168</v>
      </c>
      <c r="D888" s="163" t="s">
        <v>3166</v>
      </c>
      <c r="E888" s="163" t="s">
        <v>3166</v>
      </c>
      <c r="F888" s="163" t="s">
        <v>3166</v>
      </c>
      <c r="G888" s="164">
        <v>25</v>
      </c>
    </row>
    <row r="889" spans="1:7" ht="39.6">
      <c r="A889" s="161">
        <v>9</v>
      </c>
      <c r="B889" s="162" t="s">
        <v>3169</v>
      </c>
      <c r="C889" s="163" t="s">
        <v>3170</v>
      </c>
      <c r="D889" s="163" t="s">
        <v>3171</v>
      </c>
      <c r="E889" s="163" t="s">
        <v>3172</v>
      </c>
      <c r="F889" s="163" t="s">
        <v>3173</v>
      </c>
      <c r="G889" s="164">
        <v>500</v>
      </c>
    </row>
    <row r="890" spans="1:7" ht="26.4">
      <c r="A890" s="161">
        <v>10</v>
      </c>
      <c r="B890" s="162" t="s">
        <v>3174</v>
      </c>
      <c r="C890" s="163" t="s">
        <v>3175</v>
      </c>
      <c r="D890" s="163" t="s">
        <v>1260</v>
      </c>
      <c r="E890" s="163" t="s">
        <v>3176</v>
      </c>
      <c r="F890" s="163" t="s">
        <v>3177</v>
      </c>
      <c r="G890" s="164">
        <v>150</v>
      </c>
    </row>
    <row r="891" spans="1:7" ht="26.4">
      <c r="A891" s="161">
        <v>11</v>
      </c>
      <c r="B891" s="162" t="s">
        <v>3178</v>
      </c>
      <c r="C891" s="163" t="s">
        <v>3179</v>
      </c>
      <c r="D891" s="163" t="s">
        <v>1265</v>
      </c>
      <c r="E891" s="163" t="s">
        <v>3176</v>
      </c>
      <c r="F891" s="163" t="s">
        <v>3177</v>
      </c>
      <c r="G891" s="164">
        <v>450</v>
      </c>
    </row>
    <row r="892" spans="1:7" ht="26.4">
      <c r="A892" s="161">
        <v>12</v>
      </c>
      <c r="B892" s="162" t="s">
        <v>3180</v>
      </c>
      <c r="C892" s="163" t="s">
        <v>3181</v>
      </c>
      <c r="D892" s="163" t="s">
        <v>1735</v>
      </c>
      <c r="E892" s="163" t="s">
        <v>3182</v>
      </c>
      <c r="F892" s="163" t="s">
        <v>3177</v>
      </c>
      <c r="G892" s="164">
        <v>300</v>
      </c>
    </row>
    <row r="893" spans="1:7" ht="26.4">
      <c r="A893" s="161">
        <v>13</v>
      </c>
      <c r="B893" s="162" t="s">
        <v>3183</v>
      </c>
      <c r="C893" s="163" t="s">
        <v>3181</v>
      </c>
      <c r="D893" s="163" t="s">
        <v>1735</v>
      </c>
      <c r="E893" s="163" t="s">
        <v>3182</v>
      </c>
      <c r="F893" s="163" t="s">
        <v>3177</v>
      </c>
      <c r="G893" s="164">
        <v>300</v>
      </c>
    </row>
    <row r="894" spans="1:7" ht="26.4">
      <c r="A894" s="161">
        <v>14</v>
      </c>
      <c r="B894" s="162" t="s">
        <v>2760</v>
      </c>
      <c r="C894" s="163" t="s">
        <v>3181</v>
      </c>
      <c r="D894" s="163" t="s">
        <v>1735</v>
      </c>
      <c r="E894" s="163" t="s">
        <v>3184</v>
      </c>
      <c r="F894" s="163" t="s">
        <v>3177</v>
      </c>
      <c r="G894" s="164">
        <v>150</v>
      </c>
    </row>
    <row r="895" spans="1:7" ht="26.4">
      <c r="A895" s="161">
        <v>15</v>
      </c>
      <c r="B895" s="162" t="s">
        <v>3185</v>
      </c>
      <c r="C895" s="163" t="s">
        <v>3186</v>
      </c>
      <c r="D895" s="163" t="s">
        <v>1735</v>
      </c>
      <c r="E895" s="163" t="s">
        <v>3182</v>
      </c>
      <c r="F895" s="163" t="s">
        <v>3177</v>
      </c>
      <c r="G895" s="164">
        <v>300</v>
      </c>
    </row>
    <row r="896" spans="1:7" ht="26.4">
      <c r="A896" s="161">
        <v>16</v>
      </c>
      <c r="B896" s="162" t="s">
        <v>3187</v>
      </c>
      <c r="C896" s="163" t="s">
        <v>3188</v>
      </c>
      <c r="D896" s="163" t="s">
        <v>1735</v>
      </c>
      <c r="E896" s="163" t="s">
        <v>3182</v>
      </c>
      <c r="F896" s="163" t="s">
        <v>3177</v>
      </c>
      <c r="G896" s="164">
        <v>300</v>
      </c>
    </row>
    <row r="897" spans="1:7" ht="26.4">
      <c r="A897" s="161">
        <v>17</v>
      </c>
      <c r="B897" s="162" t="s">
        <v>3189</v>
      </c>
      <c r="C897" s="163" t="s">
        <v>3190</v>
      </c>
      <c r="D897" s="163" t="s">
        <v>1240</v>
      </c>
      <c r="E897" s="163" t="s">
        <v>3191</v>
      </c>
      <c r="F897" s="163" t="s">
        <v>3192</v>
      </c>
      <c r="G897" s="164">
        <v>200</v>
      </c>
    </row>
    <row r="898" spans="1:7" ht="26.4">
      <c r="A898" s="161">
        <v>18</v>
      </c>
      <c r="B898" s="162" t="s">
        <v>3193</v>
      </c>
      <c r="C898" s="163" t="s">
        <v>3190</v>
      </c>
      <c r="D898" s="163" t="s">
        <v>3194</v>
      </c>
      <c r="E898" s="163" t="s">
        <v>3195</v>
      </c>
      <c r="F898" s="163" t="s">
        <v>3196</v>
      </c>
      <c r="G898" s="164">
        <v>150</v>
      </c>
    </row>
    <row r="899" spans="1:7" ht="26.4">
      <c r="A899" s="161">
        <v>19</v>
      </c>
      <c r="B899" s="162" t="s">
        <v>3197</v>
      </c>
      <c r="C899" s="163" t="s">
        <v>3190</v>
      </c>
      <c r="D899" s="163" t="s">
        <v>3194</v>
      </c>
      <c r="E899" s="163" t="s">
        <v>3195</v>
      </c>
      <c r="F899" s="163" t="s">
        <v>3196</v>
      </c>
      <c r="G899" s="164">
        <v>150</v>
      </c>
    </row>
    <row r="900" spans="1:7" ht="26.4">
      <c r="A900" s="161">
        <v>20</v>
      </c>
      <c r="B900" s="162" t="s">
        <v>3198</v>
      </c>
      <c r="C900" s="163" t="s">
        <v>3190</v>
      </c>
      <c r="D900" s="163" t="s">
        <v>3194</v>
      </c>
      <c r="E900" s="163" t="s">
        <v>3195</v>
      </c>
      <c r="F900" s="163" t="s">
        <v>3196</v>
      </c>
      <c r="G900" s="164">
        <v>150</v>
      </c>
    </row>
    <row r="901" spans="1:7" ht="32.4" customHeight="1">
      <c r="A901" s="161">
        <v>21</v>
      </c>
      <c r="B901" s="162" t="s">
        <v>3199</v>
      </c>
      <c r="C901" s="163" t="s">
        <v>3200</v>
      </c>
      <c r="D901" s="163" t="s">
        <v>3194</v>
      </c>
      <c r="E901" s="163" t="s">
        <v>3201</v>
      </c>
      <c r="F901" s="163" t="s">
        <v>3202</v>
      </c>
      <c r="G901" s="164">
        <v>100</v>
      </c>
    </row>
    <row r="902" spans="1:7" ht="39.6">
      <c r="A902" s="161">
        <v>22</v>
      </c>
      <c r="B902" s="162" t="s">
        <v>3203</v>
      </c>
      <c r="C902" s="163" t="s">
        <v>3204</v>
      </c>
      <c r="D902" s="163" t="s">
        <v>3205</v>
      </c>
      <c r="E902" s="163" t="s">
        <v>3206</v>
      </c>
      <c r="F902" s="163" t="s">
        <v>3207</v>
      </c>
      <c r="G902" s="164">
        <v>50</v>
      </c>
    </row>
    <row r="903" spans="1:7" ht="26.4">
      <c r="A903" s="161">
        <v>23</v>
      </c>
      <c r="B903" s="162" t="s">
        <v>3208</v>
      </c>
      <c r="C903" s="163" t="s">
        <v>3209</v>
      </c>
      <c r="D903" s="163" t="s">
        <v>3205</v>
      </c>
      <c r="E903" s="163" t="s">
        <v>3210</v>
      </c>
      <c r="F903" s="163" t="s">
        <v>3211</v>
      </c>
      <c r="G903" s="164">
        <v>50</v>
      </c>
    </row>
    <row r="904" spans="1:7" ht="39.6">
      <c r="A904" s="161">
        <v>24</v>
      </c>
      <c r="B904" s="162" t="s">
        <v>3212</v>
      </c>
      <c r="C904" s="163" t="s">
        <v>3213</v>
      </c>
      <c r="D904" s="163" t="s">
        <v>3205</v>
      </c>
      <c r="E904" s="163" t="s">
        <v>3214</v>
      </c>
      <c r="F904" s="163" t="s">
        <v>3211</v>
      </c>
      <c r="G904" s="164">
        <v>70</v>
      </c>
    </row>
    <row r="905" spans="1:7" ht="26.4">
      <c r="A905" s="161">
        <v>25</v>
      </c>
      <c r="B905" s="162" t="s">
        <v>3215</v>
      </c>
      <c r="C905" s="163" t="s">
        <v>3216</v>
      </c>
      <c r="D905" s="163" t="s">
        <v>3205</v>
      </c>
      <c r="E905" s="163" t="s">
        <v>3210</v>
      </c>
      <c r="F905" s="163" t="s">
        <v>3211</v>
      </c>
      <c r="G905" s="164">
        <v>50</v>
      </c>
    </row>
    <row r="906" spans="1:7" ht="39.6">
      <c r="A906" s="161">
        <v>26</v>
      </c>
      <c r="B906" s="162" t="s">
        <v>3217</v>
      </c>
      <c r="C906" s="163" t="s">
        <v>3218</v>
      </c>
      <c r="D906" s="163" t="s">
        <v>3219</v>
      </c>
      <c r="E906" s="163" t="s">
        <v>3220</v>
      </c>
      <c r="F906" s="163" t="s">
        <v>3221</v>
      </c>
      <c r="G906" s="164">
        <v>200</v>
      </c>
    </row>
    <row r="907" spans="1:7" ht="39.6">
      <c r="A907" s="161">
        <v>27</v>
      </c>
      <c r="B907" s="162" t="s">
        <v>3222</v>
      </c>
      <c r="C907" s="163" t="s">
        <v>3223</v>
      </c>
      <c r="D907" s="163" t="s">
        <v>3219</v>
      </c>
      <c r="E907" s="163" t="s">
        <v>3224</v>
      </c>
      <c r="F907" s="163" t="s">
        <v>3221</v>
      </c>
      <c r="G907" s="164">
        <v>200</v>
      </c>
    </row>
    <row r="908" spans="1:7" ht="39.6">
      <c r="A908" s="161">
        <v>28</v>
      </c>
      <c r="B908" s="162" t="s">
        <v>3225</v>
      </c>
      <c r="C908" s="163" t="s">
        <v>3226</v>
      </c>
      <c r="D908" s="163" t="s">
        <v>3227</v>
      </c>
      <c r="E908" s="163" t="s">
        <v>3228</v>
      </c>
      <c r="F908" s="163" t="s">
        <v>3229</v>
      </c>
      <c r="G908" s="164">
        <v>200</v>
      </c>
    </row>
    <row r="909" spans="1:7" s="131" customFormat="1">
      <c r="A909" s="212">
        <v>50</v>
      </c>
      <c r="B909" s="213" t="s">
        <v>3230</v>
      </c>
      <c r="C909" s="212"/>
      <c r="D909" s="212"/>
      <c r="E909" s="212"/>
      <c r="F909" s="212"/>
      <c r="G909" s="214">
        <f>SUBTOTAL(9,G910:G919)</f>
        <v>1540</v>
      </c>
    </row>
    <row r="910" spans="1:7" ht="39.6">
      <c r="A910" s="180">
        <v>1</v>
      </c>
      <c r="B910" s="168" t="s">
        <v>3231</v>
      </c>
      <c r="C910" s="167" t="s">
        <v>3232</v>
      </c>
      <c r="D910" s="167" t="s">
        <v>2252</v>
      </c>
      <c r="E910" s="167" t="s">
        <v>3233</v>
      </c>
      <c r="F910" s="167" t="s">
        <v>1262</v>
      </c>
      <c r="G910" s="169">
        <v>120</v>
      </c>
    </row>
    <row r="911" spans="1:7" ht="39.6">
      <c r="A911" s="180">
        <v>2</v>
      </c>
      <c r="B911" s="168" t="s">
        <v>3234</v>
      </c>
      <c r="C911" s="167" t="s">
        <v>3235</v>
      </c>
      <c r="D911" s="167" t="s">
        <v>2252</v>
      </c>
      <c r="E911" s="167" t="s">
        <v>3236</v>
      </c>
      <c r="F911" s="167" t="s">
        <v>1267</v>
      </c>
      <c r="G911" s="169">
        <v>180</v>
      </c>
    </row>
    <row r="912" spans="1:7" ht="26.4">
      <c r="A912" s="180">
        <v>3</v>
      </c>
      <c r="B912" s="168" t="s">
        <v>3237</v>
      </c>
      <c r="C912" s="167" t="s">
        <v>3238</v>
      </c>
      <c r="D912" s="167" t="s">
        <v>3239</v>
      </c>
      <c r="E912" s="167" t="s">
        <v>3240</v>
      </c>
      <c r="F912" s="167" t="s">
        <v>3241</v>
      </c>
      <c r="G912" s="169">
        <v>70</v>
      </c>
    </row>
    <row r="913" spans="1:7" ht="39.6">
      <c r="A913" s="180">
        <v>4</v>
      </c>
      <c r="B913" s="168" t="s">
        <v>3242</v>
      </c>
      <c r="C913" s="167" t="s">
        <v>3243</v>
      </c>
      <c r="D913" s="167" t="s">
        <v>3239</v>
      </c>
      <c r="E913" s="167" t="s">
        <v>3244</v>
      </c>
      <c r="F913" s="167" t="s">
        <v>3245</v>
      </c>
      <c r="G913" s="169">
        <v>100</v>
      </c>
    </row>
    <row r="914" spans="1:7" ht="39.6">
      <c r="A914" s="180">
        <v>5</v>
      </c>
      <c r="B914" s="168" t="s">
        <v>3246</v>
      </c>
      <c r="C914" s="167" t="s">
        <v>3247</v>
      </c>
      <c r="D914" s="167" t="s">
        <v>1265</v>
      </c>
      <c r="E914" s="167" t="s">
        <v>1269</v>
      </c>
      <c r="F914" s="167" t="s">
        <v>1267</v>
      </c>
      <c r="G914" s="169">
        <v>90</v>
      </c>
    </row>
    <row r="915" spans="1:7" ht="26.4">
      <c r="A915" s="180">
        <v>6</v>
      </c>
      <c r="B915" s="168" t="s">
        <v>3248</v>
      </c>
      <c r="C915" s="167" t="s">
        <v>3249</v>
      </c>
      <c r="D915" s="167" t="s">
        <v>3250</v>
      </c>
      <c r="E915" s="167" t="s">
        <v>3251</v>
      </c>
      <c r="F915" s="167" t="s">
        <v>3252</v>
      </c>
      <c r="G915" s="169">
        <v>100</v>
      </c>
    </row>
    <row r="916" spans="1:7" ht="39.6">
      <c r="A916" s="180">
        <v>7</v>
      </c>
      <c r="B916" s="168" t="s">
        <v>2733</v>
      </c>
      <c r="C916" s="167" t="s">
        <v>1730</v>
      </c>
      <c r="D916" s="167" t="s">
        <v>1260</v>
      </c>
      <c r="E916" s="167" t="s">
        <v>1392</v>
      </c>
      <c r="F916" s="167" t="s">
        <v>1262</v>
      </c>
      <c r="G916" s="169">
        <v>300</v>
      </c>
    </row>
    <row r="917" spans="1:7" ht="39.6">
      <c r="A917" s="180">
        <v>8</v>
      </c>
      <c r="B917" s="168" t="s">
        <v>2734</v>
      </c>
      <c r="C917" s="167" t="s">
        <v>1732</v>
      </c>
      <c r="D917" s="167" t="s">
        <v>1265</v>
      </c>
      <c r="E917" s="167" t="s">
        <v>1269</v>
      </c>
      <c r="F917" s="167" t="s">
        <v>1267</v>
      </c>
      <c r="G917" s="169">
        <v>180</v>
      </c>
    </row>
    <row r="918" spans="1:7" ht="39.6">
      <c r="A918" s="180">
        <v>9</v>
      </c>
      <c r="B918" s="168" t="s">
        <v>2735</v>
      </c>
      <c r="C918" s="167" t="s">
        <v>1734</v>
      </c>
      <c r="D918" s="167" t="s">
        <v>1735</v>
      </c>
      <c r="E918" s="167" t="s">
        <v>1261</v>
      </c>
      <c r="F918" s="167" t="s">
        <v>1736</v>
      </c>
      <c r="G918" s="169">
        <v>250</v>
      </c>
    </row>
    <row r="919" spans="1:7" ht="26.4">
      <c r="A919" s="180">
        <v>10</v>
      </c>
      <c r="B919" s="168" t="s">
        <v>3253</v>
      </c>
      <c r="C919" s="167" t="s">
        <v>3254</v>
      </c>
      <c r="D919" s="167" t="s">
        <v>3255</v>
      </c>
      <c r="E919" s="208" t="s">
        <v>3256</v>
      </c>
      <c r="F919" s="167" t="s">
        <v>3257</v>
      </c>
      <c r="G919" s="169">
        <v>150</v>
      </c>
    </row>
    <row r="920" spans="1:7" s="131" customFormat="1">
      <c r="A920" s="212">
        <v>51</v>
      </c>
      <c r="B920" s="213" t="s">
        <v>3258</v>
      </c>
      <c r="C920" s="212"/>
      <c r="D920" s="212"/>
      <c r="E920" s="212"/>
      <c r="F920" s="212"/>
      <c r="G920" s="214">
        <f>SUBTOTAL(9,G921:G921)</f>
        <v>150</v>
      </c>
    </row>
    <row r="921" spans="1:7" ht="26.4">
      <c r="A921" s="208">
        <v>1</v>
      </c>
      <c r="B921" s="168" t="s">
        <v>3253</v>
      </c>
      <c r="C921" s="167" t="s">
        <v>3254</v>
      </c>
      <c r="D921" s="167" t="s">
        <v>3255</v>
      </c>
      <c r="E921" s="208" t="s">
        <v>3256</v>
      </c>
      <c r="F921" s="167" t="s">
        <v>3257</v>
      </c>
      <c r="G921" s="169">
        <v>150</v>
      </c>
    </row>
    <row r="922" spans="1:7" s="131" customFormat="1">
      <c r="A922" s="212">
        <v>52</v>
      </c>
      <c r="B922" s="215" t="s">
        <v>3259</v>
      </c>
      <c r="C922" s="212"/>
      <c r="D922" s="212"/>
      <c r="E922" s="212"/>
      <c r="F922" s="212"/>
      <c r="G922" s="214">
        <f>SUBTOTAL(9,G923:G952)</f>
        <v>2650</v>
      </c>
    </row>
    <row r="923" spans="1:7" ht="39.6">
      <c r="A923" s="216" t="s">
        <v>1278</v>
      </c>
      <c r="B923" s="216" t="s">
        <v>3260</v>
      </c>
      <c r="C923" s="216" t="s">
        <v>3260</v>
      </c>
      <c r="D923" s="167" t="s">
        <v>3261</v>
      </c>
      <c r="E923" s="167" t="s">
        <v>3262</v>
      </c>
      <c r="F923" s="167" t="s">
        <v>1262</v>
      </c>
      <c r="G923" s="169">
        <v>75</v>
      </c>
    </row>
    <row r="924" spans="1:7" ht="39.6">
      <c r="A924" s="216" t="s">
        <v>1283</v>
      </c>
      <c r="B924" s="216" t="s">
        <v>3263</v>
      </c>
      <c r="C924" s="217" t="s">
        <v>3263</v>
      </c>
      <c r="D924" s="167" t="s">
        <v>3261</v>
      </c>
      <c r="E924" s="167" t="s">
        <v>3262</v>
      </c>
      <c r="F924" s="167" t="s">
        <v>1262</v>
      </c>
      <c r="G924" s="169">
        <v>75</v>
      </c>
    </row>
    <row r="925" spans="1:7" ht="39.6">
      <c r="A925" s="216" t="s">
        <v>1286</v>
      </c>
      <c r="B925" s="216" t="s">
        <v>3264</v>
      </c>
      <c r="C925" s="216" t="s">
        <v>3264</v>
      </c>
      <c r="D925" s="167" t="s">
        <v>3261</v>
      </c>
      <c r="E925" s="167" t="s">
        <v>3262</v>
      </c>
      <c r="F925" s="167" t="s">
        <v>1262</v>
      </c>
      <c r="G925" s="169">
        <v>75</v>
      </c>
    </row>
    <row r="926" spans="1:7" ht="39.6">
      <c r="A926" s="216" t="s">
        <v>1288</v>
      </c>
      <c r="B926" s="216" t="s">
        <v>3265</v>
      </c>
      <c r="C926" s="216" t="s">
        <v>3265</v>
      </c>
      <c r="D926" s="167" t="s">
        <v>3261</v>
      </c>
      <c r="E926" s="167" t="s">
        <v>3262</v>
      </c>
      <c r="F926" s="167" t="s">
        <v>1262</v>
      </c>
      <c r="G926" s="169">
        <v>75</v>
      </c>
    </row>
    <row r="927" spans="1:7" ht="39.6">
      <c r="A927" s="216" t="s">
        <v>1291</v>
      </c>
      <c r="B927" s="216" t="s">
        <v>3266</v>
      </c>
      <c r="C927" s="216" t="s">
        <v>3266</v>
      </c>
      <c r="D927" s="167" t="s">
        <v>3261</v>
      </c>
      <c r="E927" s="167" t="s">
        <v>3262</v>
      </c>
      <c r="F927" s="167" t="s">
        <v>2576</v>
      </c>
      <c r="G927" s="169">
        <v>75</v>
      </c>
    </row>
    <row r="928" spans="1:7" ht="39.6">
      <c r="A928" s="216" t="s">
        <v>1293</v>
      </c>
      <c r="B928" s="216" t="s">
        <v>3267</v>
      </c>
      <c r="C928" s="216" t="s">
        <v>3267</v>
      </c>
      <c r="D928" s="167" t="s">
        <v>3261</v>
      </c>
      <c r="E928" s="167" t="s">
        <v>3262</v>
      </c>
      <c r="F928" s="167" t="s">
        <v>1262</v>
      </c>
      <c r="G928" s="169">
        <v>75</v>
      </c>
    </row>
    <row r="929" spans="1:7" ht="39.6">
      <c r="A929" s="216" t="s">
        <v>1295</v>
      </c>
      <c r="B929" s="216" t="s">
        <v>3268</v>
      </c>
      <c r="C929" s="216" t="s">
        <v>3268</v>
      </c>
      <c r="D929" s="167" t="s">
        <v>3261</v>
      </c>
      <c r="E929" s="167" t="s">
        <v>3262</v>
      </c>
      <c r="F929" s="167" t="s">
        <v>1262</v>
      </c>
      <c r="G929" s="169">
        <v>75</v>
      </c>
    </row>
    <row r="930" spans="1:7" ht="39.6">
      <c r="A930" s="216" t="s">
        <v>1297</v>
      </c>
      <c r="B930" s="216" t="s">
        <v>3269</v>
      </c>
      <c r="C930" s="216" t="s">
        <v>3269</v>
      </c>
      <c r="D930" s="167" t="s">
        <v>3261</v>
      </c>
      <c r="E930" s="167" t="s">
        <v>3262</v>
      </c>
      <c r="F930" s="167" t="s">
        <v>1262</v>
      </c>
      <c r="G930" s="169">
        <v>75</v>
      </c>
    </row>
    <row r="931" spans="1:7" ht="39.6">
      <c r="A931" s="216" t="s">
        <v>1299</v>
      </c>
      <c r="B931" s="216" t="s">
        <v>3270</v>
      </c>
      <c r="C931" s="216" t="s">
        <v>3270</v>
      </c>
      <c r="D931" s="167" t="s">
        <v>3261</v>
      </c>
      <c r="E931" s="167" t="s">
        <v>3262</v>
      </c>
      <c r="F931" s="167" t="s">
        <v>1262</v>
      </c>
      <c r="G931" s="169">
        <v>75</v>
      </c>
    </row>
    <row r="932" spans="1:7" ht="39.6">
      <c r="A932" s="216" t="s">
        <v>1303</v>
      </c>
      <c r="B932" s="216" t="s">
        <v>3271</v>
      </c>
      <c r="C932" s="216" t="s">
        <v>3271</v>
      </c>
      <c r="D932" s="167" t="s">
        <v>3261</v>
      </c>
      <c r="E932" s="167" t="s">
        <v>3262</v>
      </c>
      <c r="F932" s="167" t="s">
        <v>1262</v>
      </c>
      <c r="G932" s="169">
        <v>75</v>
      </c>
    </row>
    <row r="933" spans="1:7" ht="39.6">
      <c r="A933" s="216" t="s">
        <v>3272</v>
      </c>
      <c r="B933" s="216" t="s">
        <v>3273</v>
      </c>
      <c r="C933" s="216" t="s">
        <v>3273</v>
      </c>
      <c r="D933" s="167" t="s">
        <v>3261</v>
      </c>
      <c r="E933" s="167" t="s">
        <v>3262</v>
      </c>
      <c r="F933" s="167" t="s">
        <v>1262</v>
      </c>
      <c r="G933" s="169">
        <v>75</v>
      </c>
    </row>
    <row r="934" spans="1:7" ht="39.6">
      <c r="A934" s="216" t="s">
        <v>3274</v>
      </c>
      <c r="B934" s="216" t="s">
        <v>3275</v>
      </c>
      <c r="C934" s="216" t="s">
        <v>3275</v>
      </c>
      <c r="D934" s="167" t="s">
        <v>3261</v>
      </c>
      <c r="E934" s="167" t="s">
        <v>3262</v>
      </c>
      <c r="F934" s="167" t="s">
        <v>3276</v>
      </c>
      <c r="G934" s="169">
        <v>75</v>
      </c>
    </row>
    <row r="935" spans="1:7" ht="39.6">
      <c r="A935" s="216" t="s">
        <v>3277</v>
      </c>
      <c r="B935" s="216" t="s">
        <v>3278</v>
      </c>
      <c r="C935" s="216" t="s">
        <v>3278</v>
      </c>
      <c r="D935" s="167" t="s">
        <v>3261</v>
      </c>
      <c r="E935" s="167" t="s">
        <v>3262</v>
      </c>
      <c r="F935" s="167" t="s">
        <v>3276</v>
      </c>
      <c r="G935" s="169">
        <v>155</v>
      </c>
    </row>
    <row r="936" spans="1:7" ht="39.6">
      <c r="A936" s="216" t="s">
        <v>3279</v>
      </c>
      <c r="B936" s="216" t="s">
        <v>3280</v>
      </c>
      <c r="C936" s="216" t="s">
        <v>3280</v>
      </c>
      <c r="D936" s="167" t="s">
        <v>3261</v>
      </c>
      <c r="E936" s="167" t="s">
        <v>3262</v>
      </c>
      <c r="F936" s="167" t="s">
        <v>3276</v>
      </c>
      <c r="G936" s="169">
        <v>155</v>
      </c>
    </row>
    <row r="937" spans="1:7" ht="39.6">
      <c r="A937" s="216" t="s">
        <v>3281</v>
      </c>
      <c r="B937" s="216" t="s">
        <v>3282</v>
      </c>
      <c r="C937" s="216" t="s">
        <v>3282</v>
      </c>
      <c r="D937" s="167" t="s">
        <v>3261</v>
      </c>
      <c r="E937" s="167" t="s">
        <v>3262</v>
      </c>
      <c r="F937" s="167" t="s">
        <v>3276</v>
      </c>
      <c r="G937" s="169">
        <v>155</v>
      </c>
    </row>
    <row r="938" spans="1:7" ht="39.6">
      <c r="A938" s="216" t="s">
        <v>3283</v>
      </c>
      <c r="B938" s="216" t="s">
        <v>3284</v>
      </c>
      <c r="C938" s="216" t="s">
        <v>3284</v>
      </c>
      <c r="D938" s="167" t="s">
        <v>3261</v>
      </c>
      <c r="E938" s="167" t="s">
        <v>3262</v>
      </c>
      <c r="F938" s="167" t="s">
        <v>2576</v>
      </c>
      <c r="G938" s="169">
        <v>155</v>
      </c>
    </row>
    <row r="939" spans="1:7" ht="39.6">
      <c r="A939" s="216" t="s">
        <v>3285</v>
      </c>
      <c r="B939" s="216" t="s">
        <v>3286</v>
      </c>
      <c r="C939" s="216" t="s">
        <v>3286</v>
      </c>
      <c r="D939" s="167" t="s">
        <v>3261</v>
      </c>
      <c r="E939" s="167" t="s">
        <v>3262</v>
      </c>
      <c r="F939" s="167" t="s">
        <v>2576</v>
      </c>
      <c r="G939" s="169">
        <v>75</v>
      </c>
    </row>
    <row r="940" spans="1:7" ht="39.6">
      <c r="A940" s="216" t="s">
        <v>3287</v>
      </c>
      <c r="B940" s="216" t="s">
        <v>3288</v>
      </c>
      <c r="C940" s="216" t="s">
        <v>3286</v>
      </c>
      <c r="D940" s="167" t="s">
        <v>3261</v>
      </c>
      <c r="E940" s="167" t="s">
        <v>3262</v>
      </c>
      <c r="F940" s="167" t="s">
        <v>2576</v>
      </c>
      <c r="G940" s="169">
        <v>75</v>
      </c>
    </row>
    <row r="941" spans="1:7" ht="39.6">
      <c r="A941" s="216" t="s">
        <v>3289</v>
      </c>
      <c r="B941" s="216" t="s">
        <v>3290</v>
      </c>
      <c r="C941" s="216" t="s">
        <v>3290</v>
      </c>
      <c r="D941" s="167" t="s">
        <v>3261</v>
      </c>
      <c r="E941" s="167" t="s">
        <v>3262</v>
      </c>
      <c r="F941" s="167" t="s">
        <v>2576</v>
      </c>
      <c r="G941" s="169">
        <v>75</v>
      </c>
    </row>
    <row r="942" spans="1:7" ht="39.6">
      <c r="A942" s="216" t="s">
        <v>3291</v>
      </c>
      <c r="B942" s="216" t="s">
        <v>3292</v>
      </c>
      <c r="C942" s="216" t="s">
        <v>3292</v>
      </c>
      <c r="D942" s="167" t="s">
        <v>3261</v>
      </c>
      <c r="E942" s="167" t="s">
        <v>3262</v>
      </c>
      <c r="F942" s="167" t="s">
        <v>2576</v>
      </c>
      <c r="G942" s="169">
        <v>75</v>
      </c>
    </row>
    <row r="943" spans="1:7" ht="39.6">
      <c r="A943" s="216" t="s">
        <v>2304</v>
      </c>
      <c r="B943" s="217" t="s">
        <v>3293</v>
      </c>
      <c r="C943" s="217" t="s">
        <v>3293</v>
      </c>
      <c r="D943" s="167" t="s">
        <v>3261</v>
      </c>
      <c r="E943" s="167" t="s">
        <v>3262</v>
      </c>
      <c r="F943" s="167" t="s">
        <v>2576</v>
      </c>
      <c r="G943" s="169">
        <v>75</v>
      </c>
    </row>
    <row r="944" spans="1:7" ht="39.6">
      <c r="A944" s="216" t="s">
        <v>3294</v>
      </c>
      <c r="B944" s="217" t="s">
        <v>3295</v>
      </c>
      <c r="C944" s="217" t="s">
        <v>3295</v>
      </c>
      <c r="D944" s="167" t="s">
        <v>3261</v>
      </c>
      <c r="E944" s="167" t="s">
        <v>3262</v>
      </c>
      <c r="F944" s="167" t="s">
        <v>2576</v>
      </c>
      <c r="G944" s="169">
        <v>155</v>
      </c>
    </row>
    <row r="945" spans="1:7" ht="39.6">
      <c r="A945" s="216" t="s">
        <v>3296</v>
      </c>
      <c r="B945" s="217" t="s">
        <v>3297</v>
      </c>
      <c r="C945" s="217" t="s">
        <v>3297</v>
      </c>
      <c r="D945" s="167" t="s">
        <v>3261</v>
      </c>
      <c r="E945" s="167" t="s">
        <v>3262</v>
      </c>
      <c r="F945" s="167" t="s">
        <v>3298</v>
      </c>
      <c r="G945" s="169">
        <v>75</v>
      </c>
    </row>
    <row r="946" spans="1:7" ht="39.6">
      <c r="A946" s="216" t="s">
        <v>3299</v>
      </c>
      <c r="B946" s="217" t="s">
        <v>3300</v>
      </c>
      <c r="C946" s="217" t="s">
        <v>3300</v>
      </c>
      <c r="D946" s="167" t="s">
        <v>3261</v>
      </c>
      <c r="E946" s="167" t="s">
        <v>3262</v>
      </c>
      <c r="F946" s="167" t="s">
        <v>3298</v>
      </c>
      <c r="G946" s="169">
        <v>75</v>
      </c>
    </row>
    <row r="947" spans="1:7" ht="39.6">
      <c r="A947" s="216" t="s">
        <v>3301</v>
      </c>
      <c r="B947" s="217" t="s">
        <v>3302</v>
      </c>
      <c r="C947" s="217" t="s">
        <v>3302</v>
      </c>
      <c r="D947" s="167" t="s">
        <v>3261</v>
      </c>
      <c r="E947" s="167" t="s">
        <v>3262</v>
      </c>
      <c r="F947" s="167" t="s">
        <v>3298</v>
      </c>
      <c r="G947" s="169">
        <v>75</v>
      </c>
    </row>
    <row r="948" spans="1:7" ht="39.6">
      <c r="A948" s="216" t="s">
        <v>3303</v>
      </c>
      <c r="B948" s="217" t="s">
        <v>3304</v>
      </c>
      <c r="C948" s="217" t="s">
        <v>3304</v>
      </c>
      <c r="D948" s="167" t="s">
        <v>3261</v>
      </c>
      <c r="E948" s="167" t="s">
        <v>3262</v>
      </c>
      <c r="F948" s="167" t="s">
        <v>3298</v>
      </c>
      <c r="G948" s="169">
        <v>75</v>
      </c>
    </row>
    <row r="949" spans="1:7" ht="39.6">
      <c r="A949" s="216" t="s">
        <v>3305</v>
      </c>
      <c r="B949" s="217" t="s">
        <v>3306</v>
      </c>
      <c r="C949" s="217" t="s">
        <v>3306</v>
      </c>
      <c r="D949" s="167" t="s">
        <v>3261</v>
      </c>
      <c r="E949" s="167" t="s">
        <v>3262</v>
      </c>
      <c r="F949" s="167" t="s">
        <v>3298</v>
      </c>
      <c r="G949" s="169">
        <v>75</v>
      </c>
    </row>
    <row r="950" spans="1:7" ht="39.6">
      <c r="A950" s="216" t="s">
        <v>2484</v>
      </c>
      <c r="B950" s="217" t="s">
        <v>3307</v>
      </c>
      <c r="C950" s="217" t="s">
        <v>3307</v>
      </c>
      <c r="D950" s="167" t="s">
        <v>3261</v>
      </c>
      <c r="E950" s="167" t="s">
        <v>3262</v>
      </c>
      <c r="F950" s="167" t="s">
        <v>3298</v>
      </c>
      <c r="G950" s="169">
        <v>75</v>
      </c>
    </row>
    <row r="951" spans="1:7" ht="39.6">
      <c r="A951" s="216" t="s">
        <v>2528</v>
      </c>
      <c r="B951" s="217" t="s">
        <v>3308</v>
      </c>
      <c r="C951" s="217" t="s">
        <v>3308</v>
      </c>
      <c r="D951" s="167" t="s">
        <v>3261</v>
      </c>
      <c r="E951" s="167" t="s">
        <v>3262</v>
      </c>
      <c r="F951" s="167" t="s">
        <v>3298</v>
      </c>
      <c r="G951" s="169">
        <v>75</v>
      </c>
    </row>
    <row r="952" spans="1:7" ht="39.6">
      <c r="A952" s="216" t="s">
        <v>2539</v>
      </c>
      <c r="B952" s="217" t="s">
        <v>3309</v>
      </c>
      <c r="C952" s="217" t="s">
        <v>3309</v>
      </c>
      <c r="D952" s="167" t="s">
        <v>3261</v>
      </c>
      <c r="E952" s="167" t="s">
        <v>3262</v>
      </c>
      <c r="F952" s="167" t="s">
        <v>3298</v>
      </c>
      <c r="G952" s="169">
        <v>75</v>
      </c>
    </row>
    <row r="953" spans="1:7" s="131" customFormat="1">
      <c r="A953" s="212">
        <v>53</v>
      </c>
      <c r="B953" s="215" t="s">
        <v>3310</v>
      </c>
      <c r="C953" s="212"/>
      <c r="D953" s="212"/>
      <c r="E953" s="212"/>
      <c r="F953" s="212"/>
      <c r="G953" s="214">
        <f>SUBTOTAL(9,G954:G958)</f>
        <v>7500</v>
      </c>
    </row>
    <row r="954" spans="1:7" ht="26.4">
      <c r="A954" s="180">
        <v>1</v>
      </c>
      <c r="B954" s="168" t="s">
        <v>3311</v>
      </c>
      <c r="C954" s="217" t="s">
        <v>3312</v>
      </c>
      <c r="D954" s="217" t="s">
        <v>1213</v>
      </c>
      <c r="E954" s="217" t="s">
        <v>3313</v>
      </c>
      <c r="F954" s="217" t="s">
        <v>3314</v>
      </c>
      <c r="G954" s="218">
        <v>1500</v>
      </c>
    </row>
    <row r="955" spans="1:7" ht="26.4">
      <c r="A955" s="180">
        <v>2</v>
      </c>
      <c r="B955" s="217" t="s">
        <v>3315</v>
      </c>
      <c r="C955" s="217" t="s">
        <v>3316</v>
      </c>
      <c r="D955" s="217" t="s">
        <v>1213</v>
      </c>
      <c r="E955" s="217" t="s">
        <v>3313</v>
      </c>
      <c r="F955" s="217" t="s">
        <v>3314</v>
      </c>
      <c r="G955" s="218">
        <v>1500</v>
      </c>
    </row>
    <row r="956" spans="1:7">
      <c r="A956" s="180">
        <v>3</v>
      </c>
      <c r="B956" s="168" t="s">
        <v>3317</v>
      </c>
      <c r="C956" s="168" t="s">
        <v>3318</v>
      </c>
      <c r="D956" s="217" t="s">
        <v>1213</v>
      </c>
      <c r="E956" s="217" t="s">
        <v>3313</v>
      </c>
      <c r="F956" s="217" t="s">
        <v>3314</v>
      </c>
      <c r="G956" s="218">
        <v>1500</v>
      </c>
    </row>
    <row r="957" spans="1:7">
      <c r="A957" s="180">
        <v>4</v>
      </c>
      <c r="B957" s="168" t="s">
        <v>3319</v>
      </c>
      <c r="C957" s="168" t="s">
        <v>3320</v>
      </c>
      <c r="D957" s="217" t="s">
        <v>1213</v>
      </c>
      <c r="E957" s="217" t="s">
        <v>3313</v>
      </c>
      <c r="F957" s="217" t="s">
        <v>3314</v>
      </c>
      <c r="G957" s="218">
        <v>1500</v>
      </c>
    </row>
    <row r="958" spans="1:7" ht="26.4">
      <c r="A958" s="180">
        <v>5</v>
      </c>
      <c r="B958" s="168" t="s">
        <v>3321</v>
      </c>
      <c r="C958" s="168" t="s">
        <v>3322</v>
      </c>
      <c r="D958" s="217" t="s">
        <v>1213</v>
      </c>
      <c r="E958" s="217" t="s">
        <v>3313</v>
      </c>
      <c r="F958" s="217" t="s">
        <v>3314</v>
      </c>
      <c r="G958" s="218">
        <v>1500</v>
      </c>
    </row>
    <row r="959" spans="1:7" s="131" customFormat="1">
      <c r="A959" s="212">
        <v>54</v>
      </c>
      <c r="B959" s="215" t="s">
        <v>3323</v>
      </c>
      <c r="C959" s="212"/>
      <c r="D959" s="212"/>
      <c r="E959" s="212"/>
      <c r="F959" s="212"/>
      <c r="G959" s="214">
        <f>SUBTOTAL(9,G960:G967)</f>
        <v>2050</v>
      </c>
    </row>
    <row r="960" spans="1:7" ht="39.6">
      <c r="A960" s="180">
        <v>1</v>
      </c>
      <c r="B960" s="219" t="s">
        <v>3098</v>
      </c>
      <c r="C960" s="217" t="s">
        <v>3099</v>
      </c>
      <c r="D960" s="217" t="s">
        <v>3100</v>
      </c>
      <c r="E960" s="217" t="s">
        <v>1392</v>
      </c>
      <c r="F960" s="217" t="s">
        <v>1262</v>
      </c>
      <c r="G960" s="169">
        <v>300</v>
      </c>
    </row>
    <row r="961" spans="1:7" ht="26.4">
      <c r="A961" s="180">
        <v>1</v>
      </c>
      <c r="B961" s="219" t="s">
        <v>3101</v>
      </c>
      <c r="C961" s="167" t="s">
        <v>3102</v>
      </c>
      <c r="D961" s="167" t="s">
        <v>3103</v>
      </c>
      <c r="E961" s="167" t="s">
        <v>3104</v>
      </c>
      <c r="F961" s="167" t="s">
        <v>3105</v>
      </c>
      <c r="G961" s="169">
        <v>300</v>
      </c>
    </row>
    <row r="962" spans="1:7" ht="39.6">
      <c r="A962" s="180">
        <v>2</v>
      </c>
      <c r="B962" s="219" t="s">
        <v>3106</v>
      </c>
      <c r="C962" s="167" t="s">
        <v>3107</v>
      </c>
      <c r="D962" s="167" t="s">
        <v>3108</v>
      </c>
      <c r="E962" s="167" t="s">
        <v>3109</v>
      </c>
      <c r="F962" s="167" t="s">
        <v>1267</v>
      </c>
      <c r="G962" s="169">
        <v>200</v>
      </c>
    </row>
    <row r="963" spans="1:7" ht="39.6">
      <c r="A963" s="180">
        <v>3</v>
      </c>
      <c r="B963" s="219" t="s">
        <v>3110</v>
      </c>
      <c r="C963" s="167" t="s">
        <v>3111</v>
      </c>
      <c r="D963" s="167" t="s">
        <v>3112</v>
      </c>
      <c r="E963" s="167" t="s">
        <v>3113</v>
      </c>
      <c r="F963" s="167" t="s">
        <v>3114</v>
      </c>
      <c r="G963" s="169">
        <v>250</v>
      </c>
    </row>
    <row r="964" spans="1:7" ht="26.4">
      <c r="A964" s="180">
        <v>4</v>
      </c>
      <c r="B964" s="219" t="s">
        <v>3115</v>
      </c>
      <c r="C964" s="167" t="s">
        <v>3116</v>
      </c>
      <c r="D964" s="167" t="s">
        <v>3112</v>
      </c>
      <c r="E964" s="167" t="s">
        <v>3113</v>
      </c>
      <c r="F964" s="167" t="s">
        <v>3114</v>
      </c>
      <c r="G964" s="169">
        <v>250</v>
      </c>
    </row>
    <row r="965" spans="1:7" ht="26.4">
      <c r="A965" s="180">
        <v>5</v>
      </c>
      <c r="B965" s="219" t="s">
        <v>3117</v>
      </c>
      <c r="C965" s="167" t="s">
        <v>3116</v>
      </c>
      <c r="D965" s="167" t="s">
        <v>3112</v>
      </c>
      <c r="E965" s="167" t="s">
        <v>3113</v>
      </c>
      <c r="F965" s="167" t="s">
        <v>3114</v>
      </c>
      <c r="G965" s="169">
        <v>250</v>
      </c>
    </row>
    <row r="966" spans="1:7" ht="26.4">
      <c r="A966" s="180">
        <v>6</v>
      </c>
      <c r="B966" s="219" t="s">
        <v>3118</v>
      </c>
      <c r="C966" s="167" t="s">
        <v>3116</v>
      </c>
      <c r="D966" s="167" t="s">
        <v>3112</v>
      </c>
      <c r="E966" s="167" t="s">
        <v>3113</v>
      </c>
      <c r="F966" s="167" t="s">
        <v>3114</v>
      </c>
      <c r="G966" s="169">
        <v>250</v>
      </c>
    </row>
    <row r="967" spans="1:7" ht="26.4">
      <c r="A967" s="180">
        <v>7</v>
      </c>
      <c r="B967" s="219" t="s">
        <v>3119</v>
      </c>
      <c r="C967" s="167" t="s">
        <v>3116</v>
      </c>
      <c r="D967" s="167" t="s">
        <v>3112</v>
      </c>
      <c r="E967" s="167" t="s">
        <v>3113</v>
      </c>
      <c r="F967" s="167" t="s">
        <v>3114</v>
      </c>
      <c r="G967" s="169">
        <v>250</v>
      </c>
    </row>
    <row r="968" spans="1:7">
      <c r="A968" s="212">
        <v>55</v>
      </c>
      <c r="B968" s="215" t="s">
        <v>3324</v>
      </c>
      <c r="C968" s="212"/>
      <c r="D968" s="212"/>
      <c r="E968" s="212"/>
      <c r="F968" s="212"/>
      <c r="G968" s="214">
        <f>SUBTOTAL(9,G969:G974)</f>
        <v>2330</v>
      </c>
    </row>
    <row r="969" spans="1:7" ht="52.8">
      <c r="A969" s="180">
        <v>1</v>
      </c>
      <c r="B969" s="217" t="s">
        <v>3325</v>
      </c>
      <c r="C969" s="217" t="s">
        <v>3326</v>
      </c>
      <c r="D969" s="217" t="s">
        <v>3327</v>
      </c>
      <c r="E969" s="217" t="s">
        <v>3328</v>
      </c>
      <c r="F969" s="217" t="s">
        <v>3329</v>
      </c>
      <c r="G969" s="169">
        <v>400</v>
      </c>
    </row>
    <row r="970" spans="1:7" ht="66">
      <c r="A970" s="180">
        <v>2</v>
      </c>
      <c r="B970" s="217" t="s">
        <v>3330</v>
      </c>
      <c r="C970" s="217" t="s">
        <v>3331</v>
      </c>
      <c r="D970" s="217" t="s">
        <v>3332</v>
      </c>
      <c r="E970" s="217" t="s">
        <v>3333</v>
      </c>
      <c r="F970" s="217" t="s">
        <v>3334</v>
      </c>
      <c r="G970" s="169">
        <v>450</v>
      </c>
    </row>
    <row r="971" spans="1:7" ht="52.8">
      <c r="A971" s="180">
        <v>3</v>
      </c>
      <c r="B971" s="217" t="s">
        <v>3335</v>
      </c>
      <c r="C971" s="217" t="s">
        <v>3336</v>
      </c>
      <c r="D971" s="217" t="s">
        <v>3337</v>
      </c>
      <c r="E971" s="217" t="s">
        <v>3338</v>
      </c>
      <c r="F971" s="217" t="s">
        <v>3339</v>
      </c>
      <c r="G971" s="169">
        <v>750</v>
      </c>
    </row>
    <row r="972" spans="1:7" ht="39.6">
      <c r="A972" s="180">
        <v>4</v>
      </c>
      <c r="B972" s="217" t="s">
        <v>2733</v>
      </c>
      <c r="C972" s="217" t="s">
        <v>1730</v>
      </c>
      <c r="D972" s="217" t="s">
        <v>1260</v>
      </c>
      <c r="E972" s="217" t="s">
        <v>1392</v>
      </c>
      <c r="F972" s="217" t="s">
        <v>1262</v>
      </c>
      <c r="G972" s="169">
        <v>300</v>
      </c>
    </row>
    <row r="973" spans="1:7" ht="39.6">
      <c r="A973" s="180">
        <v>5</v>
      </c>
      <c r="B973" s="217" t="s">
        <v>2734</v>
      </c>
      <c r="C973" s="217" t="s">
        <v>1732</v>
      </c>
      <c r="D973" s="217" t="s">
        <v>1265</v>
      </c>
      <c r="E973" s="217" t="s">
        <v>1269</v>
      </c>
      <c r="F973" s="217" t="s">
        <v>1267</v>
      </c>
      <c r="G973" s="169">
        <v>180</v>
      </c>
    </row>
    <row r="974" spans="1:7" ht="39.6">
      <c r="A974" s="180">
        <v>6</v>
      </c>
      <c r="B974" s="217" t="s">
        <v>2735</v>
      </c>
      <c r="C974" s="217" t="s">
        <v>1734</v>
      </c>
      <c r="D974" s="217" t="s">
        <v>1735</v>
      </c>
      <c r="E974" s="217" t="s">
        <v>1261</v>
      </c>
      <c r="F974" s="217" t="s">
        <v>1736</v>
      </c>
      <c r="G974" s="169">
        <v>250</v>
      </c>
    </row>
    <row r="975" spans="1:7">
      <c r="A975" s="330">
        <v>56</v>
      </c>
      <c r="B975" s="331" t="s">
        <v>3340</v>
      </c>
      <c r="C975" s="330"/>
      <c r="D975" s="330"/>
      <c r="E975" s="330"/>
      <c r="F975" s="330"/>
      <c r="G975" s="332">
        <f>SUBTOTAL(9,G976:G1002)</f>
        <v>6140</v>
      </c>
    </row>
    <row r="976" spans="1:7" ht="41.4">
      <c r="A976" s="333">
        <v>1</v>
      </c>
      <c r="B976" s="334" t="s">
        <v>3341</v>
      </c>
      <c r="C976" s="334" t="s">
        <v>3341</v>
      </c>
      <c r="D976" s="335" t="s">
        <v>1213</v>
      </c>
      <c r="E976" s="336" t="s">
        <v>3342</v>
      </c>
      <c r="F976" s="336" t="s">
        <v>1267</v>
      </c>
      <c r="G976" s="337">
        <v>250</v>
      </c>
    </row>
    <row r="977" spans="1:7" ht="41.4">
      <c r="A977" s="333">
        <v>2</v>
      </c>
      <c r="B977" s="334" t="s">
        <v>3343</v>
      </c>
      <c r="C977" s="334" t="s">
        <v>3343</v>
      </c>
      <c r="D977" s="335" t="s">
        <v>1213</v>
      </c>
      <c r="E977" s="336" t="s">
        <v>3342</v>
      </c>
      <c r="F977" s="336" t="s">
        <v>1267</v>
      </c>
      <c r="G977" s="337">
        <v>250</v>
      </c>
    </row>
    <row r="978" spans="1:7" ht="41.4">
      <c r="A978" s="333">
        <v>3</v>
      </c>
      <c r="B978" s="334" t="s">
        <v>3344</v>
      </c>
      <c r="C978" s="334" t="s">
        <v>3344</v>
      </c>
      <c r="D978" s="335" t="s">
        <v>1213</v>
      </c>
      <c r="E978" s="336" t="s">
        <v>3342</v>
      </c>
      <c r="F978" s="336" t="s">
        <v>1267</v>
      </c>
      <c r="G978" s="337">
        <v>250</v>
      </c>
    </row>
    <row r="979" spans="1:7" ht="41.4">
      <c r="A979" s="333">
        <v>4</v>
      </c>
      <c r="B979" s="334" t="s">
        <v>3345</v>
      </c>
      <c r="C979" s="334" t="s">
        <v>3345</v>
      </c>
      <c r="D979" s="335" t="s">
        <v>1213</v>
      </c>
      <c r="E979" s="336" t="s">
        <v>3342</v>
      </c>
      <c r="F979" s="336" t="s">
        <v>1267</v>
      </c>
      <c r="G979" s="337">
        <v>250</v>
      </c>
    </row>
    <row r="980" spans="1:7" ht="41.4">
      <c r="A980" s="333">
        <v>5</v>
      </c>
      <c r="B980" s="334" t="s">
        <v>3346</v>
      </c>
      <c r="C980" s="334" t="s">
        <v>3346</v>
      </c>
      <c r="D980" s="335" t="s">
        <v>1213</v>
      </c>
      <c r="E980" s="336" t="s">
        <v>3342</v>
      </c>
      <c r="F980" s="336" t="s">
        <v>1267</v>
      </c>
      <c r="G980" s="337">
        <v>250</v>
      </c>
    </row>
    <row r="981" spans="1:7" ht="41.4">
      <c r="A981" s="333">
        <v>6</v>
      </c>
      <c r="B981" s="334" t="s">
        <v>3347</v>
      </c>
      <c r="C981" s="334" t="s">
        <v>3347</v>
      </c>
      <c r="D981" s="335" t="s">
        <v>1213</v>
      </c>
      <c r="E981" s="336" t="s">
        <v>3342</v>
      </c>
      <c r="F981" s="336" t="s">
        <v>1267</v>
      </c>
      <c r="G981" s="337">
        <v>250</v>
      </c>
    </row>
    <row r="982" spans="1:7" ht="41.4">
      <c r="A982" s="333">
        <v>7</v>
      </c>
      <c r="B982" s="334" t="s">
        <v>3348</v>
      </c>
      <c r="C982" s="334" t="s">
        <v>3348</v>
      </c>
      <c r="D982" s="335" t="s">
        <v>1213</v>
      </c>
      <c r="E982" s="336" t="s">
        <v>3342</v>
      </c>
      <c r="F982" s="336" t="s">
        <v>1267</v>
      </c>
      <c r="G982" s="337">
        <v>250</v>
      </c>
    </row>
    <row r="983" spans="1:7" ht="41.4">
      <c r="A983" s="333">
        <v>8</v>
      </c>
      <c r="B983" s="338" t="s">
        <v>3349</v>
      </c>
      <c r="C983" s="338" t="s">
        <v>3349</v>
      </c>
      <c r="D983" s="335" t="s">
        <v>1213</v>
      </c>
      <c r="E983" s="336" t="s">
        <v>3342</v>
      </c>
      <c r="F983" s="336" t="s">
        <v>1267</v>
      </c>
      <c r="G983" s="337">
        <v>250</v>
      </c>
    </row>
    <row r="984" spans="1:7" ht="41.4">
      <c r="A984" s="333">
        <v>9</v>
      </c>
      <c r="B984" s="338" t="s">
        <v>3350</v>
      </c>
      <c r="C984" s="338" t="s">
        <v>3350</v>
      </c>
      <c r="D984" s="335" t="s">
        <v>1213</v>
      </c>
      <c r="E984" s="336" t="s">
        <v>3342</v>
      </c>
      <c r="F984" s="336" t="s">
        <v>1267</v>
      </c>
      <c r="G984" s="337">
        <v>250</v>
      </c>
    </row>
    <row r="985" spans="1:7" ht="41.4">
      <c r="A985" s="333">
        <v>10</v>
      </c>
      <c r="B985" s="338" t="s">
        <v>3351</v>
      </c>
      <c r="C985" s="338" t="s">
        <v>3351</v>
      </c>
      <c r="D985" s="335" t="s">
        <v>1213</v>
      </c>
      <c r="E985" s="336" t="s">
        <v>3342</v>
      </c>
      <c r="F985" s="336" t="s">
        <v>1267</v>
      </c>
      <c r="G985" s="337">
        <v>250</v>
      </c>
    </row>
    <row r="986" spans="1:7" ht="41.4">
      <c r="A986" s="333">
        <v>11</v>
      </c>
      <c r="B986" s="338" t="s">
        <v>3352</v>
      </c>
      <c r="C986" s="338" t="s">
        <v>3352</v>
      </c>
      <c r="D986" s="335" t="s">
        <v>1213</v>
      </c>
      <c r="E986" s="336" t="s">
        <v>3342</v>
      </c>
      <c r="F986" s="336" t="s">
        <v>1267</v>
      </c>
      <c r="G986" s="337">
        <v>250</v>
      </c>
    </row>
    <row r="987" spans="1:7" ht="41.4">
      <c r="A987" s="333">
        <v>12</v>
      </c>
      <c r="B987" s="338" t="s">
        <v>3353</v>
      </c>
      <c r="C987" s="338" t="s">
        <v>3353</v>
      </c>
      <c r="D987" s="335" t="s">
        <v>1213</v>
      </c>
      <c r="E987" s="336" t="s">
        <v>3342</v>
      </c>
      <c r="F987" s="336" t="s">
        <v>1267</v>
      </c>
      <c r="G987" s="337">
        <v>250</v>
      </c>
    </row>
    <row r="988" spans="1:7" ht="41.4">
      <c r="A988" s="333">
        <v>13</v>
      </c>
      <c r="B988" s="338" t="s">
        <v>3354</v>
      </c>
      <c r="C988" s="338" t="s">
        <v>3354</v>
      </c>
      <c r="D988" s="335" t="s">
        <v>1213</v>
      </c>
      <c r="E988" s="336" t="s">
        <v>3342</v>
      </c>
      <c r="F988" s="336" t="s">
        <v>1267</v>
      </c>
      <c r="G988" s="337">
        <v>250</v>
      </c>
    </row>
    <row r="989" spans="1:7" ht="41.4">
      <c r="A989" s="333">
        <v>14</v>
      </c>
      <c r="B989" s="338" t="s">
        <v>3355</v>
      </c>
      <c r="C989" s="338" t="s">
        <v>3355</v>
      </c>
      <c r="D989" s="335" t="s">
        <v>1213</v>
      </c>
      <c r="E989" s="336" t="s">
        <v>3342</v>
      </c>
      <c r="F989" s="336" t="s">
        <v>1267</v>
      </c>
      <c r="G989" s="337">
        <v>250</v>
      </c>
    </row>
    <row r="990" spans="1:7" ht="41.4">
      <c r="A990" s="333">
        <v>15</v>
      </c>
      <c r="B990" s="338" t="s">
        <v>3356</v>
      </c>
      <c r="C990" s="338" t="s">
        <v>3356</v>
      </c>
      <c r="D990" s="335" t="s">
        <v>1213</v>
      </c>
      <c r="E990" s="336" t="s">
        <v>3342</v>
      </c>
      <c r="F990" s="336" t="s">
        <v>1267</v>
      </c>
      <c r="G990" s="337">
        <v>250</v>
      </c>
    </row>
    <row r="991" spans="1:7" ht="41.4">
      <c r="A991" s="333">
        <v>16</v>
      </c>
      <c r="B991" s="339" t="s">
        <v>3357</v>
      </c>
      <c r="C991" s="336" t="s">
        <v>3358</v>
      </c>
      <c r="D991" s="335" t="s">
        <v>1213</v>
      </c>
      <c r="E991" s="336" t="s">
        <v>3359</v>
      </c>
      <c r="F991" s="336" t="s">
        <v>1267</v>
      </c>
      <c r="G991" s="337">
        <v>200</v>
      </c>
    </row>
    <row r="992" spans="1:7" ht="41.4">
      <c r="A992" s="333">
        <v>17</v>
      </c>
      <c r="B992" s="339" t="s">
        <v>3360</v>
      </c>
      <c r="C992" s="336" t="s">
        <v>3358</v>
      </c>
      <c r="D992" s="335" t="s">
        <v>1213</v>
      </c>
      <c r="E992" s="336" t="s">
        <v>3359</v>
      </c>
      <c r="F992" s="336" t="s">
        <v>1267</v>
      </c>
      <c r="G992" s="337">
        <v>200</v>
      </c>
    </row>
    <row r="993" spans="1:7" ht="41.4">
      <c r="A993" s="333">
        <v>18</v>
      </c>
      <c r="B993" s="339" t="s">
        <v>3361</v>
      </c>
      <c r="C993" s="336" t="s">
        <v>3362</v>
      </c>
      <c r="D993" s="335" t="s">
        <v>1213</v>
      </c>
      <c r="E993" s="336" t="s">
        <v>3363</v>
      </c>
      <c r="F993" s="336" t="s">
        <v>1267</v>
      </c>
      <c r="G993" s="337">
        <v>200</v>
      </c>
    </row>
    <row r="994" spans="1:7" ht="41.4">
      <c r="A994" s="333">
        <v>19</v>
      </c>
      <c r="B994" s="338" t="s">
        <v>3364</v>
      </c>
      <c r="C994" s="338" t="s">
        <v>3365</v>
      </c>
      <c r="D994" s="335" t="s">
        <v>1213</v>
      </c>
      <c r="E994" s="336" t="s">
        <v>3359</v>
      </c>
      <c r="F994" s="336" t="s">
        <v>1267</v>
      </c>
      <c r="G994" s="337">
        <v>200</v>
      </c>
    </row>
    <row r="995" spans="1:7" ht="41.4">
      <c r="A995" s="333">
        <v>20</v>
      </c>
      <c r="B995" s="338" t="s">
        <v>3364</v>
      </c>
      <c r="C995" s="338" t="s">
        <v>3366</v>
      </c>
      <c r="D995" s="335" t="s">
        <v>1213</v>
      </c>
      <c r="E995" s="336" t="s">
        <v>3359</v>
      </c>
      <c r="F995" s="336" t="s">
        <v>1267</v>
      </c>
      <c r="G995" s="337">
        <v>200</v>
      </c>
    </row>
    <row r="996" spans="1:7" ht="41.4">
      <c r="A996" s="333">
        <v>21</v>
      </c>
      <c r="B996" s="338" t="s">
        <v>3367</v>
      </c>
      <c r="C996" s="338" t="s">
        <v>3368</v>
      </c>
      <c r="D996" s="335" t="s">
        <v>1213</v>
      </c>
      <c r="E996" s="336" t="s">
        <v>3359</v>
      </c>
      <c r="F996" s="336" t="s">
        <v>1267</v>
      </c>
      <c r="G996" s="337">
        <v>200</v>
      </c>
    </row>
    <row r="997" spans="1:7" ht="27.6">
      <c r="A997" s="333">
        <v>22</v>
      </c>
      <c r="B997" s="334" t="s">
        <v>3369</v>
      </c>
      <c r="C997" s="338" t="s">
        <v>3370</v>
      </c>
      <c r="D997" s="334" t="s">
        <v>3371</v>
      </c>
      <c r="E997" s="340" t="s">
        <v>3372</v>
      </c>
      <c r="F997" s="334" t="s">
        <v>3373</v>
      </c>
      <c r="G997" s="341">
        <v>900</v>
      </c>
    </row>
    <row r="998" spans="1:7">
      <c r="A998" s="333">
        <v>23</v>
      </c>
      <c r="B998" s="334" t="s">
        <v>3374</v>
      </c>
      <c r="C998" s="338" t="s">
        <v>3375</v>
      </c>
      <c r="D998" s="334" t="s">
        <v>3376</v>
      </c>
      <c r="E998" s="338" t="s">
        <v>3377</v>
      </c>
      <c r="F998" s="334" t="s">
        <v>2667</v>
      </c>
      <c r="G998" s="341">
        <v>50</v>
      </c>
    </row>
    <row r="999" spans="1:7" ht="27.6">
      <c r="A999" s="333">
        <v>24</v>
      </c>
      <c r="B999" s="334" t="s">
        <v>3378</v>
      </c>
      <c r="C999" s="338" t="s">
        <v>3379</v>
      </c>
      <c r="D999" s="334" t="s">
        <v>3380</v>
      </c>
      <c r="E999" s="338" t="s">
        <v>3381</v>
      </c>
      <c r="F999" s="334" t="s">
        <v>3382</v>
      </c>
      <c r="G999" s="341">
        <v>70</v>
      </c>
    </row>
    <row r="1000" spans="1:7" ht="27.6">
      <c r="A1000" s="333">
        <v>25</v>
      </c>
      <c r="B1000" s="334" t="s">
        <v>3383</v>
      </c>
      <c r="C1000" s="338" t="s">
        <v>3379</v>
      </c>
      <c r="D1000" s="334" t="s">
        <v>3384</v>
      </c>
      <c r="E1000" s="338" t="s">
        <v>3381</v>
      </c>
      <c r="F1000" s="334" t="s">
        <v>3382</v>
      </c>
      <c r="G1000" s="341">
        <v>50</v>
      </c>
    </row>
    <row r="1001" spans="1:7" ht="41.4">
      <c r="A1001" s="333">
        <v>26</v>
      </c>
      <c r="B1001" s="334" t="s">
        <v>3385</v>
      </c>
      <c r="C1001" s="338" t="s">
        <v>3379</v>
      </c>
      <c r="D1001" s="334" t="s">
        <v>3386</v>
      </c>
      <c r="E1001" s="338" t="s">
        <v>3381</v>
      </c>
      <c r="F1001" s="334" t="s">
        <v>2667</v>
      </c>
      <c r="G1001" s="341">
        <v>70</v>
      </c>
    </row>
    <row r="1002" spans="1:7" ht="27.6">
      <c r="A1002" s="333">
        <v>27</v>
      </c>
      <c r="B1002" s="334" t="s">
        <v>3387</v>
      </c>
      <c r="C1002" s="338" t="s">
        <v>3379</v>
      </c>
      <c r="D1002" s="334" t="s">
        <v>3386</v>
      </c>
      <c r="E1002" s="338" t="s">
        <v>3381</v>
      </c>
      <c r="F1002" s="334" t="s">
        <v>2667</v>
      </c>
      <c r="G1002" s="341">
        <v>50</v>
      </c>
    </row>
    <row r="1003" spans="1:7">
      <c r="A1003" s="330">
        <v>57</v>
      </c>
      <c r="B1003" s="331" t="s">
        <v>3388</v>
      </c>
      <c r="C1003" s="330"/>
      <c r="D1003" s="330"/>
      <c r="E1003" s="330"/>
      <c r="F1003" s="330"/>
      <c r="G1003" s="347">
        <f>SUBTOTAL(9,G1004:G1071)</f>
        <v>20000</v>
      </c>
    </row>
    <row r="1004" spans="1:7" ht="41.4">
      <c r="A1004" s="342" t="s">
        <v>1278</v>
      </c>
      <c r="B1004" s="343" t="s">
        <v>3389</v>
      </c>
      <c r="C1004" s="344" t="s">
        <v>3390</v>
      </c>
      <c r="D1004" s="336" t="s">
        <v>1265</v>
      </c>
      <c r="E1004" s="336" t="s">
        <v>1261</v>
      </c>
      <c r="F1004" s="336" t="s">
        <v>1267</v>
      </c>
      <c r="G1004" s="342">
        <v>100</v>
      </c>
    </row>
    <row r="1005" spans="1:7" ht="41.4">
      <c r="A1005" s="342" t="s">
        <v>1283</v>
      </c>
      <c r="B1005" s="343" t="s">
        <v>3391</v>
      </c>
      <c r="C1005" s="344" t="s">
        <v>3392</v>
      </c>
      <c r="D1005" s="336" t="s">
        <v>1265</v>
      </c>
      <c r="E1005" s="336" t="s">
        <v>1261</v>
      </c>
      <c r="F1005" s="336" t="s">
        <v>1267</v>
      </c>
      <c r="G1005" s="342">
        <v>100</v>
      </c>
    </row>
    <row r="1006" spans="1:7" ht="41.4">
      <c r="A1006" s="342" t="s">
        <v>1286</v>
      </c>
      <c r="B1006" s="343" t="s">
        <v>3393</v>
      </c>
      <c r="C1006" s="344" t="s">
        <v>3394</v>
      </c>
      <c r="D1006" s="336" t="s">
        <v>1260</v>
      </c>
      <c r="E1006" s="336" t="s">
        <v>1392</v>
      </c>
      <c r="F1006" s="336" t="s">
        <v>1262</v>
      </c>
      <c r="G1006" s="337">
        <v>300</v>
      </c>
    </row>
    <row r="1007" spans="1:7" ht="41.4">
      <c r="A1007" s="342" t="s">
        <v>1288</v>
      </c>
      <c r="B1007" s="343" t="s">
        <v>3395</v>
      </c>
      <c r="C1007" s="344" t="s">
        <v>3396</v>
      </c>
      <c r="D1007" s="336" t="s">
        <v>1265</v>
      </c>
      <c r="E1007" s="336" t="s">
        <v>1269</v>
      </c>
      <c r="F1007" s="336" t="s">
        <v>1267</v>
      </c>
      <c r="G1007" s="337">
        <v>300</v>
      </c>
    </row>
    <row r="1008" spans="1:7" ht="41.4">
      <c r="A1008" s="342" t="s">
        <v>1291</v>
      </c>
      <c r="B1008" s="340" t="s">
        <v>3397</v>
      </c>
      <c r="C1008" s="339" t="s">
        <v>3398</v>
      </c>
      <c r="D1008" s="336" t="s">
        <v>1260</v>
      </c>
      <c r="E1008" s="336" t="s">
        <v>3399</v>
      </c>
      <c r="F1008" s="336" t="s">
        <v>1262</v>
      </c>
      <c r="G1008" s="337">
        <v>300</v>
      </c>
    </row>
    <row r="1009" spans="1:7" ht="41.4">
      <c r="A1009" s="342" t="s">
        <v>1293</v>
      </c>
      <c r="B1009" s="345" t="s">
        <v>3400</v>
      </c>
      <c r="C1009" s="339" t="s">
        <v>3401</v>
      </c>
      <c r="D1009" s="336" t="s">
        <v>1265</v>
      </c>
      <c r="E1009" s="336" t="s">
        <v>1269</v>
      </c>
      <c r="F1009" s="336" t="s">
        <v>1267</v>
      </c>
      <c r="G1009" s="337">
        <v>300</v>
      </c>
    </row>
    <row r="1010" spans="1:7" ht="41.4">
      <c r="A1010" s="342" t="s">
        <v>1295</v>
      </c>
      <c r="B1010" s="345" t="s">
        <v>3402</v>
      </c>
      <c r="C1010" s="339" t="s">
        <v>3403</v>
      </c>
      <c r="D1010" s="336" t="s">
        <v>1260</v>
      </c>
      <c r="E1010" s="336" t="s">
        <v>3404</v>
      </c>
      <c r="F1010" s="336" t="s">
        <v>1262</v>
      </c>
      <c r="G1010" s="337">
        <v>300</v>
      </c>
    </row>
    <row r="1011" spans="1:7" ht="41.4">
      <c r="A1011" s="342" t="s">
        <v>1297</v>
      </c>
      <c r="B1011" s="345" t="s">
        <v>3405</v>
      </c>
      <c r="C1011" s="339" t="s">
        <v>3406</v>
      </c>
      <c r="D1011" s="336" t="s">
        <v>1265</v>
      </c>
      <c r="E1011" s="336" t="s">
        <v>1269</v>
      </c>
      <c r="F1011" s="336" t="s">
        <v>1267</v>
      </c>
      <c r="G1011" s="337">
        <v>300</v>
      </c>
    </row>
    <row r="1012" spans="1:7" ht="41.4">
      <c r="A1012" s="342" t="s">
        <v>1299</v>
      </c>
      <c r="B1012" s="345" t="s">
        <v>3407</v>
      </c>
      <c r="C1012" s="339" t="s">
        <v>3408</v>
      </c>
      <c r="D1012" s="336" t="s">
        <v>1265</v>
      </c>
      <c r="E1012" s="336" t="s">
        <v>1269</v>
      </c>
      <c r="F1012" s="336" t="s">
        <v>1267</v>
      </c>
      <c r="G1012" s="337">
        <v>300</v>
      </c>
    </row>
    <row r="1013" spans="1:7" ht="41.4">
      <c r="A1013" s="342" t="s">
        <v>1303</v>
      </c>
      <c r="B1013" s="345" t="s">
        <v>3409</v>
      </c>
      <c r="C1013" s="339" t="s">
        <v>3410</v>
      </c>
      <c r="D1013" s="336" t="s">
        <v>1265</v>
      </c>
      <c r="E1013" s="336" t="s">
        <v>1269</v>
      </c>
      <c r="F1013" s="336" t="s">
        <v>1267</v>
      </c>
      <c r="G1013" s="337">
        <v>300</v>
      </c>
    </row>
    <row r="1014" spans="1:7" ht="41.4">
      <c r="A1014" s="342" t="s">
        <v>3272</v>
      </c>
      <c r="B1014" s="346" t="s">
        <v>3411</v>
      </c>
      <c r="C1014" s="339" t="s">
        <v>3412</v>
      </c>
      <c r="D1014" s="336" t="s">
        <v>1265</v>
      </c>
      <c r="E1014" s="336" t="s">
        <v>1269</v>
      </c>
      <c r="F1014" s="336" t="s">
        <v>1267</v>
      </c>
      <c r="G1014" s="337">
        <v>300</v>
      </c>
    </row>
    <row r="1015" spans="1:7" ht="41.4">
      <c r="A1015" s="342" t="s">
        <v>3274</v>
      </c>
      <c r="B1015" s="346" t="s">
        <v>3413</v>
      </c>
      <c r="C1015" s="339" t="s">
        <v>3414</v>
      </c>
      <c r="D1015" s="336" t="s">
        <v>1265</v>
      </c>
      <c r="E1015" s="336" t="s">
        <v>3415</v>
      </c>
      <c r="F1015" s="336" t="s">
        <v>1736</v>
      </c>
      <c r="G1015" s="337">
        <v>300</v>
      </c>
    </row>
    <row r="1016" spans="1:7" ht="41.4">
      <c r="A1016" s="342" t="s">
        <v>3277</v>
      </c>
      <c r="B1016" s="346" t="s">
        <v>3416</v>
      </c>
      <c r="C1016" s="339" t="s">
        <v>3417</v>
      </c>
      <c r="D1016" s="336" t="s">
        <v>1265</v>
      </c>
      <c r="E1016" s="336" t="s">
        <v>3415</v>
      </c>
      <c r="F1016" s="336" t="s">
        <v>1736</v>
      </c>
      <c r="G1016" s="337">
        <v>300</v>
      </c>
    </row>
    <row r="1017" spans="1:7" ht="41.4">
      <c r="A1017" s="342" t="s">
        <v>3279</v>
      </c>
      <c r="B1017" s="345" t="s">
        <v>3418</v>
      </c>
      <c r="C1017" s="339" t="s">
        <v>3419</v>
      </c>
      <c r="D1017" s="336" t="s">
        <v>1265</v>
      </c>
      <c r="E1017" s="336" t="s">
        <v>3415</v>
      </c>
      <c r="F1017" s="336" t="s">
        <v>1736</v>
      </c>
      <c r="G1017" s="337">
        <v>300</v>
      </c>
    </row>
    <row r="1018" spans="1:7" ht="41.4">
      <c r="A1018" s="342" t="s">
        <v>3281</v>
      </c>
      <c r="B1018" s="345" t="s">
        <v>3420</v>
      </c>
      <c r="C1018" s="339" t="s">
        <v>3421</v>
      </c>
      <c r="D1018" s="336" t="s">
        <v>1265</v>
      </c>
      <c r="E1018" s="336" t="s">
        <v>3422</v>
      </c>
      <c r="F1018" s="336" t="s">
        <v>1736</v>
      </c>
      <c r="G1018" s="337">
        <v>300</v>
      </c>
    </row>
    <row r="1019" spans="1:7" ht="41.4">
      <c r="A1019" s="342" t="s">
        <v>3283</v>
      </c>
      <c r="B1019" s="345" t="s">
        <v>3423</v>
      </c>
      <c r="C1019" s="339" t="s">
        <v>3424</v>
      </c>
      <c r="D1019" s="336" t="s">
        <v>1265</v>
      </c>
      <c r="E1019" s="336" t="s">
        <v>1269</v>
      </c>
      <c r="F1019" s="336" t="s">
        <v>1267</v>
      </c>
      <c r="G1019" s="337">
        <v>300</v>
      </c>
    </row>
    <row r="1020" spans="1:7" ht="41.4">
      <c r="A1020" s="342" t="s">
        <v>3285</v>
      </c>
      <c r="B1020" s="345" t="s">
        <v>3425</v>
      </c>
      <c r="C1020" s="339" t="s">
        <v>3426</v>
      </c>
      <c r="D1020" s="336" t="s">
        <v>1265</v>
      </c>
      <c r="E1020" s="336" t="s">
        <v>1269</v>
      </c>
      <c r="F1020" s="336" t="s">
        <v>1267</v>
      </c>
      <c r="G1020" s="337">
        <v>300</v>
      </c>
    </row>
    <row r="1021" spans="1:7" ht="41.4">
      <c r="A1021" s="342" t="s">
        <v>3287</v>
      </c>
      <c r="B1021" s="345" t="s">
        <v>3427</v>
      </c>
      <c r="C1021" s="339" t="s">
        <v>3428</v>
      </c>
      <c r="D1021" s="336" t="s">
        <v>1265</v>
      </c>
      <c r="E1021" s="336" t="s">
        <v>3422</v>
      </c>
      <c r="F1021" s="336" t="s">
        <v>1267</v>
      </c>
      <c r="G1021" s="337">
        <v>300</v>
      </c>
    </row>
    <row r="1022" spans="1:7" ht="41.4">
      <c r="A1022" s="342" t="s">
        <v>3289</v>
      </c>
      <c r="B1022" s="345" t="s">
        <v>3429</v>
      </c>
      <c r="C1022" s="339" t="s">
        <v>3430</v>
      </c>
      <c r="D1022" s="336" t="s">
        <v>1265</v>
      </c>
      <c r="E1022" s="336" t="s">
        <v>3422</v>
      </c>
      <c r="F1022" s="336" t="s">
        <v>1267</v>
      </c>
      <c r="G1022" s="337">
        <v>300</v>
      </c>
    </row>
    <row r="1023" spans="1:7" ht="41.4">
      <c r="A1023" s="342" t="s">
        <v>3291</v>
      </c>
      <c r="B1023" s="345" t="s">
        <v>3431</v>
      </c>
      <c r="C1023" s="339" t="s">
        <v>3432</v>
      </c>
      <c r="D1023" s="336" t="s">
        <v>1265</v>
      </c>
      <c r="E1023" s="336" t="s">
        <v>1269</v>
      </c>
      <c r="F1023" s="336" t="s">
        <v>1267</v>
      </c>
      <c r="G1023" s="337">
        <v>300</v>
      </c>
    </row>
    <row r="1024" spans="1:7" ht="41.4">
      <c r="A1024" s="342" t="s">
        <v>2304</v>
      </c>
      <c r="B1024" s="345" t="s">
        <v>3433</v>
      </c>
      <c r="C1024" s="339" t="s">
        <v>3434</v>
      </c>
      <c r="D1024" s="336" t="s">
        <v>1265</v>
      </c>
      <c r="E1024" s="336" t="s">
        <v>1269</v>
      </c>
      <c r="F1024" s="336" t="s">
        <v>1267</v>
      </c>
      <c r="G1024" s="337">
        <v>300</v>
      </c>
    </row>
    <row r="1025" spans="1:7" ht="41.4">
      <c r="A1025" s="342" t="s">
        <v>3294</v>
      </c>
      <c r="B1025" s="345" t="s">
        <v>3435</v>
      </c>
      <c r="C1025" s="339" t="s">
        <v>3436</v>
      </c>
      <c r="D1025" s="336" t="s">
        <v>1265</v>
      </c>
      <c r="E1025" s="336" t="s">
        <v>1269</v>
      </c>
      <c r="F1025" s="336" t="s">
        <v>1267</v>
      </c>
      <c r="G1025" s="337">
        <v>300</v>
      </c>
    </row>
    <row r="1026" spans="1:7" ht="41.4">
      <c r="A1026" s="342" t="s">
        <v>3296</v>
      </c>
      <c r="B1026" s="345" t="s">
        <v>3437</v>
      </c>
      <c r="C1026" s="339" t="s">
        <v>3438</v>
      </c>
      <c r="D1026" s="336" t="s">
        <v>1265</v>
      </c>
      <c r="E1026" s="336" t="s">
        <v>3439</v>
      </c>
      <c r="F1026" s="336" t="s">
        <v>1267</v>
      </c>
      <c r="G1026" s="337">
        <v>300</v>
      </c>
    </row>
    <row r="1027" spans="1:7" ht="41.4">
      <c r="A1027" s="342" t="s">
        <v>3299</v>
      </c>
      <c r="B1027" s="345" t="s">
        <v>3440</v>
      </c>
      <c r="C1027" s="339" t="s">
        <v>3441</v>
      </c>
      <c r="D1027" s="336" t="s">
        <v>1265</v>
      </c>
      <c r="E1027" s="336" t="s">
        <v>1269</v>
      </c>
      <c r="F1027" s="336" t="s">
        <v>1267</v>
      </c>
      <c r="G1027" s="337">
        <v>300</v>
      </c>
    </row>
    <row r="1028" spans="1:7" ht="41.4">
      <c r="A1028" s="342" t="s">
        <v>3301</v>
      </c>
      <c r="B1028" s="345" t="s">
        <v>3442</v>
      </c>
      <c r="C1028" s="339" t="s">
        <v>3443</v>
      </c>
      <c r="D1028" s="336" t="s">
        <v>1265</v>
      </c>
      <c r="E1028" s="336" t="s">
        <v>1269</v>
      </c>
      <c r="F1028" s="336" t="s">
        <v>1267</v>
      </c>
      <c r="G1028" s="337">
        <v>300</v>
      </c>
    </row>
    <row r="1029" spans="1:7" ht="41.4">
      <c r="A1029" s="342" t="s">
        <v>3303</v>
      </c>
      <c r="B1029" s="345" t="s">
        <v>3444</v>
      </c>
      <c r="C1029" s="339" t="s">
        <v>3445</v>
      </c>
      <c r="D1029" s="336" t="s">
        <v>1265</v>
      </c>
      <c r="E1029" s="336" t="s">
        <v>1269</v>
      </c>
      <c r="F1029" s="336" t="s">
        <v>1267</v>
      </c>
      <c r="G1029" s="337">
        <v>300</v>
      </c>
    </row>
    <row r="1030" spans="1:7" ht="41.4">
      <c r="A1030" s="342" t="s">
        <v>3305</v>
      </c>
      <c r="B1030" s="345" t="s">
        <v>3446</v>
      </c>
      <c r="C1030" s="339" t="s">
        <v>3447</v>
      </c>
      <c r="D1030" s="336" t="s">
        <v>1265</v>
      </c>
      <c r="E1030" s="336" t="s">
        <v>1269</v>
      </c>
      <c r="F1030" s="336" t="s">
        <v>1736</v>
      </c>
      <c r="G1030" s="337">
        <v>300</v>
      </c>
    </row>
    <row r="1031" spans="1:7" ht="41.4">
      <c r="A1031" s="342" t="s">
        <v>2484</v>
      </c>
      <c r="B1031" s="345" t="s">
        <v>3448</v>
      </c>
      <c r="C1031" s="339" t="s">
        <v>3449</v>
      </c>
      <c r="D1031" s="336" t="s">
        <v>1265</v>
      </c>
      <c r="E1031" s="336" t="s">
        <v>1269</v>
      </c>
      <c r="F1031" s="336" t="s">
        <v>1736</v>
      </c>
      <c r="G1031" s="337">
        <v>300</v>
      </c>
    </row>
    <row r="1032" spans="1:7" ht="41.4">
      <c r="A1032" s="342" t="s">
        <v>2528</v>
      </c>
      <c r="B1032" s="345" t="s">
        <v>3450</v>
      </c>
      <c r="C1032" s="339" t="s">
        <v>3449</v>
      </c>
      <c r="D1032" s="336" t="s">
        <v>1265</v>
      </c>
      <c r="E1032" s="336" t="s">
        <v>1269</v>
      </c>
      <c r="F1032" s="336" t="s">
        <v>1267</v>
      </c>
      <c r="G1032" s="337">
        <v>300</v>
      </c>
    </row>
    <row r="1033" spans="1:7" ht="41.4">
      <c r="A1033" s="342" t="s">
        <v>2539</v>
      </c>
      <c r="B1033" s="345" t="s">
        <v>3451</v>
      </c>
      <c r="C1033" s="339" t="s">
        <v>3449</v>
      </c>
      <c r="D1033" s="336" t="s">
        <v>1265</v>
      </c>
      <c r="E1033" s="336" t="s">
        <v>1269</v>
      </c>
      <c r="F1033" s="336" t="s">
        <v>1267</v>
      </c>
      <c r="G1033" s="337">
        <v>300</v>
      </c>
    </row>
    <row r="1034" spans="1:7" ht="41.4">
      <c r="A1034" s="342" t="s">
        <v>3452</v>
      </c>
      <c r="B1034" s="345" t="s">
        <v>3453</v>
      </c>
      <c r="C1034" s="339" t="s">
        <v>3449</v>
      </c>
      <c r="D1034" s="336" t="s">
        <v>1265</v>
      </c>
      <c r="E1034" s="336" t="s">
        <v>1269</v>
      </c>
      <c r="F1034" s="336" t="s">
        <v>1267</v>
      </c>
      <c r="G1034" s="337">
        <v>300</v>
      </c>
    </row>
    <row r="1035" spans="1:7" ht="41.4">
      <c r="A1035" s="342" t="s">
        <v>3454</v>
      </c>
      <c r="B1035" s="345" t="s">
        <v>3455</v>
      </c>
      <c r="C1035" s="339" t="s">
        <v>3447</v>
      </c>
      <c r="D1035" s="336" t="s">
        <v>1265</v>
      </c>
      <c r="E1035" s="336" t="s">
        <v>1269</v>
      </c>
      <c r="F1035" s="336" t="s">
        <v>1267</v>
      </c>
      <c r="G1035" s="337">
        <v>300</v>
      </c>
    </row>
    <row r="1036" spans="1:7" ht="41.4">
      <c r="A1036" s="342" t="s">
        <v>3456</v>
      </c>
      <c r="B1036" s="345" t="s">
        <v>3457</v>
      </c>
      <c r="C1036" s="339" t="s">
        <v>3458</v>
      </c>
      <c r="D1036" s="336" t="s">
        <v>1265</v>
      </c>
      <c r="E1036" s="336" t="s">
        <v>3415</v>
      </c>
      <c r="F1036" s="336" t="s">
        <v>1736</v>
      </c>
      <c r="G1036" s="337">
        <v>300</v>
      </c>
    </row>
    <row r="1037" spans="1:7" ht="41.4">
      <c r="A1037" s="342" t="s">
        <v>2684</v>
      </c>
      <c r="B1037" s="345" t="s">
        <v>3459</v>
      </c>
      <c r="C1037" s="339" t="s">
        <v>3460</v>
      </c>
      <c r="D1037" s="336" t="s">
        <v>1265</v>
      </c>
      <c r="E1037" s="336" t="s">
        <v>3415</v>
      </c>
      <c r="F1037" s="336" t="s">
        <v>1736</v>
      </c>
      <c r="G1037" s="337">
        <v>300</v>
      </c>
    </row>
    <row r="1038" spans="1:7" ht="41.4">
      <c r="A1038" s="342" t="s">
        <v>3461</v>
      </c>
      <c r="B1038" s="345" t="s">
        <v>3462</v>
      </c>
      <c r="C1038" s="339" t="s">
        <v>3460</v>
      </c>
      <c r="D1038" s="336" t="s">
        <v>1265</v>
      </c>
      <c r="E1038" s="336" t="s">
        <v>3415</v>
      </c>
      <c r="F1038" s="336" t="s">
        <v>1267</v>
      </c>
      <c r="G1038" s="337">
        <v>300</v>
      </c>
    </row>
    <row r="1039" spans="1:7" ht="41.4">
      <c r="A1039" s="342" t="s">
        <v>3463</v>
      </c>
      <c r="B1039" s="345" t="s">
        <v>3464</v>
      </c>
      <c r="C1039" s="339" t="s">
        <v>3460</v>
      </c>
      <c r="D1039" s="336" t="s">
        <v>1265</v>
      </c>
      <c r="E1039" s="336" t="s">
        <v>1269</v>
      </c>
      <c r="F1039" s="336" t="s">
        <v>1267</v>
      </c>
      <c r="G1039" s="337">
        <v>300</v>
      </c>
    </row>
    <row r="1040" spans="1:7" ht="41.4">
      <c r="A1040" s="342" t="s">
        <v>3465</v>
      </c>
      <c r="B1040" s="345" t="s">
        <v>3466</v>
      </c>
      <c r="C1040" s="339" t="s">
        <v>3467</v>
      </c>
      <c r="D1040" s="336" t="s">
        <v>1265</v>
      </c>
      <c r="E1040" s="336" t="s">
        <v>1269</v>
      </c>
      <c r="F1040" s="336" t="s">
        <v>1267</v>
      </c>
      <c r="G1040" s="337">
        <v>300</v>
      </c>
    </row>
    <row r="1041" spans="1:7" ht="41.4">
      <c r="A1041" s="342" t="s">
        <v>3468</v>
      </c>
      <c r="B1041" s="345" t="s">
        <v>3469</v>
      </c>
      <c r="C1041" s="339" t="s">
        <v>3470</v>
      </c>
      <c r="D1041" s="336" t="s">
        <v>1265</v>
      </c>
      <c r="E1041" s="336" t="s">
        <v>1269</v>
      </c>
      <c r="F1041" s="336" t="s">
        <v>1267</v>
      </c>
      <c r="G1041" s="337">
        <v>300</v>
      </c>
    </row>
    <row r="1042" spans="1:7" ht="41.4">
      <c r="A1042" s="342" t="s">
        <v>3471</v>
      </c>
      <c r="B1042" s="345" t="s">
        <v>3472</v>
      </c>
      <c r="C1042" s="339" t="s">
        <v>3470</v>
      </c>
      <c r="D1042" s="336" t="s">
        <v>1265</v>
      </c>
      <c r="E1042" s="336" t="s">
        <v>1269</v>
      </c>
      <c r="F1042" s="336" t="s">
        <v>1267</v>
      </c>
      <c r="G1042" s="337">
        <v>300</v>
      </c>
    </row>
    <row r="1043" spans="1:7" ht="41.4">
      <c r="A1043" s="342" t="s">
        <v>3473</v>
      </c>
      <c r="B1043" s="345" t="s">
        <v>3474</v>
      </c>
      <c r="C1043" s="339" t="s">
        <v>3470</v>
      </c>
      <c r="D1043" s="336" t="s">
        <v>1265</v>
      </c>
      <c r="E1043" s="336" t="s">
        <v>1269</v>
      </c>
      <c r="F1043" s="336" t="s">
        <v>1267</v>
      </c>
      <c r="G1043" s="337">
        <v>300</v>
      </c>
    </row>
    <row r="1044" spans="1:7" ht="41.4">
      <c r="A1044" s="342" t="s">
        <v>3475</v>
      </c>
      <c r="B1044" s="345" t="s">
        <v>3476</v>
      </c>
      <c r="C1044" s="339" t="s">
        <v>3470</v>
      </c>
      <c r="D1044" s="336" t="s">
        <v>1265</v>
      </c>
      <c r="E1044" s="336" t="s">
        <v>1269</v>
      </c>
      <c r="F1044" s="336" t="s">
        <v>1267</v>
      </c>
      <c r="G1044" s="337">
        <v>300</v>
      </c>
    </row>
    <row r="1045" spans="1:7" ht="41.4">
      <c r="A1045" s="342" t="s">
        <v>3477</v>
      </c>
      <c r="B1045" s="345" t="s">
        <v>3478</v>
      </c>
      <c r="C1045" s="339" t="s">
        <v>3470</v>
      </c>
      <c r="D1045" s="336" t="s">
        <v>1265</v>
      </c>
      <c r="E1045" s="336" t="s">
        <v>1269</v>
      </c>
      <c r="F1045" s="336" t="s">
        <v>1267</v>
      </c>
      <c r="G1045" s="337">
        <v>300</v>
      </c>
    </row>
    <row r="1046" spans="1:7" ht="41.4">
      <c r="A1046" s="342" t="s">
        <v>3479</v>
      </c>
      <c r="B1046" s="345" t="s">
        <v>3480</v>
      </c>
      <c r="C1046" s="339" t="s">
        <v>3481</v>
      </c>
      <c r="D1046" s="336" t="s">
        <v>1265</v>
      </c>
      <c r="E1046" s="336" t="s">
        <v>1269</v>
      </c>
      <c r="F1046" s="336" t="s">
        <v>1267</v>
      </c>
      <c r="G1046" s="337">
        <v>300</v>
      </c>
    </row>
    <row r="1047" spans="1:7" ht="41.4">
      <c r="A1047" s="342" t="s">
        <v>2961</v>
      </c>
      <c r="B1047" s="345" t="s">
        <v>3482</v>
      </c>
      <c r="C1047" s="339" t="s">
        <v>3481</v>
      </c>
      <c r="D1047" s="336" t="s">
        <v>1265</v>
      </c>
      <c r="E1047" s="336" t="s">
        <v>1269</v>
      </c>
      <c r="F1047" s="336" t="s">
        <v>1267</v>
      </c>
      <c r="G1047" s="337">
        <v>300</v>
      </c>
    </row>
    <row r="1048" spans="1:7" ht="41.4">
      <c r="A1048" s="342" t="s">
        <v>2992</v>
      </c>
      <c r="B1048" s="345" t="s">
        <v>3483</v>
      </c>
      <c r="C1048" s="339" t="s">
        <v>3481</v>
      </c>
      <c r="D1048" s="336" t="s">
        <v>1265</v>
      </c>
      <c r="E1048" s="336" t="s">
        <v>1269</v>
      </c>
      <c r="F1048" s="336" t="s">
        <v>1267</v>
      </c>
      <c r="G1048" s="337">
        <v>300</v>
      </c>
    </row>
    <row r="1049" spans="1:7" ht="41.4">
      <c r="A1049" s="342" t="s">
        <v>3484</v>
      </c>
      <c r="B1049" s="345" t="s">
        <v>3485</v>
      </c>
      <c r="C1049" s="339" t="s">
        <v>3481</v>
      </c>
      <c r="D1049" s="336" t="s">
        <v>1265</v>
      </c>
      <c r="E1049" s="336" t="s">
        <v>1269</v>
      </c>
      <c r="F1049" s="336" t="s">
        <v>1267</v>
      </c>
      <c r="G1049" s="337">
        <v>300</v>
      </c>
    </row>
    <row r="1050" spans="1:7" ht="41.4">
      <c r="A1050" s="342" t="s">
        <v>3486</v>
      </c>
      <c r="B1050" s="345" t="s">
        <v>3487</v>
      </c>
      <c r="C1050" s="339" t="s">
        <v>3481</v>
      </c>
      <c r="D1050" s="336" t="s">
        <v>1265</v>
      </c>
      <c r="E1050" s="336" t="s">
        <v>1269</v>
      </c>
      <c r="F1050" s="336" t="s">
        <v>1267</v>
      </c>
      <c r="G1050" s="337">
        <v>300</v>
      </c>
    </row>
    <row r="1051" spans="1:7" ht="41.4">
      <c r="A1051" s="342" t="s">
        <v>3488</v>
      </c>
      <c r="B1051" s="345" t="s">
        <v>3489</v>
      </c>
      <c r="C1051" s="339" t="s">
        <v>3481</v>
      </c>
      <c r="D1051" s="336" t="s">
        <v>1265</v>
      </c>
      <c r="E1051" s="336" t="s">
        <v>1269</v>
      </c>
      <c r="F1051" s="336" t="s">
        <v>1267</v>
      </c>
      <c r="G1051" s="337">
        <v>300</v>
      </c>
    </row>
    <row r="1052" spans="1:7" ht="41.4">
      <c r="A1052" s="342" t="s">
        <v>3490</v>
      </c>
      <c r="B1052" s="345" t="s">
        <v>3491</v>
      </c>
      <c r="C1052" s="339" t="s">
        <v>3481</v>
      </c>
      <c r="D1052" s="336" t="s">
        <v>1265</v>
      </c>
      <c r="E1052" s="336" t="s">
        <v>1269</v>
      </c>
      <c r="F1052" s="336" t="s">
        <v>1267</v>
      </c>
      <c r="G1052" s="337">
        <v>300</v>
      </c>
    </row>
    <row r="1053" spans="1:7" ht="41.4">
      <c r="A1053" s="342" t="s">
        <v>3492</v>
      </c>
      <c r="B1053" s="345" t="s">
        <v>3493</v>
      </c>
      <c r="C1053" s="339" t="s">
        <v>3481</v>
      </c>
      <c r="D1053" s="336" t="s">
        <v>1265</v>
      </c>
      <c r="E1053" s="336" t="s">
        <v>1269</v>
      </c>
      <c r="F1053" s="336" t="s">
        <v>1267</v>
      </c>
      <c r="G1053" s="337">
        <v>300</v>
      </c>
    </row>
    <row r="1054" spans="1:7" ht="41.4">
      <c r="A1054" s="342" t="s">
        <v>3494</v>
      </c>
      <c r="B1054" s="345" t="s">
        <v>3495</v>
      </c>
      <c r="C1054" s="339" t="s">
        <v>3481</v>
      </c>
      <c r="D1054" s="336" t="s">
        <v>1265</v>
      </c>
      <c r="E1054" s="336" t="s">
        <v>1269</v>
      </c>
      <c r="F1054" s="336" t="s">
        <v>1267</v>
      </c>
      <c r="G1054" s="337">
        <v>300</v>
      </c>
    </row>
    <row r="1055" spans="1:7" ht="41.4">
      <c r="A1055" s="342" t="s">
        <v>3496</v>
      </c>
      <c r="B1055" s="345" t="s">
        <v>3497</v>
      </c>
      <c r="C1055" s="339" t="s">
        <v>3481</v>
      </c>
      <c r="D1055" s="336" t="s">
        <v>1265</v>
      </c>
      <c r="E1055" s="336" t="s">
        <v>1269</v>
      </c>
      <c r="F1055" s="336" t="s">
        <v>1267</v>
      </c>
      <c r="G1055" s="337">
        <v>300</v>
      </c>
    </row>
    <row r="1056" spans="1:7" ht="41.4">
      <c r="A1056" s="342" t="s">
        <v>3498</v>
      </c>
      <c r="B1056" s="345" t="s">
        <v>3499</v>
      </c>
      <c r="C1056" s="339" t="s">
        <v>3500</v>
      </c>
      <c r="D1056" s="336" t="s">
        <v>1265</v>
      </c>
      <c r="E1056" s="336" t="s">
        <v>3415</v>
      </c>
      <c r="F1056" s="336" t="s">
        <v>1267</v>
      </c>
      <c r="G1056" s="337">
        <v>300</v>
      </c>
    </row>
    <row r="1057" spans="1:7" ht="41.4">
      <c r="A1057" s="342" t="s">
        <v>3501</v>
      </c>
      <c r="B1057" s="345" t="s">
        <v>3502</v>
      </c>
      <c r="C1057" s="339" t="s">
        <v>3500</v>
      </c>
      <c r="D1057" s="336" t="s">
        <v>1265</v>
      </c>
      <c r="E1057" s="336" t="s">
        <v>3415</v>
      </c>
      <c r="F1057" s="336" t="s">
        <v>1267</v>
      </c>
      <c r="G1057" s="337">
        <v>300</v>
      </c>
    </row>
    <row r="1058" spans="1:7" ht="41.4">
      <c r="A1058" s="342" t="s">
        <v>3503</v>
      </c>
      <c r="B1058" s="345" t="s">
        <v>3504</v>
      </c>
      <c r="C1058" s="339" t="s">
        <v>3500</v>
      </c>
      <c r="D1058" s="336" t="s">
        <v>1265</v>
      </c>
      <c r="E1058" s="336" t="s">
        <v>1269</v>
      </c>
      <c r="F1058" s="336" t="s">
        <v>1267</v>
      </c>
      <c r="G1058" s="337">
        <v>300</v>
      </c>
    </row>
    <row r="1059" spans="1:7" ht="41.4">
      <c r="A1059" s="342" t="s">
        <v>3505</v>
      </c>
      <c r="B1059" s="345" t="s">
        <v>3506</v>
      </c>
      <c r="C1059" s="339" t="s">
        <v>3507</v>
      </c>
      <c r="D1059" s="336" t="s">
        <v>1265</v>
      </c>
      <c r="E1059" s="336" t="s">
        <v>1269</v>
      </c>
      <c r="F1059" s="336" t="s">
        <v>1267</v>
      </c>
      <c r="G1059" s="337">
        <v>300</v>
      </c>
    </row>
    <row r="1060" spans="1:7" ht="41.4">
      <c r="A1060" s="342" t="s">
        <v>3508</v>
      </c>
      <c r="B1060" s="345" t="s">
        <v>3509</v>
      </c>
      <c r="C1060" s="339" t="s">
        <v>3507</v>
      </c>
      <c r="D1060" s="336" t="s">
        <v>1265</v>
      </c>
      <c r="E1060" s="336" t="s">
        <v>1269</v>
      </c>
      <c r="F1060" s="336" t="s">
        <v>1267</v>
      </c>
      <c r="G1060" s="337">
        <v>300</v>
      </c>
    </row>
    <row r="1061" spans="1:7" ht="41.4">
      <c r="A1061" s="342" t="s">
        <v>3510</v>
      </c>
      <c r="B1061" s="345" t="s">
        <v>3511</v>
      </c>
      <c r="C1061" s="339" t="s">
        <v>3512</v>
      </c>
      <c r="D1061" s="336" t="s">
        <v>1265</v>
      </c>
      <c r="E1061" s="336" t="s">
        <v>1269</v>
      </c>
      <c r="F1061" s="336" t="s">
        <v>1267</v>
      </c>
      <c r="G1061" s="337">
        <v>300</v>
      </c>
    </row>
    <row r="1062" spans="1:7" ht="41.4">
      <c r="A1062" s="342" t="s">
        <v>3513</v>
      </c>
      <c r="B1062" s="345" t="s">
        <v>3514</v>
      </c>
      <c r="C1062" s="339" t="s">
        <v>3512</v>
      </c>
      <c r="D1062" s="336" t="s">
        <v>1265</v>
      </c>
      <c r="E1062" s="336" t="s">
        <v>1269</v>
      </c>
      <c r="F1062" s="336" t="s">
        <v>1267</v>
      </c>
      <c r="G1062" s="337">
        <v>300</v>
      </c>
    </row>
    <row r="1063" spans="1:7" ht="41.4">
      <c r="A1063" s="342" t="s">
        <v>3515</v>
      </c>
      <c r="B1063" s="345" t="s">
        <v>3516</v>
      </c>
      <c r="C1063" s="339" t="s">
        <v>3517</v>
      </c>
      <c r="D1063" s="336" t="s">
        <v>1265</v>
      </c>
      <c r="E1063" s="336" t="s">
        <v>1269</v>
      </c>
      <c r="F1063" s="336" t="s">
        <v>1267</v>
      </c>
      <c r="G1063" s="337">
        <v>300</v>
      </c>
    </row>
    <row r="1064" spans="1:7" ht="41.4">
      <c r="A1064" s="342" t="s">
        <v>3518</v>
      </c>
      <c r="B1064" s="345" t="s">
        <v>3519</v>
      </c>
      <c r="C1064" s="339" t="s">
        <v>3517</v>
      </c>
      <c r="D1064" s="336" t="s">
        <v>1265</v>
      </c>
      <c r="E1064" s="336" t="s">
        <v>1269</v>
      </c>
      <c r="F1064" s="336" t="s">
        <v>1267</v>
      </c>
      <c r="G1064" s="337">
        <v>300</v>
      </c>
    </row>
    <row r="1065" spans="1:7" ht="41.4">
      <c r="A1065" s="342" t="s">
        <v>3520</v>
      </c>
      <c r="B1065" s="345" t="s">
        <v>3521</v>
      </c>
      <c r="C1065" s="339" t="s">
        <v>3522</v>
      </c>
      <c r="D1065" s="336" t="s">
        <v>1265</v>
      </c>
      <c r="E1065" s="336" t="s">
        <v>1269</v>
      </c>
      <c r="F1065" s="336" t="s">
        <v>1267</v>
      </c>
      <c r="G1065" s="337">
        <v>300</v>
      </c>
    </row>
    <row r="1066" spans="1:7" ht="41.4">
      <c r="A1066" s="342" t="s">
        <v>3523</v>
      </c>
      <c r="B1066" s="345" t="s">
        <v>3524</v>
      </c>
      <c r="C1066" s="339" t="s">
        <v>3522</v>
      </c>
      <c r="D1066" s="336" t="s">
        <v>1265</v>
      </c>
      <c r="E1066" s="336" t="s">
        <v>1269</v>
      </c>
      <c r="F1066" s="336" t="s">
        <v>1267</v>
      </c>
      <c r="G1066" s="337">
        <v>300</v>
      </c>
    </row>
    <row r="1067" spans="1:7" ht="41.4">
      <c r="A1067" s="342" t="s">
        <v>3525</v>
      </c>
      <c r="B1067" s="345" t="s">
        <v>3526</v>
      </c>
      <c r="C1067" s="339" t="s">
        <v>3527</v>
      </c>
      <c r="D1067" s="336" t="s">
        <v>1265</v>
      </c>
      <c r="E1067" s="336" t="s">
        <v>1269</v>
      </c>
      <c r="F1067" s="336" t="s">
        <v>1267</v>
      </c>
      <c r="G1067" s="337">
        <v>300</v>
      </c>
    </row>
    <row r="1068" spans="1:7" ht="41.4">
      <c r="A1068" s="342" t="s">
        <v>3528</v>
      </c>
      <c r="B1068" s="345" t="s">
        <v>3529</v>
      </c>
      <c r="C1068" s="339" t="s">
        <v>3530</v>
      </c>
      <c r="D1068" s="336" t="s">
        <v>1265</v>
      </c>
      <c r="E1068" s="336" t="s">
        <v>3439</v>
      </c>
      <c r="F1068" s="336" t="s">
        <v>1736</v>
      </c>
      <c r="G1068" s="337">
        <v>300</v>
      </c>
    </row>
    <row r="1069" spans="1:7" ht="41.4">
      <c r="A1069" s="342" t="s">
        <v>3531</v>
      </c>
      <c r="B1069" s="345" t="s">
        <v>3532</v>
      </c>
      <c r="C1069" s="339" t="s">
        <v>3533</v>
      </c>
      <c r="D1069" s="336" t="s">
        <v>1265</v>
      </c>
      <c r="E1069" s="336" t="s">
        <v>1269</v>
      </c>
      <c r="F1069" s="336" t="s">
        <v>1267</v>
      </c>
      <c r="G1069" s="337">
        <v>300</v>
      </c>
    </row>
    <row r="1070" spans="1:7" ht="41.4">
      <c r="A1070" s="342" t="s">
        <v>3534</v>
      </c>
      <c r="B1070" s="345" t="s">
        <v>3535</v>
      </c>
      <c r="C1070" s="339" t="s">
        <v>3536</v>
      </c>
      <c r="D1070" s="336" t="s">
        <v>1265</v>
      </c>
      <c r="E1070" s="336" t="s">
        <v>1269</v>
      </c>
      <c r="F1070" s="336" t="s">
        <v>1267</v>
      </c>
      <c r="G1070" s="337">
        <v>300</v>
      </c>
    </row>
    <row r="1071" spans="1:7" ht="41.4">
      <c r="A1071" s="342" t="s">
        <v>3537</v>
      </c>
      <c r="B1071" s="345" t="s">
        <v>3538</v>
      </c>
      <c r="C1071" s="339" t="s">
        <v>3536</v>
      </c>
      <c r="D1071" s="336" t="s">
        <v>1265</v>
      </c>
      <c r="E1071" s="336" t="s">
        <v>1269</v>
      </c>
      <c r="F1071" s="336" t="s">
        <v>1267</v>
      </c>
      <c r="G1071" s="337">
        <v>300</v>
      </c>
    </row>
    <row r="1072" spans="1:7" s="131" customFormat="1">
      <c r="A1072" s="142" t="s">
        <v>3539</v>
      </c>
      <c r="B1072" s="143" t="s">
        <v>3540</v>
      </c>
      <c r="C1072" s="347">
        <f>SUBTOTAL(3,G1073:G2650)</f>
        <v>1506</v>
      </c>
      <c r="D1072" s="142"/>
      <c r="E1072" s="142"/>
      <c r="F1072" s="142"/>
      <c r="G1072" s="348">
        <f>SUBTOTAL(9,G1073:G2650)</f>
        <v>2992621.4959999984</v>
      </c>
    </row>
    <row r="1073" spans="1:12" s="131" customFormat="1">
      <c r="A1073" s="153">
        <v>1</v>
      </c>
      <c r="B1073" s="159" t="s">
        <v>1257</v>
      </c>
      <c r="C1073" s="212"/>
      <c r="D1073" s="212"/>
      <c r="E1073" s="212"/>
      <c r="F1073" s="212"/>
      <c r="G1073" s="314">
        <f>SUBTOTAL(9,G1074:G1074)</f>
        <v>1984</v>
      </c>
      <c r="I1073" s="131">
        <v>0.25</v>
      </c>
      <c r="J1073" s="131">
        <v>1727.7349999999999</v>
      </c>
      <c r="L1073" s="131" t="s">
        <v>3541</v>
      </c>
    </row>
    <row r="1074" spans="1:12" ht="39.6">
      <c r="A1074" s="163">
        <v>1</v>
      </c>
      <c r="B1074" s="162" t="s">
        <v>3542</v>
      </c>
      <c r="C1074" s="163" t="s">
        <v>3543</v>
      </c>
      <c r="D1074" s="232">
        <v>620</v>
      </c>
      <c r="E1074" s="163" t="s">
        <v>3544</v>
      </c>
      <c r="F1074" s="163" t="s">
        <v>3545</v>
      </c>
      <c r="G1074" s="201">
        <f>3.2*D1074</f>
        <v>1984</v>
      </c>
      <c r="I1074" s="125">
        <v>1</v>
      </c>
      <c r="J1074" s="125">
        <v>5299.9409999999998</v>
      </c>
    </row>
    <row r="1075" spans="1:12">
      <c r="A1075" s="153">
        <v>2</v>
      </c>
      <c r="B1075" s="159" t="s">
        <v>1272</v>
      </c>
      <c r="C1075" s="153"/>
      <c r="D1075" s="233"/>
      <c r="E1075" s="153"/>
      <c r="F1075" s="153"/>
      <c r="G1075" s="158">
        <f>SUBTOTAL(9,G1076:G1078)</f>
        <v>7264</v>
      </c>
      <c r="I1075" s="125">
        <f>0.7*0.8</f>
        <v>0.55999999999999994</v>
      </c>
      <c r="J1075" s="125">
        <f>J1073+(J1074-J1073)/(I1074-I1073)*(I1075-I1073)</f>
        <v>3204.2468133333332</v>
      </c>
    </row>
    <row r="1076" spans="1:12" ht="39.6">
      <c r="A1076" s="163">
        <v>1</v>
      </c>
      <c r="B1076" s="162" t="s">
        <v>3546</v>
      </c>
      <c r="C1076" s="163" t="s">
        <v>3547</v>
      </c>
      <c r="D1076" s="232">
        <v>1700</v>
      </c>
      <c r="E1076" s="163" t="s">
        <v>3548</v>
      </c>
      <c r="F1076" s="163" t="s">
        <v>3549</v>
      </c>
      <c r="G1076" s="201">
        <f>3.2*D1076</f>
        <v>5440</v>
      </c>
      <c r="J1076" s="312">
        <f>J1075</f>
        <v>3204.2468133333332</v>
      </c>
      <c r="K1076" s="313">
        <f>J1076/1000</f>
        <v>3.2042468133333331</v>
      </c>
    </row>
    <row r="1077" spans="1:12" ht="39.6">
      <c r="A1077" s="163">
        <v>2</v>
      </c>
      <c r="B1077" s="162" t="s">
        <v>3550</v>
      </c>
      <c r="C1077" s="163" t="s">
        <v>3551</v>
      </c>
      <c r="D1077" s="232">
        <v>280</v>
      </c>
      <c r="E1077" s="163" t="s">
        <v>3552</v>
      </c>
      <c r="F1077" s="163" t="s">
        <v>3549</v>
      </c>
      <c r="G1077" s="201">
        <f>3.2*D1077</f>
        <v>896</v>
      </c>
    </row>
    <row r="1078" spans="1:12" ht="39.6">
      <c r="A1078" s="163">
        <v>3</v>
      </c>
      <c r="B1078" s="162" t="s">
        <v>3553</v>
      </c>
      <c r="C1078" s="163" t="s">
        <v>3554</v>
      </c>
      <c r="D1078" s="232">
        <v>290</v>
      </c>
      <c r="E1078" s="163" t="s">
        <v>3552</v>
      </c>
      <c r="F1078" s="163" t="s">
        <v>3549</v>
      </c>
      <c r="G1078" s="201">
        <f>3.2*D1078</f>
        <v>928</v>
      </c>
    </row>
    <row r="1079" spans="1:12" s="131" customFormat="1" ht="20.399999999999999" customHeight="1">
      <c r="A1079" s="153">
        <v>3</v>
      </c>
      <c r="B1079" s="159" t="s">
        <v>3555</v>
      </c>
      <c r="C1079" s="153"/>
      <c r="D1079" s="233"/>
      <c r="E1079" s="153"/>
      <c r="F1079" s="153"/>
      <c r="G1079" s="158">
        <f>SUBTOTAL(9,G1080:G1084)</f>
        <v>8646.4000000000015</v>
      </c>
    </row>
    <row r="1080" spans="1:12" ht="26.4">
      <c r="A1080" s="167">
        <v>1</v>
      </c>
      <c r="B1080" s="234" t="s">
        <v>3556</v>
      </c>
      <c r="C1080" s="168" t="s">
        <v>3557</v>
      </c>
      <c r="D1080" s="45">
        <v>258</v>
      </c>
      <c r="E1080" s="167" t="s">
        <v>3558</v>
      </c>
      <c r="F1080" s="167" t="s">
        <v>3559</v>
      </c>
      <c r="G1080" s="201">
        <f>3.2*D1080</f>
        <v>825.6</v>
      </c>
    </row>
    <row r="1081" spans="1:12" ht="26.4">
      <c r="A1081" s="167">
        <v>2</v>
      </c>
      <c r="B1081" s="234" t="s">
        <v>3560</v>
      </c>
      <c r="C1081" s="168" t="s">
        <v>3557</v>
      </c>
      <c r="D1081" s="235">
        <v>476</v>
      </c>
      <c r="E1081" s="167" t="s">
        <v>3561</v>
      </c>
      <c r="F1081" s="167" t="s">
        <v>3562</v>
      </c>
      <c r="G1081" s="201">
        <f>3.2*D1081</f>
        <v>1523.2</v>
      </c>
    </row>
    <row r="1082" spans="1:12" ht="39.6">
      <c r="A1082" s="167">
        <v>3</v>
      </c>
      <c r="B1082" s="234" t="s">
        <v>3563</v>
      </c>
      <c r="C1082" s="168" t="s">
        <v>3557</v>
      </c>
      <c r="D1082" s="235">
        <v>465</v>
      </c>
      <c r="E1082" s="167" t="s">
        <v>3564</v>
      </c>
      <c r="F1082" s="167" t="s">
        <v>3565</v>
      </c>
      <c r="G1082" s="201">
        <f>3.2*D1082</f>
        <v>1488</v>
      </c>
    </row>
    <row r="1083" spans="1:12" ht="26.4">
      <c r="A1083" s="167">
        <v>3</v>
      </c>
      <c r="B1083" s="234" t="s">
        <v>3566</v>
      </c>
      <c r="C1083" s="168" t="s">
        <v>3557</v>
      </c>
      <c r="D1083" s="235">
        <v>216</v>
      </c>
      <c r="E1083" s="167" t="s">
        <v>3567</v>
      </c>
      <c r="F1083" s="167" t="s">
        <v>3568</v>
      </c>
      <c r="G1083" s="201">
        <f>3.2*D1083</f>
        <v>691.2</v>
      </c>
    </row>
    <row r="1084" spans="1:12" ht="33" customHeight="1">
      <c r="A1084" s="167">
        <v>4</v>
      </c>
      <c r="B1084" s="168" t="s">
        <v>3569</v>
      </c>
      <c r="C1084" s="168" t="s">
        <v>3557</v>
      </c>
      <c r="D1084" s="45">
        <v>1287</v>
      </c>
      <c r="E1084" s="167" t="s">
        <v>3570</v>
      </c>
      <c r="F1084" s="167" t="s">
        <v>3568</v>
      </c>
      <c r="G1084" s="201">
        <f>3.2*D1084</f>
        <v>4118.4000000000005</v>
      </c>
    </row>
    <row r="1085" spans="1:12" s="131" customFormat="1">
      <c r="A1085" s="153">
        <v>4</v>
      </c>
      <c r="B1085" s="236" t="s">
        <v>3571</v>
      </c>
      <c r="C1085" s="153"/>
      <c r="D1085" s="233"/>
      <c r="E1085" s="153"/>
      <c r="F1085" s="153"/>
      <c r="G1085" s="158">
        <f>SUBTOTAL(9,G1086:G1090)</f>
        <v>4000</v>
      </c>
    </row>
    <row r="1086" spans="1:12">
      <c r="A1086" s="163">
        <v>1</v>
      </c>
      <c r="B1086" s="237" t="s">
        <v>3572</v>
      </c>
      <c r="C1086" s="163"/>
      <c r="D1086" s="232"/>
      <c r="E1086" s="163"/>
      <c r="F1086" s="163"/>
      <c r="G1086" s="201">
        <v>800</v>
      </c>
    </row>
    <row r="1087" spans="1:12">
      <c r="A1087" s="163">
        <v>2</v>
      </c>
      <c r="B1087" s="237" t="s">
        <v>3573</v>
      </c>
      <c r="C1087" s="163"/>
      <c r="D1087" s="232"/>
      <c r="E1087" s="163"/>
      <c r="F1087" s="163"/>
      <c r="G1087" s="201">
        <v>400</v>
      </c>
    </row>
    <row r="1088" spans="1:12">
      <c r="A1088" s="163">
        <v>3</v>
      </c>
      <c r="B1088" s="237" t="s">
        <v>3574</v>
      </c>
      <c r="C1088" s="163"/>
      <c r="D1088" s="232"/>
      <c r="E1088" s="163"/>
      <c r="F1088" s="163"/>
      <c r="G1088" s="201">
        <v>1300</v>
      </c>
    </row>
    <row r="1089" spans="1:7">
      <c r="A1089" s="163">
        <v>4</v>
      </c>
      <c r="B1089" s="237" t="s">
        <v>3575</v>
      </c>
      <c r="C1089" s="163"/>
      <c r="D1089" s="232"/>
      <c r="E1089" s="163"/>
      <c r="F1089" s="163"/>
      <c r="G1089" s="201">
        <v>750</v>
      </c>
    </row>
    <row r="1090" spans="1:7">
      <c r="A1090" s="163">
        <v>5</v>
      </c>
      <c r="B1090" s="237" t="s">
        <v>3576</v>
      </c>
      <c r="C1090" s="163"/>
      <c r="D1090" s="232"/>
      <c r="E1090" s="163"/>
      <c r="F1090" s="163"/>
      <c r="G1090" s="201">
        <v>750</v>
      </c>
    </row>
    <row r="1091" spans="1:7" s="131" customFormat="1">
      <c r="A1091" s="153">
        <v>5</v>
      </c>
      <c r="B1091" s="236" t="s">
        <v>3571</v>
      </c>
      <c r="C1091" s="153"/>
      <c r="D1091" s="233"/>
      <c r="E1091" s="153"/>
      <c r="F1091" s="153"/>
      <c r="G1091" s="158">
        <f>SUBTOTAL(9,G1092:G1114)</f>
        <v>39244.800000000003</v>
      </c>
    </row>
    <row r="1092" spans="1:7" ht="39.6">
      <c r="A1092" s="167">
        <v>1</v>
      </c>
      <c r="B1092" s="168" t="s">
        <v>3577</v>
      </c>
      <c r="C1092" s="167" t="s">
        <v>3578</v>
      </c>
      <c r="D1092" s="238">
        <v>800</v>
      </c>
      <c r="E1092" s="167" t="s">
        <v>3544</v>
      </c>
      <c r="F1092" s="167" t="s">
        <v>3579</v>
      </c>
      <c r="G1092" s="201">
        <f>3.2*D1092</f>
        <v>2560</v>
      </c>
    </row>
    <row r="1093" spans="1:7" ht="26.4">
      <c r="A1093" s="167">
        <v>2</v>
      </c>
      <c r="B1093" s="168" t="s">
        <v>3580</v>
      </c>
      <c r="C1093" s="167" t="s">
        <v>3581</v>
      </c>
      <c r="D1093" s="239">
        <v>800</v>
      </c>
      <c r="E1093" s="167" t="s">
        <v>3544</v>
      </c>
      <c r="F1093" s="167" t="s">
        <v>3582</v>
      </c>
      <c r="G1093" s="201">
        <f t="shared" ref="G1093:G1126" si="0">3.2*D1093</f>
        <v>2560</v>
      </c>
    </row>
    <row r="1094" spans="1:7" ht="26.4">
      <c r="A1094" s="167">
        <v>3</v>
      </c>
      <c r="B1094" s="168" t="s">
        <v>3583</v>
      </c>
      <c r="C1094" s="167" t="s">
        <v>3584</v>
      </c>
      <c r="D1094" s="240">
        <v>327</v>
      </c>
      <c r="E1094" s="167" t="s">
        <v>3544</v>
      </c>
      <c r="F1094" s="167" t="s">
        <v>3585</v>
      </c>
      <c r="G1094" s="201">
        <f t="shared" si="0"/>
        <v>1046.4000000000001</v>
      </c>
    </row>
    <row r="1095" spans="1:7" ht="26.4">
      <c r="A1095" s="167">
        <v>4</v>
      </c>
      <c r="B1095" s="168" t="s">
        <v>3586</v>
      </c>
      <c r="C1095" s="167" t="s">
        <v>3587</v>
      </c>
      <c r="D1095" s="239">
        <v>437</v>
      </c>
      <c r="E1095" s="167" t="s">
        <v>3544</v>
      </c>
      <c r="F1095" s="167" t="s">
        <v>3588</v>
      </c>
      <c r="G1095" s="201">
        <f t="shared" si="0"/>
        <v>1398.4</v>
      </c>
    </row>
    <row r="1096" spans="1:7" ht="26.4">
      <c r="A1096" s="167">
        <v>5</v>
      </c>
      <c r="B1096" s="168" t="s">
        <v>3589</v>
      </c>
      <c r="C1096" s="167" t="s">
        <v>3590</v>
      </c>
      <c r="D1096" s="239">
        <v>1600</v>
      </c>
      <c r="E1096" s="167" t="s">
        <v>3544</v>
      </c>
      <c r="F1096" s="167" t="s">
        <v>3591</v>
      </c>
      <c r="G1096" s="201">
        <f t="shared" si="0"/>
        <v>5120</v>
      </c>
    </row>
    <row r="1097" spans="1:7" ht="26.4">
      <c r="A1097" s="167">
        <v>6</v>
      </c>
      <c r="B1097" s="168" t="s">
        <v>3592</v>
      </c>
      <c r="C1097" s="167" t="s">
        <v>3593</v>
      </c>
      <c r="D1097" s="241">
        <v>300</v>
      </c>
      <c r="E1097" s="167" t="s">
        <v>3544</v>
      </c>
      <c r="F1097" s="167" t="s">
        <v>3594</v>
      </c>
      <c r="G1097" s="201">
        <f t="shared" si="0"/>
        <v>960</v>
      </c>
    </row>
    <row r="1098" spans="1:7" ht="26.4">
      <c r="A1098" s="167">
        <v>7</v>
      </c>
      <c r="B1098" s="242" t="s">
        <v>3595</v>
      </c>
      <c r="C1098" s="208" t="s">
        <v>3596</v>
      </c>
      <c r="D1098" s="241">
        <v>130</v>
      </c>
      <c r="E1098" s="167" t="s">
        <v>3544</v>
      </c>
      <c r="F1098" s="167" t="s">
        <v>3594</v>
      </c>
      <c r="G1098" s="201">
        <f t="shared" si="0"/>
        <v>416</v>
      </c>
    </row>
    <row r="1099" spans="1:7" ht="26.4">
      <c r="A1099" s="167">
        <v>8</v>
      </c>
      <c r="B1099" s="243" t="s">
        <v>3597</v>
      </c>
      <c r="C1099" s="196" t="s">
        <v>3598</v>
      </c>
      <c r="D1099" s="244">
        <v>750</v>
      </c>
      <c r="E1099" s="167" t="s">
        <v>3544</v>
      </c>
      <c r="F1099" s="167" t="s">
        <v>3599</v>
      </c>
      <c r="G1099" s="201">
        <f t="shared" si="0"/>
        <v>2400</v>
      </c>
    </row>
    <row r="1100" spans="1:7" ht="26.4">
      <c r="A1100" s="167">
        <v>9</v>
      </c>
      <c r="B1100" s="243" t="s">
        <v>3600</v>
      </c>
      <c r="C1100" s="196" t="s">
        <v>3601</v>
      </c>
      <c r="D1100" s="241">
        <v>750</v>
      </c>
      <c r="E1100" s="167" t="s">
        <v>3544</v>
      </c>
      <c r="F1100" s="167" t="s">
        <v>3599</v>
      </c>
      <c r="G1100" s="201">
        <f t="shared" si="0"/>
        <v>2400</v>
      </c>
    </row>
    <row r="1101" spans="1:7" ht="26.4">
      <c r="A1101" s="167">
        <v>10</v>
      </c>
      <c r="B1101" s="168" t="s">
        <v>3602</v>
      </c>
      <c r="C1101" s="167" t="s">
        <v>3603</v>
      </c>
      <c r="D1101" s="239">
        <v>850</v>
      </c>
      <c r="E1101" s="167" t="s">
        <v>3544</v>
      </c>
      <c r="F1101" s="167" t="s">
        <v>3604</v>
      </c>
      <c r="G1101" s="201">
        <f t="shared" si="0"/>
        <v>2720</v>
      </c>
    </row>
    <row r="1102" spans="1:7" ht="26.4">
      <c r="A1102" s="167">
        <v>11</v>
      </c>
      <c r="B1102" s="168" t="s">
        <v>3605</v>
      </c>
      <c r="C1102" s="167" t="s">
        <v>3606</v>
      </c>
      <c r="D1102" s="240">
        <v>250</v>
      </c>
      <c r="E1102" s="167" t="s">
        <v>3544</v>
      </c>
      <c r="F1102" s="167" t="s">
        <v>3607</v>
      </c>
      <c r="G1102" s="201">
        <f t="shared" si="0"/>
        <v>800</v>
      </c>
    </row>
    <row r="1103" spans="1:7" ht="26.4">
      <c r="A1103" s="167">
        <v>12</v>
      </c>
      <c r="B1103" s="168" t="s">
        <v>3608</v>
      </c>
      <c r="C1103" s="167" t="s">
        <v>3609</v>
      </c>
      <c r="D1103" s="239">
        <v>950</v>
      </c>
      <c r="E1103" s="167" t="s">
        <v>3544</v>
      </c>
      <c r="F1103" s="167" t="s">
        <v>3610</v>
      </c>
      <c r="G1103" s="201">
        <f t="shared" si="0"/>
        <v>3040</v>
      </c>
    </row>
    <row r="1104" spans="1:7" ht="26.4">
      <c r="A1104" s="167">
        <v>13</v>
      </c>
      <c r="B1104" s="168" t="s">
        <v>3611</v>
      </c>
      <c r="C1104" s="167" t="s">
        <v>3612</v>
      </c>
      <c r="D1104" s="239">
        <v>1000</v>
      </c>
      <c r="E1104" s="167" t="s">
        <v>3544</v>
      </c>
      <c r="F1104" s="167" t="s">
        <v>3613</v>
      </c>
      <c r="G1104" s="201">
        <f t="shared" si="0"/>
        <v>3200</v>
      </c>
    </row>
    <row r="1105" spans="1:7" ht="26.4">
      <c r="A1105" s="167">
        <v>14</v>
      </c>
      <c r="B1105" s="168" t="s">
        <v>3614</v>
      </c>
      <c r="C1105" s="167" t="s">
        <v>3615</v>
      </c>
      <c r="D1105" s="239">
        <v>100</v>
      </c>
      <c r="E1105" s="167" t="s">
        <v>3544</v>
      </c>
      <c r="F1105" s="167" t="s">
        <v>3616</v>
      </c>
      <c r="G1105" s="201">
        <f t="shared" si="0"/>
        <v>320</v>
      </c>
    </row>
    <row r="1106" spans="1:7" ht="26.4">
      <c r="A1106" s="167">
        <v>15</v>
      </c>
      <c r="B1106" s="168" t="s">
        <v>3617</v>
      </c>
      <c r="C1106" s="167" t="s">
        <v>3618</v>
      </c>
      <c r="D1106" s="245">
        <v>400</v>
      </c>
      <c r="E1106" s="167" t="s">
        <v>3544</v>
      </c>
      <c r="F1106" s="167" t="s">
        <v>3619</v>
      </c>
      <c r="G1106" s="201">
        <f t="shared" si="0"/>
        <v>1280</v>
      </c>
    </row>
    <row r="1107" spans="1:7" ht="26.4">
      <c r="A1107" s="167">
        <v>16</v>
      </c>
      <c r="B1107" s="168" t="s">
        <v>3620</v>
      </c>
      <c r="C1107" s="167" t="s">
        <v>3621</v>
      </c>
      <c r="D1107" s="239">
        <v>200</v>
      </c>
      <c r="E1107" s="167" t="s">
        <v>3544</v>
      </c>
      <c r="F1107" s="167" t="s">
        <v>3622</v>
      </c>
      <c r="G1107" s="201">
        <f t="shared" si="0"/>
        <v>640</v>
      </c>
    </row>
    <row r="1108" spans="1:7" ht="26.4">
      <c r="A1108" s="167">
        <v>17</v>
      </c>
      <c r="B1108" s="168" t="s">
        <v>3623</v>
      </c>
      <c r="C1108" s="196" t="s">
        <v>3624</v>
      </c>
      <c r="D1108" s="246">
        <v>300</v>
      </c>
      <c r="E1108" s="167" t="s">
        <v>3544</v>
      </c>
      <c r="F1108" s="167" t="s">
        <v>3625</v>
      </c>
      <c r="G1108" s="201">
        <f t="shared" si="0"/>
        <v>960</v>
      </c>
    </row>
    <row r="1109" spans="1:7" ht="26.4">
      <c r="A1109" s="167">
        <v>18</v>
      </c>
      <c r="B1109" s="168" t="s">
        <v>3626</v>
      </c>
      <c r="C1109" s="194" t="s">
        <v>3627</v>
      </c>
      <c r="D1109" s="246">
        <v>200</v>
      </c>
      <c r="E1109" s="167" t="s">
        <v>3544</v>
      </c>
      <c r="F1109" s="167" t="s">
        <v>3628</v>
      </c>
      <c r="G1109" s="201">
        <f t="shared" si="0"/>
        <v>640</v>
      </c>
    </row>
    <row r="1110" spans="1:7" ht="39.6">
      <c r="A1110" s="167">
        <v>19</v>
      </c>
      <c r="B1110" s="168" t="s">
        <v>3629</v>
      </c>
      <c r="C1110" s="167" t="s">
        <v>3630</v>
      </c>
      <c r="D1110" s="246">
        <v>400</v>
      </c>
      <c r="E1110" s="167" t="s">
        <v>3544</v>
      </c>
      <c r="F1110" s="167" t="s">
        <v>3631</v>
      </c>
      <c r="G1110" s="201">
        <f t="shared" si="0"/>
        <v>1280</v>
      </c>
    </row>
    <row r="1111" spans="1:7" ht="39.6">
      <c r="A1111" s="167">
        <v>20</v>
      </c>
      <c r="B1111" s="168" t="s">
        <v>3632</v>
      </c>
      <c r="C1111" s="167" t="s">
        <v>3633</v>
      </c>
      <c r="D1111" s="239">
        <v>450</v>
      </c>
      <c r="E1111" s="167" t="s">
        <v>3544</v>
      </c>
      <c r="F1111" s="167" t="s">
        <v>3634</v>
      </c>
      <c r="G1111" s="201">
        <f t="shared" si="0"/>
        <v>1440</v>
      </c>
    </row>
    <row r="1112" spans="1:7" ht="39.6">
      <c r="A1112" s="167">
        <v>21</v>
      </c>
      <c r="B1112" s="168" t="s">
        <v>3635</v>
      </c>
      <c r="C1112" s="167" t="s">
        <v>3636</v>
      </c>
      <c r="D1112" s="239">
        <v>450</v>
      </c>
      <c r="E1112" s="167" t="s">
        <v>3544</v>
      </c>
      <c r="F1112" s="167" t="s">
        <v>3634</v>
      </c>
      <c r="G1112" s="201">
        <f t="shared" si="0"/>
        <v>1440</v>
      </c>
    </row>
    <row r="1113" spans="1:7" ht="26.4">
      <c r="A1113" s="167">
        <v>22</v>
      </c>
      <c r="B1113" s="168" t="s">
        <v>3637</v>
      </c>
      <c r="C1113" s="167" t="s">
        <v>3638</v>
      </c>
      <c r="D1113" s="241">
        <v>280</v>
      </c>
      <c r="E1113" s="167" t="s">
        <v>3544</v>
      </c>
      <c r="F1113" s="167" t="s">
        <v>3639</v>
      </c>
      <c r="G1113" s="201">
        <f t="shared" si="0"/>
        <v>896</v>
      </c>
    </row>
    <row r="1114" spans="1:7" ht="26.4">
      <c r="A1114" s="167">
        <v>23</v>
      </c>
      <c r="B1114" s="168" t="s">
        <v>3640</v>
      </c>
      <c r="C1114" s="167" t="s">
        <v>3641</v>
      </c>
      <c r="D1114" s="241">
        <v>540</v>
      </c>
      <c r="E1114" s="167" t="s">
        <v>3544</v>
      </c>
      <c r="F1114" s="167" t="s">
        <v>3639</v>
      </c>
      <c r="G1114" s="201">
        <f t="shared" si="0"/>
        <v>1728</v>
      </c>
    </row>
    <row r="1115" spans="1:7" s="131" customFormat="1" ht="26.4">
      <c r="A1115" s="153">
        <v>6</v>
      </c>
      <c r="B1115" s="159" t="s">
        <v>3642</v>
      </c>
      <c r="C1115" s="153"/>
      <c r="D1115" s="233"/>
      <c r="E1115" s="153"/>
      <c r="F1115" s="153"/>
      <c r="G1115" s="158">
        <f>SUBTOTAL(9,G1116:G1121)</f>
        <v>14835.2</v>
      </c>
    </row>
    <row r="1116" spans="1:7" ht="26.4">
      <c r="A1116" s="167">
        <v>1</v>
      </c>
      <c r="B1116" s="168" t="s">
        <v>3643</v>
      </c>
      <c r="C1116" s="167" t="s">
        <v>3644</v>
      </c>
      <c r="D1116" s="235">
        <v>650</v>
      </c>
      <c r="E1116" s="167" t="s">
        <v>3645</v>
      </c>
      <c r="F1116" s="167" t="s">
        <v>3646</v>
      </c>
      <c r="G1116" s="201">
        <f t="shared" si="0"/>
        <v>2080</v>
      </c>
    </row>
    <row r="1117" spans="1:7" ht="26.4">
      <c r="A1117" s="167">
        <v>2</v>
      </c>
      <c r="B1117" s="168" t="s">
        <v>3647</v>
      </c>
      <c r="C1117" s="167" t="s">
        <v>3648</v>
      </c>
      <c r="D1117" s="235">
        <v>945</v>
      </c>
      <c r="E1117" s="167" t="s">
        <v>3645</v>
      </c>
      <c r="F1117" s="167" t="s">
        <v>3646</v>
      </c>
      <c r="G1117" s="201">
        <f t="shared" si="0"/>
        <v>3024</v>
      </c>
    </row>
    <row r="1118" spans="1:7" ht="26.4">
      <c r="A1118" s="167">
        <v>3</v>
      </c>
      <c r="B1118" s="168" t="s">
        <v>3649</v>
      </c>
      <c r="C1118" s="167" t="s">
        <v>3650</v>
      </c>
      <c r="D1118" s="235">
        <v>846</v>
      </c>
      <c r="E1118" s="167" t="s">
        <v>3645</v>
      </c>
      <c r="F1118" s="167" t="s">
        <v>3646</v>
      </c>
      <c r="G1118" s="201">
        <f t="shared" si="0"/>
        <v>2707.2000000000003</v>
      </c>
    </row>
    <row r="1119" spans="1:7" ht="39.6">
      <c r="A1119" s="167">
        <v>4</v>
      </c>
      <c r="B1119" s="168" t="s">
        <v>3651</v>
      </c>
      <c r="C1119" s="167" t="s">
        <v>3652</v>
      </c>
      <c r="D1119" s="235">
        <v>717</v>
      </c>
      <c r="E1119" s="167" t="s">
        <v>3653</v>
      </c>
      <c r="F1119" s="167" t="s">
        <v>3654</v>
      </c>
      <c r="G1119" s="201">
        <f t="shared" si="0"/>
        <v>2294.4</v>
      </c>
    </row>
    <row r="1120" spans="1:7" ht="39.6">
      <c r="A1120" s="167">
        <v>5</v>
      </c>
      <c r="B1120" s="168" t="s">
        <v>3655</v>
      </c>
      <c r="C1120" s="167" t="s">
        <v>3656</v>
      </c>
      <c r="D1120" s="235">
        <v>373</v>
      </c>
      <c r="E1120" s="167" t="s">
        <v>3657</v>
      </c>
      <c r="F1120" s="167" t="s">
        <v>3654</v>
      </c>
      <c r="G1120" s="201">
        <f t="shared" si="0"/>
        <v>1193.6000000000001</v>
      </c>
    </row>
    <row r="1121" spans="1:7" ht="39.6">
      <c r="A1121" s="167">
        <v>6</v>
      </c>
      <c r="B1121" s="168" t="s">
        <v>3658</v>
      </c>
      <c r="C1121" s="167" t="s">
        <v>3659</v>
      </c>
      <c r="D1121" s="235">
        <v>1105</v>
      </c>
      <c r="E1121" s="167" t="s">
        <v>3660</v>
      </c>
      <c r="F1121" s="167" t="s">
        <v>3654</v>
      </c>
      <c r="G1121" s="201">
        <f t="shared" si="0"/>
        <v>3536</v>
      </c>
    </row>
    <row r="1122" spans="1:7" s="131" customFormat="1" ht="26.4">
      <c r="A1122" s="153">
        <v>7</v>
      </c>
      <c r="B1122" s="159" t="s">
        <v>3661</v>
      </c>
      <c r="C1122" s="153"/>
      <c r="D1122" s="233"/>
      <c r="E1122" s="153"/>
      <c r="F1122" s="153"/>
      <c r="G1122" s="158">
        <f>SUBTOTAL(9,G1123:G1126)</f>
        <v>7200</v>
      </c>
    </row>
    <row r="1123" spans="1:7" ht="39.6">
      <c r="A1123" s="163">
        <v>1</v>
      </c>
      <c r="B1123" s="162" t="s">
        <v>3662</v>
      </c>
      <c r="C1123" s="163" t="s">
        <v>3663</v>
      </c>
      <c r="D1123" s="247">
        <v>450</v>
      </c>
      <c r="E1123" s="163" t="s">
        <v>3664</v>
      </c>
      <c r="F1123" s="163" t="s">
        <v>3665</v>
      </c>
      <c r="G1123" s="201">
        <f t="shared" si="0"/>
        <v>1440</v>
      </c>
    </row>
    <row r="1124" spans="1:7" ht="66">
      <c r="A1124" s="163">
        <v>2</v>
      </c>
      <c r="B1124" s="162" t="s">
        <v>3666</v>
      </c>
      <c r="C1124" s="163" t="s">
        <v>3667</v>
      </c>
      <c r="D1124" s="232">
        <v>1200</v>
      </c>
      <c r="E1124" s="163" t="s">
        <v>3664</v>
      </c>
      <c r="F1124" s="163" t="s">
        <v>3668</v>
      </c>
      <c r="G1124" s="201">
        <f t="shared" si="0"/>
        <v>3840</v>
      </c>
    </row>
    <row r="1125" spans="1:7" ht="52.8">
      <c r="A1125" s="163">
        <v>3</v>
      </c>
      <c r="B1125" s="162" t="s">
        <v>3669</v>
      </c>
      <c r="C1125" s="163" t="s">
        <v>3670</v>
      </c>
      <c r="D1125" s="247">
        <v>300</v>
      </c>
      <c r="E1125" s="163" t="s">
        <v>3664</v>
      </c>
      <c r="F1125" s="163" t="s">
        <v>3668</v>
      </c>
      <c r="G1125" s="201">
        <f>3.2*D1125</f>
        <v>960</v>
      </c>
    </row>
    <row r="1126" spans="1:7" ht="39.6">
      <c r="A1126" s="163">
        <v>4</v>
      </c>
      <c r="B1126" s="162" t="s">
        <v>3671</v>
      </c>
      <c r="C1126" s="163" t="s">
        <v>3672</v>
      </c>
      <c r="D1126" s="232">
        <v>300</v>
      </c>
      <c r="E1126" s="163" t="s">
        <v>3664</v>
      </c>
      <c r="F1126" s="163" t="s">
        <v>3668</v>
      </c>
      <c r="G1126" s="201">
        <f t="shared" si="0"/>
        <v>960</v>
      </c>
    </row>
    <row r="1127" spans="1:7" s="131" customFormat="1">
      <c r="A1127" s="175">
        <v>8</v>
      </c>
      <c r="B1127" s="159" t="s">
        <v>1277</v>
      </c>
      <c r="C1127" s="175"/>
      <c r="D1127" s="265"/>
      <c r="E1127" s="175"/>
      <c r="F1127" s="175"/>
      <c r="G1127" s="315">
        <f>SUBTOTAL(9,G1128:G1129)</f>
        <v>7200</v>
      </c>
    </row>
    <row r="1128" spans="1:7">
      <c r="A1128" s="163">
        <v>1</v>
      </c>
      <c r="B1128" s="162" t="s">
        <v>3673</v>
      </c>
      <c r="C1128" s="163" t="s">
        <v>3674</v>
      </c>
      <c r="D1128" s="232">
        <v>1040</v>
      </c>
      <c r="E1128" s="163" t="s">
        <v>3675</v>
      </c>
      <c r="F1128" s="163" t="s">
        <v>3676</v>
      </c>
      <c r="G1128" s="201">
        <f>3.2*D1128</f>
        <v>3328</v>
      </c>
    </row>
    <row r="1129" spans="1:7" ht="26.4">
      <c r="A1129" s="163">
        <v>2</v>
      </c>
      <c r="B1129" s="162" t="s">
        <v>3677</v>
      </c>
      <c r="C1129" s="163" t="s">
        <v>3678</v>
      </c>
      <c r="D1129" s="232">
        <v>1210</v>
      </c>
      <c r="E1129" s="163" t="s">
        <v>3675</v>
      </c>
      <c r="F1129" s="163" t="s">
        <v>3676</v>
      </c>
      <c r="G1129" s="201">
        <f>3.2*D1129</f>
        <v>3872</v>
      </c>
    </row>
    <row r="1130" spans="1:7" s="131" customFormat="1">
      <c r="A1130" s="153">
        <v>9</v>
      </c>
      <c r="B1130" s="159" t="s">
        <v>1307</v>
      </c>
      <c r="C1130" s="153"/>
      <c r="D1130" s="268"/>
      <c r="E1130" s="153"/>
      <c r="F1130" s="175"/>
      <c r="G1130" s="315">
        <f>SUBTOTAL(9,G1131:G1172)</f>
        <v>76937.599999999991</v>
      </c>
    </row>
    <row r="1131" spans="1:7" ht="39.6">
      <c r="A1131" s="163">
        <v>1</v>
      </c>
      <c r="B1131" s="162" t="s">
        <v>3679</v>
      </c>
      <c r="C1131" s="163" t="s">
        <v>3680</v>
      </c>
      <c r="D1131" s="232">
        <v>350</v>
      </c>
      <c r="E1131" s="163" t="s">
        <v>3544</v>
      </c>
      <c r="F1131" s="163" t="s">
        <v>3545</v>
      </c>
      <c r="G1131" s="201">
        <f>3.2*D1131</f>
        <v>1120</v>
      </c>
    </row>
    <row r="1132" spans="1:7" ht="39.6">
      <c r="A1132" s="163">
        <v>2</v>
      </c>
      <c r="B1132" s="162" t="s">
        <v>3681</v>
      </c>
      <c r="C1132" s="163" t="s">
        <v>3682</v>
      </c>
      <c r="D1132" s="232">
        <v>150</v>
      </c>
      <c r="E1132" s="163" t="s">
        <v>3544</v>
      </c>
      <c r="F1132" s="163" t="s">
        <v>3545</v>
      </c>
      <c r="G1132" s="201">
        <f t="shared" ref="G1132:G1171" si="1">3.2*D1132</f>
        <v>480</v>
      </c>
    </row>
    <row r="1133" spans="1:7" ht="39.6">
      <c r="A1133" s="163">
        <v>3</v>
      </c>
      <c r="B1133" s="162" t="s">
        <v>3683</v>
      </c>
      <c r="C1133" s="163" t="s">
        <v>3684</v>
      </c>
      <c r="D1133" s="232">
        <v>250</v>
      </c>
      <c r="E1133" s="163" t="s">
        <v>3544</v>
      </c>
      <c r="F1133" s="163" t="s">
        <v>3685</v>
      </c>
      <c r="G1133" s="201">
        <f t="shared" si="1"/>
        <v>800</v>
      </c>
    </row>
    <row r="1134" spans="1:7" ht="52.8">
      <c r="A1134" s="163">
        <v>4</v>
      </c>
      <c r="B1134" s="162" t="s">
        <v>3686</v>
      </c>
      <c r="C1134" s="163" t="s">
        <v>3687</v>
      </c>
      <c r="D1134" s="232">
        <v>500</v>
      </c>
      <c r="E1134" s="163" t="s">
        <v>3544</v>
      </c>
      <c r="F1134" s="163" t="s">
        <v>3688</v>
      </c>
      <c r="G1134" s="201">
        <f t="shared" si="1"/>
        <v>1600</v>
      </c>
    </row>
    <row r="1135" spans="1:7" ht="52.8">
      <c r="A1135" s="163">
        <v>5</v>
      </c>
      <c r="B1135" s="162" t="s">
        <v>3689</v>
      </c>
      <c r="C1135" s="163" t="s">
        <v>3690</v>
      </c>
      <c r="D1135" s="232">
        <v>470</v>
      </c>
      <c r="E1135" s="163" t="s">
        <v>3544</v>
      </c>
      <c r="F1135" s="163" t="s">
        <v>3691</v>
      </c>
      <c r="G1135" s="201">
        <f t="shared" si="1"/>
        <v>1504</v>
      </c>
    </row>
    <row r="1136" spans="1:7" ht="39.6">
      <c r="A1136" s="163">
        <v>6</v>
      </c>
      <c r="B1136" s="162" t="s">
        <v>3692</v>
      </c>
      <c r="C1136" s="163" t="s">
        <v>3693</v>
      </c>
      <c r="D1136" s="232">
        <v>400</v>
      </c>
      <c r="E1136" s="163" t="s">
        <v>3544</v>
      </c>
      <c r="F1136" s="163" t="s">
        <v>3545</v>
      </c>
      <c r="G1136" s="201">
        <f t="shared" si="1"/>
        <v>1280</v>
      </c>
    </row>
    <row r="1137" spans="1:7" ht="52.8">
      <c r="A1137" s="163">
        <v>7</v>
      </c>
      <c r="B1137" s="162" t="s">
        <v>3694</v>
      </c>
      <c r="C1137" s="163" t="s">
        <v>3695</v>
      </c>
      <c r="D1137" s="232">
        <v>388</v>
      </c>
      <c r="E1137" s="163" t="s">
        <v>3696</v>
      </c>
      <c r="F1137" s="163" t="s">
        <v>3688</v>
      </c>
      <c r="G1137" s="201">
        <f t="shared" si="1"/>
        <v>1241.6000000000001</v>
      </c>
    </row>
    <row r="1138" spans="1:7" ht="52.8">
      <c r="A1138" s="163">
        <v>8</v>
      </c>
      <c r="B1138" s="162" t="s">
        <v>3697</v>
      </c>
      <c r="C1138" s="163"/>
      <c r="D1138" s="232">
        <v>454</v>
      </c>
      <c r="E1138" s="163" t="s">
        <v>3696</v>
      </c>
      <c r="F1138" s="163" t="s">
        <v>3688</v>
      </c>
      <c r="G1138" s="201">
        <f t="shared" si="1"/>
        <v>1452.8000000000002</v>
      </c>
    </row>
    <row r="1139" spans="1:7" ht="26.4">
      <c r="A1139" s="163">
        <v>9</v>
      </c>
      <c r="B1139" s="162" t="s">
        <v>3698</v>
      </c>
      <c r="C1139" s="163" t="s">
        <v>3699</v>
      </c>
      <c r="D1139" s="232">
        <v>550</v>
      </c>
      <c r="E1139" s="163" t="s">
        <v>3544</v>
      </c>
      <c r="F1139" s="163" t="s">
        <v>3700</v>
      </c>
      <c r="G1139" s="201">
        <f t="shared" si="1"/>
        <v>1760</v>
      </c>
    </row>
    <row r="1140" spans="1:7" ht="26.4">
      <c r="A1140" s="163">
        <v>10</v>
      </c>
      <c r="B1140" s="162" t="s">
        <v>3701</v>
      </c>
      <c r="C1140" s="163" t="s">
        <v>3702</v>
      </c>
      <c r="D1140" s="232">
        <v>600</v>
      </c>
      <c r="E1140" s="163" t="s">
        <v>3544</v>
      </c>
      <c r="F1140" s="163" t="s">
        <v>3700</v>
      </c>
      <c r="G1140" s="201">
        <f t="shared" si="1"/>
        <v>1920</v>
      </c>
    </row>
    <row r="1141" spans="1:7" ht="26.4">
      <c r="A1141" s="163">
        <v>11</v>
      </c>
      <c r="B1141" s="162" t="s">
        <v>3703</v>
      </c>
      <c r="C1141" s="163" t="s">
        <v>3704</v>
      </c>
      <c r="D1141" s="232">
        <v>635</v>
      </c>
      <c r="E1141" s="163" t="s">
        <v>3544</v>
      </c>
      <c r="F1141" s="163" t="s">
        <v>3700</v>
      </c>
      <c r="G1141" s="201">
        <f t="shared" si="1"/>
        <v>2032</v>
      </c>
    </row>
    <row r="1142" spans="1:7" ht="39.6">
      <c r="A1142" s="163">
        <v>12</v>
      </c>
      <c r="B1142" s="162" t="s">
        <v>3705</v>
      </c>
      <c r="C1142" s="163" t="s">
        <v>3706</v>
      </c>
      <c r="D1142" s="232">
        <v>600</v>
      </c>
      <c r="E1142" s="163" t="s">
        <v>3544</v>
      </c>
      <c r="F1142" s="163" t="s">
        <v>3545</v>
      </c>
      <c r="G1142" s="201">
        <f t="shared" si="1"/>
        <v>1920</v>
      </c>
    </row>
    <row r="1143" spans="1:7" ht="39.6">
      <c r="A1143" s="163">
        <v>13</v>
      </c>
      <c r="B1143" s="162" t="s">
        <v>3707</v>
      </c>
      <c r="C1143" s="163" t="s">
        <v>3708</v>
      </c>
      <c r="D1143" s="232">
        <v>600</v>
      </c>
      <c r="E1143" s="163" t="s">
        <v>3544</v>
      </c>
      <c r="F1143" s="163" t="s">
        <v>3545</v>
      </c>
      <c r="G1143" s="201">
        <f t="shared" si="1"/>
        <v>1920</v>
      </c>
    </row>
    <row r="1144" spans="1:7" ht="26.4">
      <c r="A1144" s="163">
        <v>14</v>
      </c>
      <c r="B1144" s="162" t="s">
        <v>3709</v>
      </c>
      <c r="C1144" s="163" t="s">
        <v>3709</v>
      </c>
      <c r="D1144" s="232">
        <v>925</v>
      </c>
      <c r="E1144" s="163" t="s">
        <v>3544</v>
      </c>
      <c r="F1144" s="163" t="s">
        <v>3700</v>
      </c>
      <c r="G1144" s="201">
        <f t="shared" si="1"/>
        <v>2960</v>
      </c>
    </row>
    <row r="1145" spans="1:7" ht="26.4">
      <c r="A1145" s="163">
        <v>15</v>
      </c>
      <c r="B1145" s="162" t="s">
        <v>3710</v>
      </c>
      <c r="C1145" s="163" t="s">
        <v>3711</v>
      </c>
      <c r="D1145" s="232">
        <v>638</v>
      </c>
      <c r="E1145" s="163" t="s">
        <v>3544</v>
      </c>
      <c r="F1145" s="163" t="s">
        <v>3700</v>
      </c>
      <c r="G1145" s="201">
        <f t="shared" si="1"/>
        <v>2041.6000000000001</v>
      </c>
    </row>
    <row r="1146" spans="1:7" ht="26.4">
      <c r="A1146" s="163">
        <v>16</v>
      </c>
      <c r="B1146" s="162" t="s">
        <v>3712</v>
      </c>
      <c r="C1146" s="163" t="s">
        <v>3713</v>
      </c>
      <c r="D1146" s="232">
        <v>660</v>
      </c>
      <c r="E1146" s="163" t="s">
        <v>3544</v>
      </c>
      <c r="F1146" s="163" t="s">
        <v>3700</v>
      </c>
      <c r="G1146" s="201">
        <f t="shared" si="1"/>
        <v>2112</v>
      </c>
    </row>
    <row r="1147" spans="1:7" ht="39.6">
      <c r="A1147" s="163">
        <v>17</v>
      </c>
      <c r="B1147" s="162" t="s">
        <v>3714</v>
      </c>
      <c r="C1147" s="163" t="s">
        <v>3715</v>
      </c>
      <c r="D1147" s="232">
        <v>500</v>
      </c>
      <c r="E1147" s="163" t="s">
        <v>3544</v>
      </c>
      <c r="F1147" s="163" t="s">
        <v>3545</v>
      </c>
      <c r="G1147" s="201">
        <f t="shared" si="1"/>
        <v>1600</v>
      </c>
    </row>
    <row r="1148" spans="1:7">
      <c r="A1148" s="163">
        <v>18</v>
      </c>
      <c r="B1148" s="162" t="s">
        <v>3716</v>
      </c>
      <c r="C1148" s="163" t="s">
        <v>3717</v>
      </c>
      <c r="D1148" s="232">
        <v>535</v>
      </c>
      <c r="E1148" s="163" t="s">
        <v>3544</v>
      </c>
      <c r="F1148" s="163" t="s">
        <v>249</v>
      </c>
      <c r="G1148" s="201">
        <f t="shared" si="1"/>
        <v>1712</v>
      </c>
    </row>
    <row r="1149" spans="1:7">
      <c r="A1149" s="163">
        <v>19</v>
      </c>
      <c r="B1149" s="162" t="s">
        <v>3718</v>
      </c>
      <c r="C1149" s="163" t="s">
        <v>3719</v>
      </c>
      <c r="D1149" s="232">
        <v>500</v>
      </c>
      <c r="E1149" s="163" t="s">
        <v>3544</v>
      </c>
      <c r="F1149" s="163" t="s">
        <v>249</v>
      </c>
      <c r="G1149" s="201">
        <f t="shared" si="1"/>
        <v>1600</v>
      </c>
    </row>
    <row r="1150" spans="1:7" ht="26.4">
      <c r="A1150" s="163">
        <v>20</v>
      </c>
      <c r="B1150" s="162" t="s">
        <v>3720</v>
      </c>
      <c r="C1150" s="163" t="s">
        <v>3721</v>
      </c>
      <c r="D1150" s="232">
        <v>700</v>
      </c>
      <c r="E1150" s="163" t="s">
        <v>3544</v>
      </c>
      <c r="F1150" s="163" t="s">
        <v>3700</v>
      </c>
      <c r="G1150" s="201">
        <f t="shared" si="1"/>
        <v>2240</v>
      </c>
    </row>
    <row r="1151" spans="1:7" ht="26.4">
      <c r="A1151" s="163">
        <v>21</v>
      </c>
      <c r="B1151" s="162" t="s">
        <v>3722</v>
      </c>
      <c r="C1151" s="163" t="s">
        <v>3702</v>
      </c>
      <c r="D1151" s="232">
        <v>500</v>
      </c>
      <c r="E1151" s="163" t="s">
        <v>3544</v>
      </c>
      <c r="F1151" s="163" t="s">
        <v>3700</v>
      </c>
      <c r="G1151" s="201">
        <f t="shared" si="1"/>
        <v>1600</v>
      </c>
    </row>
    <row r="1152" spans="1:7" ht="26.4">
      <c r="A1152" s="163">
        <v>22</v>
      </c>
      <c r="B1152" s="162" t="s">
        <v>3723</v>
      </c>
      <c r="C1152" s="163" t="s">
        <v>3724</v>
      </c>
      <c r="D1152" s="232">
        <v>600</v>
      </c>
      <c r="E1152" s="163" t="s">
        <v>3544</v>
      </c>
      <c r="F1152" s="163" t="s">
        <v>3700</v>
      </c>
      <c r="G1152" s="201">
        <f t="shared" si="1"/>
        <v>1920</v>
      </c>
    </row>
    <row r="1153" spans="1:7" ht="39.6">
      <c r="A1153" s="163">
        <v>23</v>
      </c>
      <c r="B1153" s="162" t="s">
        <v>3725</v>
      </c>
      <c r="C1153" s="163" t="s">
        <v>3726</v>
      </c>
      <c r="D1153" s="232">
        <v>500</v>
      </c>
      <c r="E1153" s="163" t="s">
        <v>3544</v>
      </c>
      <c r="F1153" s="163" t="s">
        <v>3545</v>
      </c>
      <c r="G1153" s="201">
        <f t="shared" si="1"/>
        <v>1600</v>
      </c>
    </row>
    <row r="1154" spans="1:7" ht="26.4">
      <c r="A1154" s="163">
        <v>24</v>
      </c>
      <c r="B1154" s="162" t="s">
        <v>3727</v>
      </c>
      <c r="C1154" s="163" t="s">
        <v>3728</v>
      </c>
      <c r="D1154" s="232">
        <v>500</v>
      </c>
      <c r="E1154" s="163" t="s">
        <v>3544</v>
      </c>
      <c r="F1154" s="163" t="s">
        <v>3700</v>
      </c>
      <c r="G1154" s="201">
        <f t="shared" si="1"/>
        <v>1600</v>
      </c>
    </row>
    <row r="1155" spans="1:7" ht="26.4">
      <c r="A1155" s="163">
        <v>25</v>
      </c>
      <c r="B1155" s="162" t="s">
        <v>3686</v>
      </c>
      <c r="C1155" s="163" t="s">
        <v>3729</v>
      </c>
      <c r="D1155" s="232">
        <v>500</v>
      </c>
      <c r="E1155" s="163" t="s">
        <v>3544</v>
      </c>
      <c r="F1155" s="163" t="s">
        <v>3700</v>
      </c>
      <c r="G1155" s="201">
        <f t="shared" si="1"/>
        <v>1600</v>
      </c>
    </row>
    <row r="1156" spans="1:7" ht="26.4">
      <c r="A1156" s="163">
        <v>26</v>
      </c>
      <c r="B1156" s="162" t="s">
        <v>3730</v>
      </c>
      <c r="C1156" s="163" t="s">
        <v>3731</v>
      </c>
      <c r="D1156" s="232">
        <v>600</v>
      </c>
      <c r="E1156" s="163" t="s">
        <v>3544</v>
      </c>
      <c r="F1156" s="163" t="s">
        <v>3700</v>
      </c>
      <c r="G1156" s="201">
        <f t="shared" si="1"/>
        <v>1920</v>
      </c>
    </row>
    <row r="1157" spans="1:7" ht="39.6">
      <c r="A1157" s="163">
        <v>27</v>
      </c>
      <c r="B1157" s="162" t="s">
        <v>3732</v>
      </c>
      <c r="C1157" s="163" t="s">
        <v>3733</v>
      </c>
      <c r="D1157" s="232">
        <v>515</v>
      </c>
      <c r="E1157" s="163" t="s">
        <v>3544</v>
      </c>
      <c r="F1157" s="163" t="s">
        <v>3545</v>
      </c>
      <c r="G1157" s="201">
        <f t="shared" si="1"/>
        <v>1648</v>
      </c>
    </row>
    <row r="1158" spans="1:7" ht="39.6">
      <c r="A1158" s="163">
        <v>28</v>
      </c>
      <c r="B1158" s="162" t="s">
        <v>3734</v>
      </c>
      <c r="C1158" s="163" t="s">
        <v>3735</v>
      </c>
      <c r="D1158" s="232">
        <v>500</v>
      </c>
      <c r="E1158" s="163" t="s">
        <v>3544</v>
      </c>
      <c r="F1158" s="163" t="s">
        <v>3545</v>
      </c>
      <c r="G1158" s="201">
        <f t="shared" si="1"/>
        <v>1600</v>
      </c>
    </row>
    <row r="1159" spans="1:7" ht="26.4">
      <c r="A1159" s="163">
        <v>29</v>
      </c>
      <c r="B1159" s="162" t="s">
        <v>3736</v>
      </c>
      <c r="C1159" s="163" t="s">
        <v>3737</v>
      </c>
      <c r="D1159" s="232">
        <v>500</v>
      </c>
      <c r="E1159" s="163" t="s">
        <v>3544</v>
      </c>
      <c r="F1159" s="163" t="s">
        <v>3700</v>
      </c>
      <c r="G1159" s="201">
        <f t="shared" si="1"/>
        <v>1600</v>
      </c>
    </row>
    <row r="1160" spans="1:7" ht="39.6">
      <c r="A1160" s="163">
        <v>30</v>
      </c>
      <c r="B1160" s="162" t="s">
        <v>3738</v>
      </c>
      <c r="C1160" s="163" t="s">
        <v>3739</v>
      </c>
      <c r="D1160" s="232">
        <v>530</v>
      </c>
      <c r="E1160" s="163" t="s">
        <v>3544</v>
      </c>
      <c r="F1160" s="163" t="s">
        <v>3545</v>
      </c>
      <c r="G1160" s="201">
        <f t="shared" si="1"/>
        <v>1696</v>
      </c>
    </row>
    <row r="1161" spans="1:7" ht="26.4">
      <c r="A1161" s="163">
        <v>31</v>
      </c>
      <c r="B1161" s="162" t="s">
        <v>3740</v>
      </c>
      <c r="C1161" s="163" t="s">
        <v>3740</v>
      </c>
      <c r="D1161" s="232">
        <v>700</v>
      </c>
      <c r="E1161" s="163" t="s">
        <v>3544</v>
      </c>
      <c r="F1161" s="163" t="s">
        <v>3700</v>
      </c>
      <c r="G1161" s="201">
        <f t="shared" si="1"/>
        <v>2240</v>
      </c>
    </row>
    <row r="1162" spans="1:7" ht="39.6">
      <c r="A1162" s="163">
        <v>32</v>
      </c>
      <c r="B1162" s="162" t="s">
        <v>3741</v>
      </c>
      <c r="C1162" s="163" t="s">
        <v>3742</v>
      </c>
      <c r="D1162" s="232">
        <v>650</v>
      </c>
      <c r="E1162" s="163" t="s">
        <v>3544</v>
      </c>
      <c r="F1162" s="163" t="s">
        <v>3545</v>
      </c>
      <c r="G1162" s="201">
        <f t="shared" si="1"/>
        <v>2080</v>
      </c>
    </row>
    <row r="1163" spans="1:7" ht="39.6">
      <c r="A1163" s="163">
        <v>33</v>
      </c>
      <c r="B1163" s="162" t="s">
        <v>3743</v>
      </c>
      <c r="C1163" s="163" t="s">
        <v>3744</v>
      </c>
      <c r="D1163" s="232">
        <v>500</v>
      </c>
      <c r="E1163" s="163" t="s">
        <v>3544</v>
      </c>
      <c r="F1163" s="163" t="s">
        <v>3545</v>
      </c>
      <c r="G1163" s="201">
        <f t="shared" si="1"/>
        <v>1600</v>
      </c>
    </row>
    <row r="1164" spans="1:7" ht="39.6">
      <c r="A1164" s="163">
        <v>34</v>
      </c>
      <c r="B1164" s="162" t="s">
        <v>3745</v>
      </c>
      <c r="C1164" s="163" t="s">
        <v>3746</v>
      </c>
      <c r="D1164" s="232">
        <v>513</v>
      </c>
      <c r="E1164" s="163" t="s">
        <v>3544</v>
      </c>
      <c r="F1164" s="163" t="s">
        <v>3545</v>
      </c>
      <c r="G1164" s="201">
        <f t="shared" si="1"/>
        <v>1641.6000000000001</v>
      </c>
    </row>
    <row r="1165" spans="1:7" ht="39.6">
      <c r="A1165" s="163">
        <v>35</v>
      </c>
      <c r="B1165" s="162" t="s">
        <v>3747</v>
      </c>
      <c r="C1165" s="163" t="s">
        <v>3748</v>
      </c>
      <c r="D1165" s="232">
        <v>1144</v>
      </c>
      <c r="E1165" s="163" t="s">
        <v>3544</v>
      </c>
      <c r="F1165" s="163" t="s">
        <v>3545</v>
      </c>
      <c r="G1165" s="201">
        <f t="shared" si="1"/>
        <v>3660.8</v>
      </c>
    </row>
    <row r="1166" spans="1:7" ht="26.4">
      <c r="A1166" s="163">
        <v>36</v>
      </c>
      <c r="B1166" s="162" t="s">
        <v>3749</v>
      </c>
      <c r="C1166" s="163" t="s">
        <v>3750</v>
      </c>
      <c r="D1166" s="232">
        <f>995-295</f>
        <v>700</v>
      </c>
      <c r="E1166" s="163" t="s">
        <v>3544</v>
      </c>
      <c r="F1166" s="163" t="s">
        <v>3751</v>
      </c>
      <c r="G1166" s="201">
        <f t="shared" si="1"/>
        <v>2240</v>
      </c>
    </row>
    <row r="1167" spans="1:7">
      <c r="A1167" s="163">
        <v>37</v>
      </c>
      <c r="B1167" s="162" t="s">
        <v>3752</v>
      </c>
      <c r="C1167" s="163" t="s">
        <v>3753</v>
      </c>
      <c r="D1167" s="232">
        <v>804</v>
      </c>
      <c r="E1167" s="163" t="s">
        <v>3544</v>
      </c>
      <c r="F1167" s="163" t="s">
        <v>3754</v>
      </c>
      <c r="G1167" s="201">
        <f t="shared" si="1"/>
        <v>2572.8000000000002</v>
      </c>
    </row>
    <row r="1168" spans="1:7" ht="39.6">
      <c r="A1168" s="163">
        <v>38</v>
      </c>
      <c r="B1168" s="162" t="s">
        <v>3755</v>
      </c>
      <c r="C1168" s="163" t="s">
        <v>3756</v>
      </c>
      <c r="D1168" s="232">
        <v>532</v>
      </c>
      <c r="E1168" s="163" t="s">
        <v>3544</v>
      </c>
      <c r="F1168" s="163" t="s">
        <v>3545</v>
      </c>
      <c r="G1168" s="201">
        <f t="shared" si="1"/>
        <v>1702.4</v>
      </c>
    </row>
    <row r="1169" spans="1:7" ht="26.4">
      <c r="A1169" s="163">
        <v>39</v>
      </c>
      <c r="B1169" s="162" t="s">
        <v>3757</v>
      </c>
      <c r="C1169" s="163" t="s">
        <v>3758</v>
      </c>
      <c r="D1169" s="232">
        <v>750</v>
      </c>
      <c r="E1169" s="163" t="s">
        <v>3544</v>
      </c>
      <c r="F1169" s="163" t="s">
        <v>3700</v>
      </c>
      <c r="G1169" s="201">
        <f t="shared" si="1"/>
        <v>2400</v>
      </c>
    </row>
    <row r="1170" spans="1:7" ht="26.4">
      <c r="A1170" s="163">
        <v>40</v>
      </c>
      <c r="B1170" s="162" t="s">
        <v>3759</v>
      </c>
      <c r="C1170" s="163" t="s">
        <v>3760</v>
      </c>
      <c r="D1170" s="232">
        <v>650</v>
      </c>
      <c r="E1170" s="163" t="s">
        <v>3544</v>
      </c>
      <c r="F1170" s="163" t="s">
        <v>3700</v>
      </c>
      <c r="G1170" s="201">
        <f t="shared" si="1"/>
        <v>2080</v>
      </c>
    </row>
    <row r="1171" spans="1:7" ht="26.4">
      <c r="A1171" s="163">
        <v>41</v>
      </c>
      <c r="B1171" s="162" t="s">
        <v>3761</v>
      </c>
      <c r="C1171" s="163" t="s">
        <v>3762</v>
      </c>
      <c r="D1171" s="232">
        <v>500</v>
      </c>
      <c r="E1171" s="163" t="s">
        <v>3544</v>
      </c>
      <c r="F1171" s="163" t="s">
        <v>3700</v>
      </c>
      <c r="G1171" s="201">
        <f t="shared" si="1"/>
        <v>1600</v>
      </c>
    </row>
    <row r="1172" spans="1:7" ht="26.4">
      <c r="A1172" s="163">
        <v>42</v>
      </c>
      <c r="B1172" s="162" t="s">
        <v>3763</v>
      </c>
      <c r="C1172" s="163" t="s">
        <v>3764</v>
      </c>
      <c r="D1172" s="232">
        <v>950</v>
      </c>
      <c r="E1172" s="163" t="s">
        <v>3544</v>
      </c>
      <c r="F1172" s="163" t="s">
        <v>3700</v>
      </c>
      <c r="G1172" s="201">
        <f>3.2*D1172</f>
        <v>3040</v>
      </c>
    </row>
    <row r="1173" spans="1:7" s="131" customFormat="1">
      <c r="A1173" s="153">
        <v>10</v>
      </c>
      <c r="B1173" s="159" t="s">
        <v>1311</v>
      </c>
      <c r="C1173" s="153"/>
      <c r="D1173" s="233"/>
      <c r="E1173" s="153"/>
      <c r="F1173" s="153"/>
      <c r="G1173" s="158">
        <f>SUBTOTAL(9,G1174:G1210)</f>
        <v>42592</v>
      </c>
    </row>
    <row r="1174" spans="1:7" ht="39.6">
      <c r="A1174" s="167">
        <v>1</v>
      </c>
      <c r="B1174" s="168" t="s">
        <v>3765</v>
      </c>
      <c r="C1174" s="167" t="s">
        <v>3765</v>
      </c>
      <c r="D1174" s="235">
        <v>150</v>
      </c>
      <c r="E1174" s="167" t="s">
        <v>3766</v>
      </c>
      <c r="F1174" s="167" t="s">
        <v>3545</v>
      </c>
      <c r="G1174" s="201">
        <f>3.2*D1174</f>
        <v>480</v>
      </c>
    </row>
    <row r="1175" spans="1:7" ht="39.6">
      <c r="A1175" s="167">
        <v>2</v>
      </c>
      <c r="B1175" s="168" t="s">
        <v>3767</v>
      </c>
      <c r="C1175" s="167" t="s">
        <v>3767</v>
      </c>
      <c r="D1175" s="235">
        <v>200</v>
      </c>
      <c r="E1175" s="167" t="s">
        <v>3766</v>
      </c>
      <c r="F1175" s="167" t="s">
        <v>3545</v>
      </c>
      <c r="G1175" s="201">
        <f t="shared" ref="G1175:G1238" si="2">3.2*D1175</f>
        <v>640</v>
      </c>
    </row>
    <row r="1176" spans="1:7" ht="39.6">
      <c r="A1176" s="167">
        <v>3</v>
      </c>
      <c r="B1176" s="168" t="s">
        <v>3768</v>
      </c>
      <c r="C1176" s="167" t="s">
        <v>3768</v>
      </c>
      <c r="D1176" s="235">
        <v>150</v>
      </c>
      <c r="E1176" s="167" t="s">
        <v>3766</v>
      </c>
      <c r="F1176" s="167" t="s">
        <v>3545</v>
      </c>
      <c r="G1176" s="201">
        <f t="shared" si="2"/>
        <v>480</v>
      </c>
    </row>
    <row r="1177" spans="1:7" ht="39.6">
      <c r="A1177" s="167">
        <v>4</v>
      </c>
      <c r="B1177" s="168" t="s">
        <v>3769</v>
      </c>
      <c r="C1177" s="167" t="s">
        <v>3769</v>
      </c>
      <c r="D1177" s="235">
        <v>120</v>
      </c>
      <c r="E1177" s="167" t="s">
        <v>3766</v>
      </c>
      <c r="F1177" s="167" t="s">
        <v>3545</v>
      </c>
      <c r="G1177" s="201">
        <f t="shared" si="2"/>
        <v>384</v>
      </c>
    </row>
    <row r="1178" spans="1:7" ht="39.6">
      <c r="A1178" s="167">
        <v>5</v>
      </c>
      <c r="B1178" s="168" t="s">
        <v>3770</v>
      </c>
      <c r="C1178" s="167" t="s">
        <v>3770</v>
      </c>
      <c r="D1178" s="235">
        <v>100</v>
      </c>
      <c r="E1178" s="167" t="s">
        <v>3766</v>
      </c>
      <c r="F1178" s="167" t="s">
        <v>3545</v>
      </c>
      <c r="G1178" s="201">
        <f t="shared" si="2"/>
        <v>320</v>
      </c>
    </row>
    <row r="1179" spans="1:7" ht="39.6">
      <c r="A1179" s="167">
        <v>6</v>
      </c>
      <c r="B1179" s="168" t="s">
        <v>3771</v>
      </c>
      <c r="C1179" s="167" t="s">
        <v>3771</v>
      </c>
      <c r="D1179" s="235">
        <v>130</v>
      </c>
      <c r="E1179" s="167" t="s">
        <v>3766</v>
      </c>
      <c r="F1179" s="167" t="s">
        <v>3545</v>
      </c>
      <c r="G1179" s="201">
        <f t="shared" si="2"/>
        <v>416</v>
      </c>
    </row>
    <row r="1180" spans="1:7" ht="39.6">
      <c r="A1180" s="167">
        <v>7</v>
      </c>
      <c r="B1180" s="168" t="s">
        <v>3772</v>
      </c>
      <c r="C1180" s="167" t="s">
        <v>3772</v>
      </c>
      <c r="D1180" s="235">
        <v>200</v>
      </c>
      <c r="E1180" s="167" t="s">
        <v>3766</v>
      </c>
      <c r="F1180" s="167" t="s">
        <v>3545</v>
      </c>
      <c r="G1180" s="201">
        <f t="shared" si="2"/>
        <v>640</v>
      </c>
    </row>
    <row r="1181" spans="1:7" ht="39.6">
      <c r="A1181" s="167">
        <v>8</v>
      </c>
      <c r="B1181" s="168" t="s">
        <v>3773</v>
      </c>
      <c r="C1181" s="167" t="s">
        <v>3773</v>
      </c>
      <c r="D1181" s="235">
        <v>200</v>
      </c>
      <c r="E1181" s="167" t="s">
        <v>3766</v>
      </c>
      <c r="F1181" s="167" t="s">
        <v>3545</v>
      </c>
      <c r="G1181" s="201">
        <f t="shared" si="2"/>
        <v>640</v>
      </c>
    </row>
    <row r="1182" spans="1:7" ht="39.6">
      <c r="A1182" s="167">
        <v>9</v>
      </c>
      <c r="B1182" s="168" t="s">
        <v>3774</v>
      </c>
      <c r="C1182" s="167" t="s">
        <v>3774</v>
      </c>
      <c r="D1182" s="235">
        <v>100</v>
      </c>
      <c r="E1182" s="167" t="s">
        <v>3766</v>
      </c>
      <c r="F1182" s="167" t="s">
        <v>3545</v>
      </c>
      <c r="G1182" s="201">
        <f t="shared" si="2"/>
        <v>320</v>
      </c>
    </row>
    <row r="1183" spans="1:7" ht="39.6">
      <c r="A1183" s="167">
        <v>10</v>
      </c>
      <c r="B1183" s="168" t="s">
        <v>3775</v>
      </c>
      <c r="C1183" s="167" t="s">
        <v>3775</v>
      </c>
      <c r="D1183" s="235">
        <v>150</v>
      </c>
      <c r="E1183" s="167" t="s">
        <v>3766</v>
      </c>
      <c r="F1183" s="167" t="s">
        <v>3545</v>
      </c>
      <c r="G1183" s="201">
        <f t="shared" si="2"/>
        <v>480</v>
      </c>
    </row>
    <row r="1184" spans="1:7" ht="39.6">
      <c r="A1184" s="167">
        <v>11</v>
      </c>
      <c r="B1184" s="168" t="s">
        <v>3776</v>
      </c>
      <c r="C1184" s="167" t="s">
        <v>3776</v>
      </c>
      <c r="D1184" s="235">
        <v>250</v>
      </c>
      <c r="E1184" s="167" t="s">
        <v>3766</v>
      </c>
      <c r="F1184" s="167" t="s">
        <v>3545</v>
      </c>
      <c r="G1184" s="201">
        <f t="shared" si="2"/>
        <v>800</v>
      </c>
    </row>
    <row r="1185" spans="1:7" ht="39.6">
      <c r="A1185" s="167">
        <v>12</v>
      </c>
      <c r="B1185" s="168" t="s">
        <v>3777</v>
      </c>
      <c r="C1185" s="167" t="s">
        <v>3777</v>
      </c>
      <c r="D1185" s="235">
        <v>200</v>
      </c>
      <c r="E1185" s="167" t="s">
        <v>3766</v>
      </c>
      <c r="F1185" s="167" t="s">
        <v>3545</v>
      </c>
      <c r="G1185" s="201">
        <f t="shared" si="2"/>
        <v>640</v>
      </c>
    </row>
    <row r="1186" spans="1:7" ht="39.6">
      <c r="A1186" s="167">
        <v>13</v>
      </c>
      <c r="B1186" s="168" t="s">
        <v>3778</v>
      </c>
      <c r="C1186" s="167" t="s">
        <v>3778</v>
      </c>
      <c r="D1186" s="235">
        <v>350</v>
      </c>
      <c r="E1186" s="167" t="s">
        <v>3779</v>
      </c>
      <c r="F1186" s="167" t="s">
        <v>3545</v>
      </c>
      <c r="G1186" s="201">
        <f t="shared" si="2"/>
        <v>1120</v>
      </c>
    </row>
    <row r="1187" spans="1:7" ht="39.6">
      <c r="A1187" s="167">
        <v>14</v>
      </c>
      <c r="B1187" s="168" t="s">
        <v>3780</v>
      </c>
      <c r="C1187" s="167" t="s">
        <v>3780</v>
      </c>
      <c r="D1187" s="235">
        <v>200</v>
      </c>
      <c r="E1187" s="167" t="s">
        <v>3766</v>
      </c>
      <c r="F1187" s="167" t="s">
        <v>3545</v>
      </c>
      <c r="G1187" s="201">
        <f t="shared" si="2"/>
        <v>640</v>
      </c>
    </row>
    <row r="1188" spans="1:7" ht="39.6">
      <c r="A1188" s="167">
        <v>15</v>
      </c>
      <c r="B1188" s="168" t="s">
        <v>3781</v>
      </c>
      <c r="C1188" s="167" t="s">
        <v>3781</v>
      </c>
      <c r="D1188" s="235">
        <v>400</v>
      </c>
      <c r="E1188" s="167" t="s">
        <v>3766</v>
      </c>
      <c r="F1188" s="167" t="s">
        <v>3545</v>
      </c>
      <c r="G1188" s="201">
        <f t="shared" si="2"/>
        <v>1280</v>
      </c>
    </row>
    <row r="1189" spans="1:7" ht="26.4">
      <c r="A1189" s="167">
        <v>16</v>
      </c>
      <c r="B1189" s="168" t="s">
        <v>3782</v>
      </c>
      <c r="C1189" s="167" t="s">
        <v>3782</v>
      </c>
      <c r="D1189" s="235">
        <v>450</v>
      </c>
      <c r="E1189" s="167" t="s">
        <v>3783</v>
      </c>
      <c r="F1189" s="167" t="s">
        <v>3784</v>
      </c>
      <c r="G1189" s="201">
        <f t="shared" si="2"/>
        <v>1440</v>
      </c>
    </row>
    <row r="1190" spans="1:7" ht="39.6">
      <c r="A1190" s="167">
        <v>17</v>
      </c>
      <c r="B1190" s="168" t="s">
        <v>3785</v>
      </c>
      <c r="C1190" s="167" t="s">
        <v>3785</v>
      </c>
      <c r="D1190" s="235">
        <v>150</v>
      </c>
      <c r="E1190" s="167" t="s">
        <v>3766</v>
      </c>
      <c r="F1190" s="167" t="s">
        <v>3545</v>
      </c>
      <c r="G1190" s="201">
        <f t="shared" si="2"/>
        <v>480</v>
      </c>
    </row>
    <row r="1191" spans="1:7" ht="39.6">
      <c r="A1191" s="167">
        <v>18</v>
      </c>
      <c r="B1191" s="168" t="s">
        <v>3786</v>
      </c>
      <c r="C1191" s="167" t="s">
        <v>3786</v>
      </c>
      <c r="D1191" s="235">
        <v>200</v>
      </c>
      <c r="E1191" s="167" t="s">
        <v>3766</v>
      </c>
      <c r="F1191" s="167" t="s">
        <v>3545</v>
      </c>
      <c r="G1191" s="201">
        <f t="shared" si="2"/>
        <v>640</v>
      </c>
    </row>
    <row r="1192" spans="1:7" ht="26.4">
      <c r="A1192" s="167">
        <v>19</v>
      </c>
      <c r="B1192" s="168" t="s">
        <v>3787</v>
      </c>
      <c r="C1192" s="167" t="s">
        <v>3787</v>
      </c>
      <c r="D1192" s="235">
        <v>700</v>
      </c>
      <c r="E1192" s="167" t="s">
        <v>3783</v>
      </c>
      <c r="F1192" s="167" t="s">
        <v>3784</v>
      </c>
      <c r="G1192" s="201">
        <f t="shared" si="2"/>
        <v>2240</v>
      </c>
    </row>
    <row r="1193" spans="1:7" ht="39.6">
      <c r="A1193" s="167">
        <v>20</v>
      </c>
      <c r="B1193" s="168" t="s">
        <v>3788</v>
      </c>
      <c r="C1193" s="167" t="s">
        <v>3788</v>
      </c>
      <c r="D1193" s="235">
        <v>200</v>
      </c>
      <c r="E1193" s="167" t="s">
        <v>3766</v>
      </c>
      <c r="F1193" s="167" t="s">
        <v>3545</v>
      </c>
      <c r="G1193" s="201">
        <f t="shared" si="2"/>
        <v>640</v>
      </c>
    </row>
    <row r="1194" spans="1:7" ht="39.6">
      <c r="A1194" s="167">
        <v>21</v>
      </c>
      <c r="B1194" s="168" t="s">
        <v>3789</v>
      </c>
      <c r="C1194" s="167" t="s">
        <v>3789</v>
      </c>
      <c r="D1194" s="235">
        <v>300</v>
      </c>
      <c r="E1194" s="167" t="s">
        <v>3766</v>
      </c>
      <c r="F1194" s="167" t="s">
        <v>3545</v>
      </c>
      <c r="G1194" s="201">
        <f t="shared" si="2"/>
        <v>960</v>
      </c>
    </row>
    <row r="1195" spans="1:7" ht="39.6">
      <c r="A1195" s="167">
        <v>22</v>
      </c>
      <c r="B1195" s="168" t="s">
        <v>3790</v>
      </c>
      <c r="C1195" s="167" t="s">
        <v>3790</v>
      </c>
      <c r="D1195" s="235">
        <v>500</v>
      </c>
      <c r="E1195" s="167" t="s">
        <v>3766</v>
      </c>
      <c r="F1195" s="167" t="s">
        <v>3545</v>
      </c>
      <c r="G1195" s="201">
        <f t="shared" si="2"/>
        <v>1600</v>
      </c>
    </row>
    <row r="1196" spans="1:7" ht="39.6">
      <c r="A1196" s="167">
        <v>23</v>
      </c>
      <c r="B1196" s="168" t="s">
        <v>3791</v>
      </c>
      <c r="C1196" s="167" t="s">
        <v>3791</v>
      </c>
      <c r="D1196" s="235">
        <v>200</v>
      </c>
      <c r="E1196" s="167" t="s">
        <v>3766</v>
      </c>
      <c r="F1196" s="167" t="s">
        <v>3545</v>
      </c>
      <c r="G1196" s="201">
        <f t="shared" si="2"/>
        <v>640</v>
      </c>
    </row>
    <row r="1197" spans="1:7" ht="39.6">
      <c r="A1197" s="167">
        <v>24</v>
      </c>
      <c r="B1197" s="168" t="s">
        <v>3792</v>
      </c>
      <c r="C1197" s="167" t="s">
        <v>3792</v>
      </c>
      <c r="D1197" s="235">
        <v>250</v>
      </c>
      <c r="E1197" s="167" t="s">
        <v>3766</v>
      </c>
      <c r="F1197" s="167" t="s">
        <v>3545</v>
      </c>
      <c r="G1197" s="201">
        <f t="shared" si="2"/>
        <v>800</v>
      </c>
    </row>
    <row r="1198" spans="1:7" ht="39.6">
      <c r="A1198" s="167">
        <v>25</v>
      </c>
      <c r="B1198" s="168" t="s">
        <v>3793</v>
      </c>
      <c r="C1198" s="167" t="s">
        <v>3793</v>
      </c>
      <c r="D1198" s="235">
        <v>400</v>
      </c>
      <c r="E1198" s="167" t="s">
        <v>3766</v>
      </c>
      <c r="F1198" s="167" t="s">
        <v>3545</v>
      </c>
      <c r="G1198" s="201">
        <f t="shared" si="2"/>
        <v>1280</v>
      </c>
    </row>
    <row r="1199" spans="1:7" ht="39.6">
      <c r="A1199" s="167">
        <v>26</v>
      </c>
      <c r="B1199" s="168" t="s">
        <v>3794</v>
      </c>
      <c r="C1199" s="167" t="s">
        <v>3794</v>
      </c>
      <c r="D1199" s="235">
        <v>450</v>
      </c>
      <c r="E1199" s="167" t="s">
        <v>3795</v>
      </c>
      <c r="F1199" s="167" t="s">
        <v>3545</v>
      </c>
      <c r="G1199" s="201">
        <f t="shared" si="2"/>
        <v>1440</v>
      </c>
    </row>
    <row r="1200" spans="1:7" ht="39.6">
      <c r="A1200" s="167">
        <v>27</v>
      </c>
      <c r="B1200" s="168" t="s">
        <v>3796</v>
      </c>
      <c r="C1200" s="167" t="s">
        <v>3796</v>
      </c>
      <c r="D1200" s="235">
        <v>400</v>
      </c>
      <c r="E1200" s="167" t="s">
        <v>3795</v>
      </c>
      <c r="F1200" s="167" t="s">
        <v>3545</v>
      </c>
      <c r="G1200" s="201">
        <f t="shared" si="2"/>
        <v>1280</v>
      </c>
    </row>
    <row r="1201" spans="1:12" ht="39.6">
      <c r="A1201" s="167">
        <v>28</v>
      </c>
      <c r="B1201" s="168" t="s">
        <v>3797</v>
      </c>
      <c r="C1201" s="167" t="s">
        <v>3797</v>
      </c>
      <c r="D1201" s="235">
        <v>310</v>
      </c>
      <c r="E1201" s="167" t="s">
        <v>3795</v>
      </c>
      <c r="F1201" s="167" t="s">
        <v>3545</v>
      </c>
      <c r="G1201" s="201">
        <f t="shared" si="2"/>
        <v>992</v>
      </c>
    </row>
    <row r="1202" spans="1:12" ht="39.6">
      <c r="A1202" s="167">
        <v>29</v>
      </c>
      <c r="B1202" s="168" t="s">
        <v>3798</v>
      </c>
      <c r="C1202" s="167" t="s">
        <v>3798</v>
      </c>
      <c r="D1202" s="45">
        <v>1000</v>
      </c>
      <c r="E1202" s="167" t="s">
        <v>3795</v>
      </c>
      <c r="F1202" s="167" t="s">
        <v>3545</v>
      </c>
      <c r="G1202" s="201">
        <f t="shared" si="2"/>
        <v>3200</v>
      </c>
    </row>
    <row r="1203" spans="1:12" ht="39.6">
      <c r="A1203" s="167">
        <v>30</v>
      </c>
      <c r="B1203" s="168" t="s">
        <v>3799</v>
      </c>
      <c r="C1203" s="167" t="s">
        <v>3799</v>
      </c>
      <c r="D1203" s="235">
        <v>500</v>
      </c>
      <c r="E1203" s="167" t="s">
        <v>3795</v>
      </c>
      <c r="F1203" s="167" t="s">
        <v>3545</v>
      </c>
      <c r="G1203" s="201">
        <f t="shared" si="2"/>
        <v>1600</v>
      </c>
    </row>
    <row r="1204" spans="1:12" ht="39.6">
      <c r="A1204" s="167">
        <v>31</v>
      </c>
      <c r="B1204" s="168" t="s">
        <v>3800</v>
      </c>
      <c r="C1204" s="167" t="s">
        <v>3800</v>
      </c>
      <c r="D1204" s="235">
        <v>500</v>
      </c>
      <c r="E1204" s="167" t="s">
        <v>3795</v>
      </c>
      <c r="F1204" s="167" t="s">
        <v>3545</v>
      </c>
      <c r="G1204" s="201">
        <f t="shared" si="2"/>
        <v>1600</v>
      </c>
    </row>
    <row r="1205" spans="1:12" ht="39.6">
      <c r="A1205" s="167">
        <v>32</v>
      </c>
      <c r="B1205" s="168" t="s">
        <v>3801</v>
      </c>
      <c r="C1205" s="167" t="s">
        <v>3801</v>
      </c>
      <c r="D1205" s="235">
        <v>500</v>
      </c>
      <c r="E1205" s="167" t="s">
        <v>3795</v>
      </c>
      <c r="F1205" s="167" t="s">
        <v>3545</v>
      </c>
      <c r="G1205" s="201">
        <f t="shared" si="2"/>
        <v>1600</v>
      </c>
    </row>
    <row r="1206" spans="1:12" ht="39.6">
      <c r="A1206" s="167">
        <v>33</v>
      </c>
      <c r="B1206" s="168" t="s">
        <v>3802</v>
      </c>
      <c r="C1206" s="167" t="s">
        <v>3802</v>
      </c>
      <c r="D1206" s="235">
        <v>800</v>
      </c>
      <c r="E1206" s="167" t="s">
        <v>3795</v>
      </c>
      <c r="F1206" s="167" t="s">
        <v>3545</v>
      </c>
      <c r="G1206" s="201">
        <f t="shared" si="2"/>
        <v>2560</v>
      </c>
    </row>
    <row r="1207" spans="1:12" ht="39.6">
      <c r="A1207" s="167">
        <v>34</v>
      </c>
      <c r="B1207" s="168" t="s">
        <v>3803</v>
      </c>
      <c r="C1207" s="167" t="s">
        <v>3803</v>
      </c>
      <c r="D1207" s="235">
        <v>700</v>
      </c>
      <c r="E1207" s="167" t="s">
        <v>3795</v>
      </c>
      <c r="F1207" s="167" t="s">
        <v>3545</v>
      </c>
      <c r="G1207" s="201">
        <f t="shared" si="2"/>
        <v>2240</v>
      </c>
    </row>
    <row r="1208" spans="1:12" ht="39.6">
      <c r="A1208" s="167">
        <v>35</v>
      </c>
      <c r="B1208" s="168" t="s">
        <v>3804</v>
      </c>
      <c r="C1208" s="167" t="s">
        <v>3804</v>
      </c>
      <c r="D1208" s="235">
        <v>800</v>
      </c>
      <c r="E1208" s="167" t="s">
        <v>3795</v>
      </c>
      <c r="F1208" s="167" t="s">
        <v>3545</v>
      </c>
      <c r="G1208" s="201">
        <f t="shared" si="2"/>
        <v>2560</v>
      </c>
    </row>
    <row r="1209" spans="1:12" ht="39.6">
      <c r="A1209" s="167">
        <v>36</v>
      </c>
      <c r="B1209" s="168" t="s">
        <v>3805</v>
      </c>
      <c r="C1209" s="167" t="s">
        <v>3805</v>
      </c>
      <c r="D1209" s="235">
        <v>600</v>
      </c>
      <c r="E1209" s="167" t="s">
        <v>3795</v>
      </c>
      <c r="F1209" s="167" t="s">
        <v>3545</v>
      </c>
      <c r="G1209" s="201">
        <f t="shared" si="2"/>
        <v>1920</v>
      </c>
      <c r="L1209" s="125">
        <f>0.6*0.7</f>
        <v>0.42</v>
      </c>
    </row>
    <row r="1210" spans="1:12" ht="39.6">
      <c r="A1210" s="167">
        <v>37</v>
      </c>
      <c r="B1210" s="168" t="s">
        <v>3806</v>
      </c>
      <c r="C1210" s="167" t="s">
        <v>3806</v>
      </c>
      <c r="D1210" s="235">
        <v>500</v>
      </c>
      <c r="E1210" s="167" t="s">
        <v>3795</v>
      </c>
      <c r="F1210" s="167" t="s">
        <v>3545</v>
      </c>
      <c r="G1210" s="201">
        <f t="shared" si="2"/>
        <v>1600</v>
      </c>
    </row>
    <row r="1211" spans="1:12" s="131" customFormat="1">
      <c r="A1211" s="175">
        <v>11</v>
      </c>
      <c r="B1211" s="159" t="s">
        <v>1359</v>
      </c>
      <c r="C1211" s="175"/>
      <c r="D1211" s="265"/>
      <c r="E1211" s="175"/>
      <c r="F1211" s="175"/>
      <c r="G1211" s="315">
        <f>SUBTOTAL(9,G1212:G1250)</f>
        <v>43836</v>
      </c>
    </row>
    <row r="1212" spans="1:12" ht="39.6">
      <c r="A1212" s="249">
        <v>1</v>
      </c>
      <c r="B1212" s="250" t="s">
        <v>3807</v>
      </c>
      <c r="C1212" s="249" t="s">
        <v>3808</v>
      </c>
      <c r="D1212" s="251">
        <v>140.65</v>
      </c>
      <c r="E1212" s="163"/>
      <c r="F1212" s="163" t="s">
        <v>3809</v>
      </c>
      <c r="G1212" s="201">
        <f>3.2*D1212</f>
        <v>450.08000000000004</v>
      </c>
    </row>
    <row r="1213" spans="1:12" ht="39.6">
      <c r="A1213" s="252">
        <v>2</v>
      </c>
      <c r="B1213" s="162" t="s">
        <v>3810</v>
      </c>
      <c r="C1213" s="252" t="s">
        <v>3811</v>
      </c>
      <c r="D1213" s="251">
        <v>96.56</v>
      </c>
      <c r="E1213" s="163"/>
      <c r="F1213" s="163" t="s">
        <v>3809</v>
      </c>
      <c r="G1213" s="201">
        <f t="shared" si="2"/>
        <v>308.99200000000002</v>
      </c>
    </row>
    <row r="1214" spans="1:12" ht="39.6">
      <c r="A1214" s="252">
        <v>3</v>
      </c>
      <c r="B1214" s="162" t="s">
        <v>3812</v>
      </c>
      <c r="C1214" s="252" t="s">
        <v>3811</v>
      </c>
      <c r="D1214" s="251">
        <v>103.5</v>
      </c>
      <c r="E1214" s="163"/>
      <c r="F1214" s="163" t="s">
        <v>3809</v>
      </c>
      <c r="G1214" s="201">
        <f t="shared" si="2"/>
        <v>331.20000000000005</v>
      </c>
    </row>
    <row r="1215" spans="1:12" ht="39.6">
      <c r="A1215" s="252">
        <v>4</v>
      </c>
      <c r="B1215" s="162" t="s">
        <v>3813</v>
      </c>
      <c r="C1215" s="252" t="s">
        <v>3811</v>
      </c>
      <c r="D1215" s="201">
        <v>95.48</v>
      </c>
      <c r="E1215" s="163"/>
      <c r="F1215" s="163" t="s">
        <v>3809</v>
      </c>
      <c r="G1215" s="201">
        <f t="shared" si="2"/>
        <v>305.536</v>
      </c>
    </row>
    <row r="1216" spans="1:12" ht="39.6">
      <c r="A1216" s="252">
        <v>5</v>
      </c>
      <c r="B1216" s="162" t="s">
        <v>3814</v>
      </c>
      <c r="C1216" s="252" t="s">
        <v>3815</v>
      </c>
      <c r="D1216" s="253">
        <v>195.82</v>
      </c>
      <c r="E1216" s="163"/>
      <c r="F1216" s="163" t="s">
        <v>3809</v>
      </c>
      <c r="G1216" s="201">
        <f t="shared" si="2"/>
        <v>626.62400000000002</v>
      </c>
    </row>
    <row r="1217" spans="1:7" ht="39.6">
      <c r="A1217" s="252">
        <v>6</v>
      </c>
      <c r="B1217" s="162" t="s">
        <v>3816</v>
      </c>
      <c r="C1217" s="252" t="s">
        <v>3815</v>
      </c>
      <c r="D1217" s="251">
        <v>469.5</v>
      </c>
      <c r="E1217" s="163"/>
      <c r="F1217" s="163" t="s">
        <v>3809</v>
      </c>
      <c r="G1217" s="201">
        <f t="shared" si="2"/>
        <v>1502.4</v>
      </c>
    </row>
    <row r="1218" spans="1:7" ht="39.6">
      <c r="A1218" s="252">
        <v>7</v>
      </c>
      <c r="B1218" s="162" t="s">
        <v>3817</v>
      </c>
      <c r="C1218" s="252" t="s">
        <v>3818</v>
      </c>
      <c r="D1218" s="251">
        <v>134</v>
      </c>
      <c r="E1218" s="163"/>
      <c r="F1218" s="163" t="s">
        <v>3809</v>
      </c>
      <c r="G1218" s="201">
        <f t="shared" si="2"/>
        <v>428.8</v>
      </c>
    </row>
    <row r="1219" spans="1:7" ht="39.6">
      <c r="A1219" s="252">
        <v>8</v>
      </c>
      <c r="B1219" s="162" t="s">
        <v>3819</v>
      </c>
      <c r="C1219" s="252" t="s">
        <v>3818</v>
      </c>
      <c r="D1219" s="251">
        <v>153</v>
      </c>
      <c r="E1219" s="163"/>
      <c r="F1219" s="163" t="s">
        <v>3809</v>
      </c>
      <c r="G1219" s="201">
        <f t="shared" si="2"/>
        <v>489.6</v>
      </c>
    </row>
    <row r="1220" spans="1:7" ht="39.6">
      <c r="A1220" s="252">
        <v>9</v>
      </c>
      <c r="B1220" s="162" t="s">
        <v>3820</v>
      </c>
      <c r="C1220" s="252" t="s">
        <v>3811</v>
      </c>
      <c r="D1220" s="251">
        <v>100</v>
      </c>
      <c r="E1220" s="163"/>
      <c r="F1220" s="163" t="s">
        <v>3809</v>
      </c>
      <c r="G1220" s="201">
        <f t="shared" si="2"/>
        <v>320</v>
      </c>
    </row>
    <row r="1221" spans="1:7" ht="39.6">
      <c r="A1221" s="252">
        <v>10</v>
      </c>
      <c r="B1221" s="162" t="s">
        <v>3821</v>
      </c>
      <c r="C1221" s="252" t="s">
        <v>3822</v>
      </c>
      <c r="D1221" s="253">
        <v>300</v>
      </c>
      <c r="E1221" s="163"/>
      <c r="F1221" s="163" t="s">
        <v>3809</v>
      </c>
      <c r="G1221" s="201">
        <f t="shared" si="2"/>
        <v>960</v>
      </c>
    </row>
    <row r="1222" spans="1:7" ht="39.6">
      <c r="A1222" s="252">
        <v>11</v>
      </c>
      <c r="B1222" s="162" t="s">
        <v>3823</v>
      </c>
      <c r="C1222" s="252" t="s">
        <v>3824</v>
      </c>
      <c r="D1222" s="253">
        <v>500</v>
      </c>
      <c r="E1222" s="163"/>
      <c r="F1222" s="163" t="s">
        <v>3809</v>
      </c>
      <c r="G1222" s="201">
        <f t="shared" si="2"/>
        <v>1600</v>
      </c>
    </row>
    <row r="1223" spans="1:7" ht="39.6">
      <c r="A1223" s="252">
        <v>12</v>
      </c>
      <c r="B1223" s="162" t="s">
        <v>3823</v>
      </c>
      <c r="C1223" s="252" t="s">
        <v>3825</v>
      </c>
      <c r="D1223" s="253">
        <v>500</v>
      </c>
      <c r="E1223" s="163"/>
      <c r="F1223" s="163" t="s">
        <v>3809</v>
      </c>
      <c r="G1223" s="201">
        <f t="shared" si="2"/>
        <v>1600</v>
      </c>
    </row>
    <row r="1224" spans="1:7" ht="39.6">
      <c r="A1224" s="252">
        <v>13</v>
      </c>
      <c r="B1224" s="162" t="s">
        <v>3826</v>
      </c>
      <c r="C1224" s="252" t="s">
        <v>3827</v>
      </c>
      <c r="D1224" s="253">
        <v>300</v>
      </c>
      <c r="E1224" s="163"/>
      <c r="F1224" s="163" t="s">
        <v>3809</v>
      </c>
      <c r="G1224" s="201">
        <f t="shared" si="2"/>
        <v>960</v>
      </c>
    </row>
    <row r="1225" spans="1:7" ht="39.6">
      <c r="A1225" s="252">
        <v>14</v>
      </c>
      <c r="B1225" s="162" t="s">
        <v>3828</v>
      </c>
      <c r="C1225" s="252" t="s">
        <v>3808</v>
      </c>
      <c r="D1225" s="201">
        <v>88.59</v>
      </c>
      <c r="E1225" s="163"/>
      <c r="F1225" s="163" t="s">
        <v>3809</v>
      </c>
      <c r="G1225" s="201">
        <f t="shared" si="2"/>
        <v>283.488</v>
      </c>
    </row>
    <row r="1226" spans="1:7" ht="39.6">
      <c r="A1226" s="252">
        <v>15</v>
      </c>
      <c r="B1226" s="162" t="s">
        <v>3829</v>
      </c>
      <c r="C1226" s="252" t="s">
        <v>3830</v>
      </c>
      <c r="D1226" s="201">
        <v>384.14</v>
      </c>
      <c r="E1226" s="163"/>
      <c r="F1226" s="163" t="s">
        <v>3809</v>
      </c>
      <c r="G1226" s="201">
        <f t="shared" si="2"/>
        <v>1229.248</v>
      </c>
    </row>
    <row r="1227" spans="1:7" ht="39.6">
      <c r="A1227" s="252">
        <v>16</v>
      </c>
      <c r="B1227" s="162" t="s">
        <v>3807</v>
      </c>
      <c r="C1227" s="252" t="s">
        <v>3808</v>
      </c>
      <c r="D1227" s="201">
        <v>140.65</v>
      </c>
      <c r="E1227" s="163"/>
      <c r="F1227" s="163" t="s">
        <v>3809</v>
      </c>
      <c r="G1227" s="201">
        <f t="shared" si="2"/>
        <v>450.08000000000004</v>
      </c>
    </row>
    <row r="1228" spans="1:7" ht="39.6">
      <c r="A1228" s="252">
        <v>17</v>
      </c>
      <c r="B1228" s="162" t="s">
        <v>3810</v>
      </c>
      <c r="C1228" s="252" t="s">
        <v>3811</v>
      </c>
      <c r="D1228" s="201">
        <v>96.56</v>
      </c>
      <c r="E1228" s="163"/>
      <c r="F1228" s="163" t="s">
        <v>3809</v>
      </c>
      <c r="G1228" s="201">
        <f t="shared" si="2"/>
        <v>308.99200000000002</v>
      </c>
    </row>
    <row r="1229" spans="1:7" ht="39.6">
      <c r="A1229" s="252">
        <v>18</v>
      </c>
      <c r="B1229" s="162" t="s">
        <v>3812</v>
      </c>
      <c r="C1229" s="252" t="s">
        <v>3811</v>
      </c>
      <c r="D1229" s="201">
        <v>103.5</v>
      </c>
      <c r="E1229" s="163"/>
      <c r="F1229" s="163" t="s">
        <v>3809</v>
      </c>
      <c r="G1229" s="201">
        <f t="shared" si="2"/>
        <v>331.20000000000005</v>
      </c>
    </row>
    <row r="1230" spans="1:7" ht="39.6">
      <c r="A1230" s="252">
        <v>19</v>
      </c>
      <c r="B1230" s="162" t="s">
        <v>3813</v>
      </c>
      <c r="C1230" s="252" t="s">
        <v>3811</v>
      </c>
      <c r="D1230" s="201">
        <v>95.48</v>
      </c>
      <c r="E1230" s="163"/>
      <c r="F1230" s="163" t="s">
        <v>3809</v>
      </c>
      <c r="G1230" s="201">
        <f t="shared" si="2"/>
        <v>305.536</v>
      </c>
    </row>
    <row r="1231" spans="1:7" ht="39.6">
      <c r="A1231" s="252">
        <v>20</v>
      </c>
      <c r="B1231" s="162" t="s">
        <v>3814</v>
      </c>
      <c r="C1231" s="252" t="s">
        <v>3815</v>
      </c>
      <c r="D1231" s="232">
        <v>195.82</v>
      </c>
      <c r="E1231" s="163"/>
      <c r="F1231" s="163" t="s">
        <v>3809</v>
      </c>
      <c r="G1231" s="201">
        <f t="shared" si="2"/>
        <v>626.62400000000002</v>
      </c>
    </row>
    <row r="1232" spans="1:7" ht="39.6">
      <c r="A1232" s="252">
        <v>21</v>
      </c>
      <c r="B1232" s="162" t="s">
        <v>3816</v>
      </c>
      <c r="C1232" s="252" t="s">
        <v>3815</v>
      </c>
      <c r="D1232" s="201">
        <v>469.5</v>
      </c>
      <c r="E1232" s="163"/>
      <c r="F1232" s="163" t="s">
        <v>3809</v>
      </c>
      <c r="G1232" s="201">
        <f t="shared" si="2"/>
        <v>1502.4</v>
      </c>
    </row>
    <row r="1233" spans="1:7" ht="39.6">
      <c r="A1233" s="252">
        <v>22</v>
      </c>
      <c r="B1233" s="162" t="s">
        <v>3817</v>
      </c>
      <c r="C1233" s="252" t="s">
        <v>3818</v>
      </c>
      <c r="D1233" s="201">
        <v>134</v>
      </c>
      <c r="E1233" s="163"/>
      <c r="F1233" s="163" t="s">
        <v>3809</v>
      </c>
      <c r="G1233" s="201">
        <f t="shared" si="2"/>
        <v>428.8</v>
      </c>
    </row>
    <row r="1234" spans="1:7" ht="39.6">
      <c r="A1234" s="252">
        <v>23</v>
      </c>
      <c r="B1234" s="162" t="s">
        <v>3819</v>
      </c>
      <c r="C1234" s="252" t="s">
        <v>3818</v>
      </c>
      <c r="D1234" s="201">
        <v>153</v>
      </c>
      <c r="E1234" s="163"/>
      <c r="F1234" s="163" t="s">
        <v>3809</v>
      </c>
      <c r="G1234" s="201">
        <f t="shared" si="2"/>
        <v>489.6</v>
      </c>
    </row>
    <row r="1235" spans="1:7" ht="39.6">
      <c r="A1235" s="252">
        <v>24</v>
      </c>
      <c r="B1235" s="162" t="s">
        <v>3820</v>
      </c>
      <c r="C1235" s="252" t="s">
        <v>3811</v>
      </c>
      <c r="D1235" s="201">
        <v>10</v>
      </c>
      <c r="E1235" s="163"/>
      <c r="F1235" s="163" t="s">
        <v>3809</v>
      </c>
      <c r="G1235" s="201">
        <f t="shared" si="2"/>
        <v>32</v>
      </c>
    </row>
    <row r="1236" spans="1:7" ht="39.6">
      <c r="A1236" s="252">
        <v>25</v>
      </c>
      <c r="B1236" s="162" t="s">
        <v>3831</v>
      </c>
      <c r="C1236" s="252" t="s">
        <v>3815</v>
      </c>
      <c r="D1236" s="201">
        <v>280</v>
      </c>
      <c r="E1236" s="163"/>
      <c r="F1236" s="163" t="s">
        <v>3809</v>
      </c>
      <c r="G1236" s="201">
        <f t="shared" si="2"/>
        <v>896</v>
      </c>
    </row>
    <row r="1237" spans="1:7" ht="39.6">
      <c r="A1237" s="252">
        <v>26</v>
      </c>
      <c r="B1237" s="162" t="s">
        <v>3832</v>
      </c>
      <c r="C1237" s="252" t="s">
        <v>3815</v>
      </c>
      <c r="D1237" s="201">
        <v>295</v>
      </c>
      <c r="E1237" s="163"/>
      <c r="F1237" s="163" t="s">
        <v>3809</v>
      </c>
      <c r="G1237" s="201">
        <f t="shared" si="2"/>
        <v>944</v>
      </c>
    </row>
    <row r="1238" spans="1:7" ht="39.6">
      <c r="A1238" s="252">
        <v>27</v>
      </c>
      <c r="B1238" s="162" t="s">
        <v>3833</v>
      </c>
      <c r="C1238" s="252" t="s">
        <v>3818</v>
      </c>
      <c r="D1238" s="201">
        <v>300</v>
      </c>
      <c r="E1238" s="163"/>
      <c r="F1238" s="163" t="s">
        <v>3809</v>
      </c>
      <c r="G1238" s="201">
        <f t="shared" si="2"/>
        <v>960</v>
      </c>
    </row>
    <row r="1239" spans="1:7" ht="39.6">
      <c r="A1239" s="252">
        <v>28</v>
      </c>
      <c r="B1239" s="162" t="s">
        <v>3834</v>
      </c>
      <c r="C1239" s="252" t="s">
        <v>3818</v>
      </c>
      <c r="D1239" s="232">
        <v>324</v>
      </c>
      <c r="E1239" s="163"/>
      <c r="F1239" s="163" t="s">
        <v>3809</v>
      </c>
      <c r="G1239" s="201">
        <f t="shared" ref="G1239:G1271" si="3">3.2*D1239</f>
        <v>1036.8</v>
      </c>
    </row>
    <row r="1240" spans="1:7" ht="39.6">
      <c r="A1240" s="252">
        <v>29</v>
      </c>
      <c r="B1240" s="162" t="s">
        <v>3835</v>
      </c>
      <c r="C1240" s="252" t="s">
        <v>3818</v>
      </c>
      <c r="D1240" s="232">
        <v>60</v>
      </c>
      <c r="E1240" s="163"/>
      <c r="F1240" s="163" t="s">
        <v>3809</v>
      </c>
      <c r="G1240" s="201">
        <f t="shared" si="3"/>
        <v>192</v>
      </c>
    </row>
    <row r="1241" spans="1:7" ht="39.6">
      <c r="A1241" s="252">
        <v>30</v>
      </c>
      <c r="B1241" s="162" t="s">
        <v>3821</v>
      </c>
      <c r="C1241" s="252" t="s">
        <v>3822</v>
      </c>
      <c r="D1241" s="232">
        <v>300</v>
      </c>
      <c r="E1241" s="163"/>
      <c r="F1241" s="163" t="s">
        <v>3809</v>
      </c>
      <c r="G1241" s="201">
        <f t="shared" si="3"/>
        <v>960</v>
      </c>
    </row>
    <row r="1242" spans="1:7" ht="39.6">
      <c r="A1242" s="252">
        <v>31</v>
      </c>
      <c r="B1242" s="162" t="s">
        <v>3823</v>
      </c>
      <c r="C1242" s="252" t="s">
        <v>3824</v>
      </c>
      <c r="D1242" s="232">
        <v>500</v>
      </c>
      <c r="E1242" s="163"/>
      <c r="F1242" s="163" t="s">
        <v>3809</v>
      </c>
      <c r="G1242" s="201">
        <f t="shared" si="3"/>
        <v>1600</v>
      </c>
    </row>
    <row r="1243" spans="1:7" ht="39.6">
      <c r="A1243" s="252">
        <v>32</v>
      </c>
      <c r="B1243" s="162" t="s">
        <v>3823</v>
      </c>
      <c r="C1243" s="252" t="s">
        <v>3825</v>
      </c>
      <c r="D1243" s="232">
        <v>500</v>
      </c>
      <c r="E1243" s="163"/>
      <c r="F1243" s="163" t="s">
        <v>3809</v>
      </c>
      <c r="G1243" s="201">
        <f t="shared" si="3"/>
        <v>1600</v>
      </c>
    </row>
    <row r="1244" spans="1:7" ht="39.6">
      <c r="A1244" s="252">
        <v>33</v>
      </c>
      <c r="B1244" s="162" t="s">
        <v>3826</v>
      </c>
      <c r="C1244" s="252" t="s">
        <v>3827</v>
      </c>
      <c r="D1244" s="232">
        <v>300</v>
      </c>
      <c r="E1244" s="163"/>
      <c r="F1244" s="163" t="s">
        <v>3809</v>
      </c>
      <c r="G1244" s="201">
        <f t="shared" si="3"/>
        <v>960</v>
      </c>
    </row>
    <row r="1245" spans="1:7" ht="39.6">
      <c r="A1245" s="252">
        <v>34</v>
      </c>
      <c r="B1245" s="254" t="s">
        <v>3836</v>
      </c>
      <c r="C1245" s="252" t="s">
        <v>3837</v>
      </c>
      <c r="D1245" s="232">
        <v>1700</v>
      </c>
      <c r="E1245" s="163"/>
      <c r="F1245" s="163" t="s">
        <v>3809</v>
      </c>
      <c r="G1245" s="201">
        <f t="shared" si="3"/>
        <v>5440</v>
      </c>
    </row>
    <row r="1246" spans="1:7" ht="39.6">
      <c r="A1246" s="252">
        <v>35</v>
      </c>
      <c r="B1246" s="162" t="s">
        <v>3838</v>
      </c>
      <c r="C1246" s="163" t="s">
        <v>3837</v>
      </c>
      <c r="D1246" s="232">
        <v>1700</v>
      </c>
      <c r="E1246" s="163"/>
      <c r="F1246" s="163" t="s">
        <v>3809</v>
      </c>
      <c r="G1246" s="201">
        <f t="shared" si="3"/>
        <v>5440</v>
      </c>
    </row>
    <row r="1247" spans="1:7" ht="39.6">
      <c r="A1247" s="252">
        <v>36</v>
      </c>
      <c r="B1247" s="162" t="s">
        <v>3839</v>
      </c>
      <c r="C1247" s="163" t="s">
        <v>3837</v>
      </c>
      <c r="D1247" s="255">
        <v>630</v>
      </c>
      <c r="E1247" s="163"/>
      <c r="F1247" s="163" t="s">
        <v>3809</v>
      </c>
      <c r="G1247" s="201">
        <f t="shared" si="3"/>
        <v>2016</v>
      </c>
    </row>
    <row r="1248" spans="1:7" ht="39.6">
      <c r="A1248" s="252">
        <v>37</v>
      </c>
      <c r="B1248" s="254" t="s">
        <v>3840</v>
      </c>
      <c r="C1248" s="252" t="s">
        <v>3841</v>
      </c>
      <c r="D1248" s="232">
        <v>550</v>
      </c>
      <c r="E1248" s="163"/>
      <c r="F1248" s="163" t="s">
        <v>3809</v>
      </c>
      <c r="G1248" s="201">
        <f t="shared" si="3"/>
        <v>1760</v>
      </c>
    </row>
    <row r="1249" spans="1:7" ht="39.6">
      <c r="A1249" s="252">
        <v>38</v>
      </c>
      <c r="B1249" s="254" t="s">
        <v>3842</v>
      </c>
      <c r="C1249" s="252" t="s">
        <v>3841</v>
      </c>
      <c r="D1249" s="256">
        <v>600</v>
      </c>
      <c r="E1249" s="163"/>
      <c r="F1249" s="163" t="s">
        <v>3809</v>
      </c>
      <c r="G1249" s="201">
        <f t="shared" si="3"/>
        <v>1920</v>
      </c>
    </row>
    <row r="1250" spans="1:7" ht="39.6">
      <c r="A1250" s="252">
        <v>39</v>
      </c>
      <c r="B1250" s="254" t="s">
        <v>3843</v>
      </c>
      <c r="C1250" s="252" t="s">
        <v>3841</v>
      </c>
      <c r="D1250" s="232">
        <v>700</v>
      </c>
      <c r="E1250" s="163"/>
      <c r="F1250" s="163" t="s">
        <v>3809</v>
      </c>
      <c r="G1250" s="201">
        <f t="shared" si="3"/>
        <v>2240</v>
      </c>
    </row>
    <row r="1251" spans="1:7">
      <c r="A1251" s="257">
        <v>12</v>
      </c>
      <c r="B1251" s="258" t="s">
        <v>1728</v>
      </c>
      <c r="C1251" s="257"/>
      <c r="D1251" s="233"/>
      <c r="E1251" s="153"/>
      <c r="F1251" s="153"/>
      <c r="G1251" s="158">
        <f>SUBTOTAL(9,G1252:G1272)</f>
        <v>28928.160000000007</v>
      </c>
    </row>
    <row r="1252" spans="1:7" ht="26.4">
      <c r="A1252" s="163">
        <v>1</v>
      </c>
      <c r="B1252" s="162" t="s">
        <v>3844</v>
      </c>
      <c r="C1252" s="163" t="s">
        <v>3844</v>
      </c>
      <c r="D1252" s="247">
        <v>875.71</v>
      </c>
      <c r="E1252" s="163" t="s">
        <v>3845</v>
      </c>
      <c r="F1252" s="163" t="s">
        <v>3846</v>
      </c>
      <c r="G1252" s="201">
        <f>3.2*D1252</f>
        <v>2802.2720000000004</v>
      </c>
    </row>
    <row r="1253" spans="1:7" ht="26.4">
      <c r="A1253" s="163">
        <v>2</v>
      </c>
      <c r="B1253" s="162" t="s">
        <v>3847</v>
      </c>
      <c r="C1253" s="163" t="s">
        <v>3847</v>
      </c>
      <c r="D1253" s="247">
        <v>170</v>
      </c>
      <c r="E1253" s="163" t="s">
        <v>3845</v>
      </c>
      <c r="F1253" s="163" t="s">
        <v>3846</v>
      </c>
      <c r="G1253" s="201">
        <f t="shared" si="3"/>
        <v>544</v>
      </c>
    </row>
    <row r="1254" spans="1:7" ht="26.4">
      <c r="A1254" s="163">
        <v>3</v>
      </c>
      <c r="B1254" s="162" t="s">
        <v>3848</v>
      </c>
      <c r="C1254" s="163" t="s">
        <v>3848</v>
      </c>
      <c r="D1254" s="247">
        <v>832.96</v>
      </c>
      <c r="E1254" s="163" t="s">
        <v>3845</v>
      </c>
      <c r="F1254" s="163" t="s">
        <v>3846</v>
      </c>
      <c r="G1254" s="201">
        <f t="shared" si="3"/>
        <v>2665.4720000000002</v>
      </c>
    </row>
    <row r="1255" spans="1:7" ht="26.4">
      <c r="A1255" s="163">
        <v>4</v>
      </c>
      <c r="B1255" s="162" t="s">
        <v>3849</v>
      </c>
      <c r="C1255" s="163" t="s">
        <v>3849</v>
      </c>
      <c r="D1255" s="247">
        <v>1183.5</v>
      </c>
      <c r="E1255" s="163" t="s">
        <v>3845</v>
      </c>
      <c r="F1255" s="163" t="s">
        <v>3846</v>
      </c>
      <c r="G1255" s="201">
        <f t="shared" si="3"/>
        <v>3787.2000000000003</v>
      </c>
    </row>
    <row r="1256" spans="1:7" ht="26.4">
      <c r="A1256" s="163">
        <v>5</v>
      </c>
      <c r="B1256" s="162" t="s">
        <v>3850</v>
      </c>
      <c r="C1256" s="163" t="s">
        <v>3850</v>
      </c>
      <c r="D1256" s="247">
        <v>541.71</v>
      </c>
      <c r="E1256" s="163" t="s">
        <v>3845</v>
      </c>
      <c r="F1256" s="163" t="s">
        <v>3846</v>
      </c>
      <c r="G1256" s="201">
        <f t="shared" si="3"/>
        <v>1733.4720000000002</v>
      </c>
    </row>
    <row r="1257" spans="1:7" ht="26.4">
      <c r="A1257" s="163">
        <v>6</v>
      </c>
      <c r="B1257" s="162" t="s">
        <v>3851</v>
      </c>
      <c r="C1257" s="163" t="s">
        <v>3851</v>
      </c>
      <c r="D1257" s="247">
        <v>218.49</v>
      </c>
      <c r="E1257" s="163" t="s">
        <v>3845</v>
      </c>
      <c r="F1257" s="163" t="s">
        <v>3846</v>
      </c>
      <c r="G1257" s="201">
        <f t="shared" si="3"/>
        <v>699.16800000000012</v>
      </c>
    </row>
    <row r="1258" spans="1:7" ht="26.4">
      <c r="A1258" s="163">
        <v>7</v>
      </c>
      <c r="B1258" s="162" t="s">
        <v>3852</v>
      </c>
      <c r="C1258" s="163" t="s">
        <v>3852</v>
      </c>
      <c r="D1258" s="247">
        <v>392.66</v>
      </c>
      <c r="E1258" s="163" t="s">
        <v>3845</v>
      </c>
      <c r="F1258" s="163" t="s">
        <v>3846</v>
      </c>
      <c r="G1258" s="201">
        <f t="shared" si="3"/>
        <v>1256.5120000000002</v>
      </c>
    </row>
    <row r="1259" spans="1:7" ht="26.4">
      <c r="A1259" s="163">
        <v>8</v>
      </c>
      <c r="B1259" s="162" t="s">
        <v>3853</v>
      </c>
      <c r="C1259" s="163" t="s">
        <v>3853</v>
      </c>
      <c r="D1259" s="247">
        <v>121</v>
      </c>
      <c r="E1259" s="163" t="s">
        <v>3845</v>
      </c>
      <c r="F1259" s="163" t="s">
        <v>3846</v>
      </c>
      <c r="G1259" s="201">
        <f t="shared" si="3"/>
        <v>387.20000000000005</v>
      </c>
    </row>
    <row r="1260" spans="1:7" ht="26.4">
      <c r="A1260" s="163">
        <v>9</v>
      </c>
      <c r="B1260" s="162" t="s">
        <v>3854</v>
      </c>
      <c r="C1260" s="163" t="s">
        <v>3854</v>
      </c>
      <c r="D1260" s="247">
        <v>771</v>
      </c>
      <c r="E1260" s="163" t="s">
        <v>3845</v>
      </c>
      <c r="F1260" s="163" t="s">
        <v>3846</v>
      </c>
      <c r="G1260" s="201">
        <f t="shared" si="3"/>
        <v>2467.2000000000003</v>
      </c>
    </row>
    <row r="1261" spans="1:7" ht="26.4">
      <c r="A1261" s="163">
        <v>10</v>
      </c>
      <c r="B1261" s="162" t="s">
        <v>3855</v>
      </c>
      <c r="C1261" s="163" t="s">
        <v>3855</v>
      </c>
      <c r="D1261" s="247">
        <v>1026</v>
      </c>
      <c r="E1261" s="163" t="s">
        <v>3845</v>
      </c>
      <c r="F1261" s="163" t="s">
        <v>3846</v>
      </c>
      <c r="G1261" s="201">
        <f t="shared" si="3"/>
        <v>3283.2000000000003</v>
      </c>
    </row>
    <row r="1262" spans="1:7" ht="26.4">
      <c r="A1262" s="163">
        <v>11</v>
      </c>
      <c r="B1262" s="162" t="s">
        <v>3856</v>
      </c>
      <c r="C1262" s="163" t="s">
        <v>3856</v>
      </c>
      <c r="D1262" s="247">
        <v>244.52</v>
      </c>
      <c r="E1262" s="163" t="s">
        <v>3845</v>
      </c>
      <c r="F1262" s="163" t="s">
        <v>3846</v>
      </c>
      <c r="G1262" s="201">
        <f t="shared" si="3"/>
        <v>782.46400000000006</v>
      </c>
    </row>
    <row r="1263" spans="1:7" ht="26.4">
      <c r="A1263" s="163">
        <v>12</v>
      </c>
      <c r="B1263" s="162" t="s">
        <v>3857</v>
      </c>
      <c r="C1263" s="163" t="s">
        <v>3857</v>
      </c>
      <c r="D1263" s="247">
        <v>418.15</v>
      </c>
      <c r="E1263" s="163" t="s">
        <v>3845</v>
      </c>
      <c r="F1263" s="163" t="s">
        <v>3846</v>
      </c>
      <c r="G1263" s="201">
        <f t="shared" si="3"/>
        <v>1338.08</v>
      </c>
    </row>
    <row r="1264" spans="1:7" ht="26.4">
      <c r="A1264" s="163">
        <v>13</v>
      </c>
      <c r="B1264" s="162" t="s">
        <v>3858</v>
      </c>
      <c r="C1264" s="163" t="s">
        <v>3858</v>
      </c>
      <c r="D1264" s="247">
        <v>409.55</v>
      </c>
      <c r="E1264" s="163" t="s">
        <v>3845</v>
      </c>
      <c r="F1264" s="163" t="s">
        <v>3846</v>
      </c>
      <c r="G1264" s="201">
        <f t="shared" si="3"/>
        <v>1310.5600000000002</v>
      </c>
    </row>
    <row r="1265" spans="1:7" ht="26.4">
      <c r="A1265" s="163">
        <v>14</v>
      </c>
      <c r="B1265" s="162" t="s">
        <v>3859</v>
      </c>
      <c r="C1265" s="163" t="s">
        <v>3859</v>
      </c>
      <c r="D1265" s="247">
        <v>282.94</v>
      </c>
      <c r="E1265" s="163" t="s">
        <v>3845</v>
      </c>
      <c r="F1265" s="163" t="s">
        <v>3846</v>
      </c>
      <c r="G1265" s="201">
        <f t="shared" si="3"/>
        <v>905.40800000000002</v>
      </c>
    </row>
    <row r="1266" spans="1:7" ht="26.4">
      <c r="A1266" s="163">
        <v>15</v>
      </c>
      <c r="B1266" s="162" t="s">
        <v>3860</v>
      </c>
      <c r="C1266" s="163" t="s">
        <v>3860</v>
      </c>
      <c r="D1266" s="247">
        <v>327.45</v>
      </c>
      <c r="E1266" s="163" t="s">
        <v>3845</v>
      </c>
      <c r="F1266" s="163" t="s">
        <v>3846</v>
      </c>
      <c r="G1266" s="201">
        <f t="shared" si="3"/>
        <v>1047.8399999999999</v>
      </c>
    </row>
    <row r="1267" spans="1:7" ht="26.4">
      <c r="A1267" s="163">
        <v>16</v>
      </c>
      <c r="B1267" s="162" t="s">
        <v>3861</v>
      </c>
      <c r="C1267" s="163" t="s">
        <v>3861</v>
      </c>
      <c r="D1267" s="247">
        <v>117.26</v>
      </c>
      <c r="E1267" s="163" t="s">
        <v>3845</v>
      </c>
      <c r="F1267" s="163" t="s">
        <v>3846</v>
      </c>
      <c r="G1267" s="201">
        <f t="shared" si="3"/>
        <v>375.23200000000003</v>
      </c>
    </row>
    <row r="1268" spans="1:7" ht="26.4">
      <c r="A1268" s="163">
        <v>17</v>
      </c>
      <c r="B1268" s="162" t="s">
        <v>3862</v>
      </c>
      <c r="C1268" s="163" t="s">
        <v>3862</v>
      </c>
      <c r="D1268" s="247">
        <v>255.29</v>
      </c>
      <c r="E1268" s="163" t="s">
        <v>3845</v>
      </c>
      <c r="F1268" s="163" t="s">
        <v>3846</v>
      </c>
      <c r="G1268" s="201">
        <f t="shared" si="3"/>
        <v>816.928</v>
      </c>
    </row>
    <row r="1269" spans="1:7" ht="26.4">
      <c r="A1269" s="163">
        <v>18</v>
      </c>
      <c r="B1269" s="162" t="s">
        <v>3863</v>
      </c>
      <c r="C1269" s="163" t="s">
        <v>3863</v>
      </c>
      <c r="D1269" s="247">
        <v>226.9</v>
      </c>
      <c r="E1269" s="163" t="s">
        <v>3845</v>
      </c>
      <c r="F1269" s="163" t="s">
        <v>3846</v>
      </c>
      <c r="G1269" s="201">
        <f t="shared" si="3"/>
        <v>726.08</v>
      </c>
    </row>
    <row r="1270" spans="1:7" ht="26.4">
      <c r="A1270" s="163">
        <v>19</v>
      </c>
      <c r="B1270" s="162" t="s">
        <v>3864</v>
      </c>
      <c r="C1270" s="163" t="s">
        <v>3864</v>
      </c>
      <c r="D1270" s="247">
        <v>135.4</v>
      </c>
      <c r="E1270" s="163" t="s">
        <v>3845</v>
      </c>
      <c r="F1270" s="163" t="s">
        <v>3846</v>
      </c>
      <c r="G1270" s="201">
        <f t="shared" si="3"/>
        <v>433.28000000000003</v>
      </c>
    </row>
    <row r="1271" spans="1:7" ht="26.4">
      <c r="A1271" s="163">
        <v>20</v>
      </c>
      <c r="B1271" s="162" t="s">
        <v>3865</v>
      </c>
      <c r="C1271" s="163" t="s">
        <v>3865</v>
      </c>
      <c r="D1271" s="247">
        <v>154.62</v>
      </c>
      <c r="E1271" s="163" t="s">
        <v>3845</v>
      </c>
      <c r="F1271" s="163" t="s">
        <v>3846</v>
      </c>
      <c r="G1271" s="201">
        <f t="shared" si="3"/>
        <v>494.78400000000005</v>
      </c>
    </row>
    <row r="1272" spans="1:7" ht="26.4">
      <c r="A1272" s="163">
        <v>21</v>
      </c>
      <c r="B1272" s="162" t="s">
        <v>3866</v>
      </c>
      <c r="C1272" s="163" t="s">
        <v>3866</v>
      </c>
      <c r="D1272" s="247">
        <v>334.94</v>
      </c>
      <c r="E1272" s="163" t="s">
        <v>3845</v>
      </c>
      <c r="F1272" s="163" t="s">
        <v>3846</v>
      </c>
      <c r="G1272" s="201">
        <f>3.2*D1272</f>
        <v>1071.808</v>
      </c>
    </row>
    <row r="1273" spans="1:7" s="131" customFormat="1">
      <c r="A1273" s="153">
        <v>13</v>
      </c>
      <c r="B1273" s="159" t="s">
        <v>1737</v>
      </c>
      <c r="C1273" s="257"/>
      <c r="D1273" s="233"/>
      <c r="E1273" s="153"/>
      <c r="F1273" s="153"/>
      <c r="G1273" s="158">
        <f>SUBTOTAL(9,G1274:G1307)</f>
        <v>43472.000000000007</v>
      </c>
    </row>
    <row r="1274" spans="1:7" ht="26.4">
      <c r="A1274" s="163">
        <v>1</v>
      </c>
      <c r="B1274" s="162" t="s">
        <v>1889</v>
      </c>
      <c r="C1274" s="163" t="s">
        <v>1889</v>
      </c>
      <c r="D1274" s="247">
        <v>103</v>
      </c>
      <c r="E1274" s="163" t="s">
        <v>3845</v>
      </c>
      <c r="F1274" s="163" t="s">
        <v>3846</v>
      </c>
      <c r="G1274" s="201">
        <f>3.2*D1274</f>
        <v>329.6</v>
      </c>
    </row>
    <row r="1275" spans="1:7" ht="26.4">
      <c r="A1275" s="163">
        <v>2</v>
      </c>
      <c r="B1275" s="162" t="s">
        <v>3867</v>
      </c>
      <c r="C1275" s="163" t="s">
        <v>3867</v>
      </c>
      <c r="D1275" s="247">
        <v>69</v>
      </c>
      <c r="E1275" s="163" t="s">
        <v>3845</v>
      </c>
      <c r="F1275" s="163" t="s">
        <v>3846</v>
      </c>
      <c r="G1275" s="201">
        <f t="shared" ref="G1275:G1314" si="4">3.2*D1275</f>
        <v>220.8</v>
      </c>
    </row>
    <row r="1276" spans="1:7" ht="26.4">
      <c r="A1276" s="163">
        <v>3</v>
      </c>
      <c r="B1276" s="162" t="s">
        <v>1884</v>
      </c>
      <c r="C1276" s="163" t="s">
        <v>1884</v>
      </c>
      <c r="D1276" s="247">
        <v>456</v>
      </c>
      <c r="E1276" s="163" t="s">
        <v>3845</v>
      </c>
      <c r="F1276" s="163" t="s">
        <v>3846</v>
      </c>
      <c r="G1276" s="201">
        <f t="shared" si="4"/>
        <v>1459.2</v>
      </c>
    </row>
    <row r="1277" spans="1:7" ht="26.4">
      <c r="A1277" s="163">
        <v>4</v>
      </c>
      <c r="B1277" s="162" t="s">
        <v>1897</v>
      </c>
      <c r="C1277" s="163" t="s">
        <v>1897</v>
      </c>
      <c r="D1277" s="247">
        <v>297</v>
      </c>
      <c r="E1277" s="163" t="s">
        <v>3845</v>
      </c>
      <c r="F1277" s="163" t="s">
        <v>3846</v>
      </c>
      <c r="G1277" s="201">
        <f t="shared" si="4"/>
        <v>950.40000000000009</v>
      </c>
    </row>
    <row r="1278" spans="1:7" ht="26.4">
      <c r="A1278" s="163">
        <v>5</v>
      </c>
      <c r="B1278" s="162" t="s">
        <v>1902</v>
      </c>
      <c r="C1278" s="163" t="s">
        <v>1902</v>
      </c>
      <c r="D1278" s="247">
        <v>467</v>
      </c>
      <c r="E1278" s="163" t="s">
        <v>3845</v>
      </c>
      <c r="F1278" s="163" t="s">
        <v>3846</v>
      </c>
      <c r="G1278" s="201">
        <f t="shared" si="4"/>
        <v>1494.4</v>
      </c>
    </row>
    <row r="1279" spans="1:7" ht="26.4">
      <c r="A1279" s="163">
        <v>6</v>
      </c>
      <c r="B1279" s="162" t="s">
        <v>1895</v>
      </c>
      <c r="C1279" s="163" t="s">
        <v>1895</v>
      </c>
      <c r="D1279" s="247">
        <v>65</v>
      </c>
      <c r="E1279" s="163" t="s">
        <v>3845</v>
      </c>
      <c r="F1279" s="163" t="s">
        <v>3846</v>
      </c>
      <c r="G1279" s="201">
        <f t="shared" si="4"/>
        <v>208</v>
      </c>
    </row>
    <row r="1280" spans="1:7" ht="26.4">
      <c r="A1280" s="163">
        <v>7</v>
      </c>
      <c r="B1280" s="162" t="s">
        <v>3868</v>
      </c>
      <c r="C1280" s="163" t="s">
        <v>3868</v>
      </c>
      <c r="D1280" s="247">
        <v>257</v>
      </c>
      <c r="E1280" s="163" t="s">
        <v>3845</v>
      </c>
      <c r="F1280" s="163" t="s">
        <v>3846</v>
      </c>
      <c r="G1280" s="201">
        <f t="shared" si="4"/>
        <v>822.40000000000009</v>
      </c>
    </row>
    <row r="1281" spans="1:7" ht="26.4">
      <c r="A1281" s="163">
        <v>8</v>
      </c>
      <c r="B1281" s="162" t="s">
        <v>1904</v>
      </c>
      <c r="C1281" s="163" t="s">
        <v>1904</v>
      </c>
      <c r="D1281" s="247">
        <v>303</v>
      </c>
      <c r="E1281" s="163" t="s">
        <v>3845</v>
      </c>
      <c r="F1281" s="163" t="s">
        <v>3846</v>
      </c>
      <c r="G1281" s="201">
        <f t="shared" si="4"/>
        <v>969.6</v>
      </c>
    </row>
    <row r="1282" spans="1:7" ht="26.4">
      <c r="A1282" s="163">
        <v>9</v>
      </c>
      <c r="B1282" s="162" t="s">
        <v>3869</v>
      </c>
      <c r="C1282" s="163" t="s">
        <v>3869</v>
      </c>
      <c r="D1282" s="247">
        <v>130</v>
      </c>
      <c r="E1282" s="163" t="s">
        <v>3845</v>
      </c>
      <c r="F1282" s="163" t="s">
        <v>3846</v>
      </c>
      <c r="G1282" s="201">
        <f t="shared" si="4"/>
        <v>416</v>
      </c>
    </row>
    <row r="1283" spans="1:7" ht="26.4">
      <c r="A1283" s="163">
        <v>10</v>
      </c>
      <c r="B1283" s="162" t="s">
        <v>3870</v>
      </c>
      <c r="C1283" s="163" t="s">
        <v>3870</v>
      </c>
      <c r="D1283" s="247">
        <v>114</v>
      </c>
      <c r="E1283" s="163" t="s">
        <v>3845</v>
      </c>
      <c r="F1283" s="163" t="s">
        <v>3846</v>
      </c>
      <c r="G1283" s="201">
        <f t="shared" si="4"/>
        <v>364.8</v>
      </c>
    </row>
    <row r="1284" spans="1:7" ht="26.4">
      <c r="A1284" s="163">
        <v>11</v>
      </c>
      <c r="B1284" s="162" t="s">
        <v>3871</v>
      </c>
      <c r="C1284" s="163" t="s">
        <v>3871</v>
      </c>
      <c r="D1284" s="247">
        <v>92</v>
      </c>
      <c r="E1284" s="163" t="s">
        <v>3845</v>
      </c>
      <c r="F1284" s="163" t="s">
        <v>3846</v>
      </c>
      <c r="G1284" s="201">
        <f t="shared" si="4"/>
        <v>294.40000000000003</v>
      </c>
    </row>
    <row r="1285" spans="1:7" ht="26.4">
      <c r="A1285" s="163">
        <v>12</v>
      </c>
      <c r="B1285" s="162" t="s">
        <v>3872</v>
      </c>
      <c r="C1285" s="163" t="s">
        <v>3872</v>
      </c>
      <c r="D1285" s="247">
        <v>617</v>
      </c>
      <c r="E1285" s="163" t="s">
        <v>3845</v>
      </c>
      <c r="F1285" s="163" t="s">
        <v>3846</v>
      </c>
      <c r="G1285" s="201">
        <f t="shared" si="4"/>
        <v>1974.4</v>
      </c>
    </row>
    <row r="1286" spans="1:7" ht="26.4">
      <c r="A1286" s="163">
        <v>13</v>
      </c>
      <c r="B1286" s="162" t="s">
        <v>3873</v>
      </c>
      <c r="C1286" s="163" t="s">
        <v>3873</v>
      </c>
      <c r="D1286" s="247">
        <v>177</v>
      </c>
      <c r="E1286" s="163" t="s">
        <v>3845</v>
      </c>
      <c r="F1286" s="163" t="s">
        <v>3846</v>
      </c>
      <c r="G1286" s="201">
        <f t="shared" si="4"/>
        <v>566.4</v>
      </c>
    </row>
    <row r="1287" spans="1:7" ht="26.4">
      <c r="A1287" s="163">
        <v>14</v>
      </c>
      <c r="B1287" s="162" t="s">
        <v>3874</v>
      </c>
      <c r="C1287" s="163" t="s">
        <v>3874</v>
      </c>
      <c r="D1287" s="247">
        <v>700</v>
      </c>
      <c r="E1287" s="163" t="s">
        <v>3845</v>
      </c>
      <c r="F1287" s="163" t="s">
        <v>3846</v>
      </c>
      <c r="G1287" s="201">
        <f t="shared" si="4"/>
        <v>2240</v>
      </c>
    </row>
    <row r="1288" spans="1:7" ht="26.4">
      <c r="A1288" s="163">
        <v>15</v>
      </c>
      <c r="B1288" s="162" t="s">
        <v>3875</v>
      </c>
      <c r="C1288" s="163" t="s">
        <v>3875</v>
      </c>
      <c r="D1288" s="247">
        <v>250</v>
      </c>
      <c r="E1288" s="163" t="s">
        <v>3845</v>
      </c>
      <c r="F1288" s="163" t="s">
        <v>3846</v>
      </c>
      <c r="G1288" s="201">
        <f t="shared" si="4"/>
        <v>800</v>
      </c>
    </row>
    <row r="1289" spans="1:7" ht="26.4">
      <c r="A1289" s="163">
        <v>16</v>
      </c>
      <c r="B1289" s="162" t="s">
        <v>3876</v>
      </c>
      <c r="C1289" s="163" t="s">
        <v>3876</v>
      </c>
      <c r="D1289" s="247">
        <v>384</v>
      </c>
      <c r="E1289" s="163" t="s">
        <v>3845</v>
      </c>
      <c r="F1289" s="163" t="s">
        <v>3846</v>
      </c>
      <c r="G1289" s="201">
        <f t="shared" si="4"/>
        <v>1228.8000000000002</v>
      </c>
    </row>
    <row r="1290" spans="1:7" ht="26.4">
      <c r="A1290" s="163">
        <v>17</v>
      </c>
      <c r="B1290" s="162" t="s">
        <v>3877</v>
      </c>
      <c r="C1290" s="163" t="s">
        <v>3877</v>
      </c>
      <c r="D1290" s="247">
        <v>270</v>
      </c>
      <c r="E1290" s="163" t="s">
        <v>3845</v>
      </c>
      <c r="F1290" s="163" t="s">
        <v>3846</v>
      </c>
      <c r="G1290" s="201">
        <f t="shared" si="4"/>
        <v>864</v>
      </c>
    </row>
    <row r="1291" spans="1:7" ht="26.4">
      <c r="A1291" s="163">
        <v>18</v>
      </c>
      <c r="B1291" s="162" t="s">
        <v>2012</v>
      </c>
      <c r="C1291" s="163" t="s">
        <v>2012</v>
      </c>
      <c r="D1291" s="247">
        <v>218</v>
      </c>
      <c r="E1291" s="163" t="s">
        <v>3845</v>
      </c>
      <c r="F1291" s="163" t="s">
        <v>3846</v>
      </c>
      <c r="G1291" s="201">
        <f t="shared" si="4"/>
        <v>697.6</v>
      </c>
    </row>
    <row r="1292" spans="1:7" ht="26.4">
      <c r="A1292" s="163">
        <v>19</v>
      </c>
      <c r="B1292" s="162" t="s">
        <v>3878</v>
      </c>
      <c r="C1292" s="163" t="s">
        <v>3878</v>
      </c>
      <c r="D1292" s="247">
        <v>503</v>
      </c>
      <c r="E1292" s="163" t="s">
        <v>3845</v>
      </c>
      <c r="F1292" s="163" t="s">
        <v>3846</v>
      </c>
      <c r="G1292" s="201">
        <f t="shared" si="4"/>
        <v>1609.6000000000001</v>
      </c>
    </row>
    <row r="1293" spans="1:7" ht="26.4">
      <c r="A1293" s="163">
        <v>20</v>
      </c>
      <c r="B1293" s="162" t="s">
        <v>3879</v>
      </c>
      <c r="C1293" s="163" t="s">
        <v>3879</v>
      </c>
      <c r="D1293" s="247">
        <v>265</v>
      </c>
      <c r="E1293" s="163" t="s">
        <v>3845</v>
      </c>
      <c r="F1293" s="163" t="s">
        <v>3846</v>
      </c>
      <c r="G1293" s="201">
        <f t="shared" si="4"/>
        <v>848</v>
      </c>
    </row>
    <row r="1294" spans="1:7" ht="26.4">
      <c r="A1294" s="163">
        <v>21</v>
      </c>
      <c r="B1294" s="162" t="s">
        <v>1966</v>
      </c>
      <c r="C1294" s="163" t="s">
        <v>1966</v>
      </c>
      <c r="D1294" s="232">
        <v>1194</v>
      </c>
      <c r="E1294" s="163" t="s">
        <v>3845</v>
      </c>
      <c r="F1294" s="163" t="s">
        <v>3846</v>
      </c>
      <c r="G1294" s="201">
        <f t="shared" si="4"/>
        <v>3820.8</v>
      </c>
    </row>
    <row r="1295" spans="1:7" ht="26.4">
      <c r="A1295" s="163">
        <v>22</v>
      </c>
      <c r="B1295" s="162" t="s">
        <v>1952</v>
      </c>
      <c r="C1295" s="163" t="s">
        <v>1952</v>
      </c>
      <c r="D1295" s="247">
        <v>195</v>
      </c>
      <c r="E1295" s="163" t="s">
        <v>3845</v>
      </c>
      <c r="F1295" s="163" t="s">
        <v>3846</v>
      </c>
      <c r="G1295" s="201">
        <f t="shared" si="4"/>
        <v>624</v>
      </c>
    </row>
    <row r="1296" spans="1:7" ht="26.4">
      <c r="A1296" s="163">
        <v>23</v>
      </c>
      <c r="B1296" s="162" t="s">
        <v>1948</v>
      </c>
      <c r="C1296" s="163" t="s">
        <v>1948</v>
      </c>
      <c r="D1296" s="232">
        <v>1089</v>
      </c>
      <c r="E1296" s="163" t="s">
        <v>3845</v>
      </c>
      <c r="F1296" s="163" t="s">
        <v>3846</v>
      </c>
      <c r="G1296" s="201">
        <f t="shared" si="4"/>
        <v>3484.8</v>
      </c>
    </row>
    <row r="1297" spans="1:7" ht="26.4">
      <c r="A1297" s="163">
        <v>24</v>
      </c>
      <c r="B1297" s="162" t="s">
        <v>1946</v>
      </c>
      <c r="C1297" s="163" t="s">
        <v>1946</v>
      </c>
      <c r="D1297" s="247">
        <v>120</v>
      </c>
      <c r="E1297" s="163" t="s">
        <v>3845</v>
      </c>
      <c r="F1297" s="163" t="s">
        <v>3846</v>
      </c>
      <c r="G1297" s="201">
        <f t="shared" si="4"/>
        <v>384</v>
      </c>
    </row>
    <row r="1298" spans="1:7" ht="26.4">
      <c r="A1298" s="163">
        <v>25</v>
      </c>
      <c r="B1298" s="162" t="s">
        <v>1950</v>
      </c>
      <c r="C1298" s="163" t="s">
        <v>1950</v>
      </c>
      <c r="D1298" s="247">
        <v>218</v>
      </c>
      <c r="E1298" s="163" t="s">
        <v>3845</v>
      </c>
      <c r="F1298" s="163" t="s">
        <v>3846</v>
      </c>
      <c r="G1298" s="201">
        <f t="shared" si="4"/>
        <v>697.6</v>
      </c>
    </row>
    <row r="1299" spans="1:7" ht="26.4">
      <c r="A1299" s="163">
        <v>26</v>
      </c>
      <c r="B1299" s="162" t="s">
        <v>3880</v>
      </c>
      <c r="C1299" s="163" t="s">
        <v>3880</v>
      </c>
      <c r="D1299" s="247">
        <v>527</v>
      </c>
      <c r="E1299" s="163" t="s">
        <v>3845</v>
      </c>
      <c r="F1299" s="163" t="s">
        <v>3846</v>
      </c>
      <c r="G1299" s="201">
        <f t="shared" si="4"/>
        <v>1686.4</v>
      </c>
    </row>
    <row r="1300" spans="1:7" ht="26.4">
      <c r="A1300" s="163">
        <v>27</v>
      </c>
      <c r="B1300" s="162" t="s">
        <v>3881</v>
      </c>
      <c r="C1300" s="163" t="s">
        <v>3881</v>
      </c>
      <c r="D1300" s="247">
        <v>184</v>
      </c>
      <c r="E1300" s="163" t="s">
        <v>3845</v>
      </c>
      <c r="F1300" s="163" t="s">
        <v>3846</v>
      </c>
      <c r="G1300" s="201">
        <f t="shared" si="4"/>
        <v>588.80000000000007</v>
      </c>
    </row>
    <row r="1301" spans="1:7" ht="26.4">
      <c r="A1301" s="163">
        <v>28</v>
      </c>
      <c r="B1301" s="162" t="s">
        <v>2043</v>
      </c>
      <c r="C1301" s="163" t="s">
        <v>2043</v>
      </c>
      <c r="D1301" s="247">
        <v>311</v>
      </c>
      <c r="E1301" s="163" t="s">
        <v>3845</v>
      </c>
      <c r="F1301" s="163" t="s">
        <v>3846</v>
      </c>
      <c r="G1301" s="201">
        <f t="shared" si="4"/>
        <v>995.2</v>
      </c>
    </row>
    <row r="1302" spans="1:7" ht="26.4">
      <c r="A1302" s="163">
        <v>29</v>
      </c>
      <c r="B1302" s="162" t="s">
        <v>2033</v>
      </c>
      <c r="C1302" s="163" t="s">
        <v>2033</v>
      </c>
      <c r="D1302" s="247">
        <v>752</v>
      </c>
      <c r="E1302" s="163" t="s">
        <v>3845</v>
      </c>
      <c r="F1302" s="163" t="s">
        <v>3846</v>
      </c>
      <c r="G1302" s="201">
        <f t="shared" si="4"/>
        <v>2406.4</v>
      </c>
    </row>
    <row r="1303" spans="1:7" ht="39.6">
      <c r="A1303" s="163">
        <v>30</v>
      </c>
      <c r="B1303" s="162" t="s">
        <v>3882</v>
      </c>
      <c r="C1303" s="163" t="s">
        <v>3882</v>
      </c>
      <c r="D1303" s="247">
        <v>295</v>
      </c>
      <c r="E1303" s="163" t="s">
        <v>3883</v>
      </c>
      <c r="F1303" s="163" t="s">
        <v>3545</v>
      </c>
      <c r="G1303" s="201">
        <f t="shared" si="4"/>
        <v>944</v>
      </c>
    </row>
    <row r="1304" spans="1:7" ht="39.6">
      <c r="A1304" s="163">
        <v>31</v>
      </c>
      <c r="B1304" s="259" t="s">
        <v>1843</v>
      </c>
      <c r="C1304" s="260" t="s">
        <v>1843</v>
      </c>
      <c r="D1304" s="261">
        <v>829</v>
      </c>
      <c r="E1304" s="163" t="s">
        <v>3883</v>
      </c>
      <c r="F1304" s="163" t="s">
        <v>3545</v>
      </c>
      <c r="G1304" s="201">
        <f t="shared" si="4"/>
        <v>2652.8</v>
      </c>
    </row>
    <row r="1305" spans="1:7" ht="39.6">
      <c r="A1305" s="163">
        <v>32</v>
      </c>
      <c r="B1305" s="259" t="s">
        <v>1783</v>
      </c>
      <c r="C1305" s="260" t="s">
        <v>1783</v>
      </c>
      <c r="D1305" s="261">
        <v>362</v>
      </c>
      <c r="E1305" s="163" t="s">
        <v>3883</v>
      </c>
      <c r="F1305" s="163" t="s">
        <v>3545</v>
      </c>
      <c r="G1305" s="201">
        <f t="shared" si="4"/>
        <v>1158.4000000000001</v>
      </c>
    </row>
    <row r="1306" spans="1:7" ht="39.6">
      <c r="A1306" s="163">
        <v>33</v>
      </c>
      <c r="B1306" s="162" t="s">
        <v>3884</v>
      </c>
      <c r="C1306" s="163" t="s">
        <v>3884</v>
      </c>
      <c r="D1306" s="247">
        <v>667</v>
      </c>
      <c r="E1306" s="163" t="s">
        <v>3883</v>
      </c>
      <c r="F1306" s="163" t="s">
        <v>3545</v>
      </c>
      <c r="G1306" s="201">
        <f t="shared" si="4"/>
        <v>2134.4</v>
      </c>
    </row>
    <row r="1307" spans="1:7" ht="39.6">
      <c r="A1307" s="163">
        <v>34</v>
      </c>
      <c r="B1307" s="162" t="s">
        <v>3885</v>
      </c>
      <c r="C1307" s="163" t="s">
        <v>3885</v>
      </c>
      <c r="D1307" s="232">
        <v>1105</v>
      </c>
      <c r="E1307" s="163" t="s">
        <v>3883</v>
      </c>
      <c r="F1307" s="163" t="s">
        <v>3545</v>
      </c>
      <c r="G1307" s="201">
        <f t="shared" si="4"/>
        <v>3536</v>
      </c>
    </row>
    <row r="1308" spans="1:7" s="131" customFormat="1">
      <c r="A1308" s="153">
        <v>14</v>
      </c>
      <c r="B1308" s="159" t="s">
        <v>3886</v>
      </c>
      <c r="C1308" s="153"/>
      <c r="D1308" s="233"/>
      <c r="E1308" s="153"/>
      <c r="F1308" s="153"/>
      <c r="G1308" s="158">
        <f>SUBTOTAL(9,G1309:G1314)</f>
        <v>3945.6</v>
      </c>
    </row>
    <row r="1309" spans="1:7" ht="26.4">
      <c r="A1309" s="167">
        <v>1</v>
      </c>
      <c r="B1309" s="219" t="s">
        <v>3887</v>
      </c>
      <c r="C1309" s="219" t="s">
        <v>3887</v>
      </c>
      <c r="D1309" s="235">
        <v>188</v>
      </c>
      <c r="E1309" s="168" t="s">
        <v>3845</v>
      </c>
      <c r="F1309" s="168" t="s">
        <v>3846</v>
      </c>
      <c r="G1309" s="201">
        <f t="shared" si="4"/>
        <v>601.6</v>
      </c>
    </row>
    <row r="1310" spans="1:7" ht="26.4">
      <c r="A1310" s="167">
        <v>2</v>
      </c>
      <c r="B1310" s="219" t="s">
        <v>3888</v>
      </c>
      <c r="C1310" s="219" t="s">
        <v>3888</v>
      </c>
      <c r="D1310" s="235">
        <v>82</v>
      </c>
      <c r="E1310" s="168" t="s">
        <v>3845</v>
      </c>
      <c r="F1310" s="168" t="s">
        <v>3846</v>
      </c>
      <c r="G1310" s="201">
        <f t="shared" si="4"/>
        <v>262.40000000000003</v>
      </c>
    </row>
    <row r="1311" spans="1:7" ht="26.4">
      <c r="A1311" s="167">
        <v>3</v>
      </c>
      <c r="B1311" s="219" t="s">
        <v>3889</v>
      </c>
      <c r="C1311" s="219" t="s">
        <v>3889</v>
      </c>
      <c r="D1311" s="235">
        <v>235</v>
      </c>
      <c r="E1311" s="168" t="s">
        <v>3845</v>
      </c>
      <c r="F1311" s="168" t="s">
        <v>3846</v>
      </c>
      <c r="G1311" s="201">
        <f t="shared" si="4"/>
        <v>752</v>
      </c>
    </row>
    <row r="1312" spans="1:7" ht="26.4">
      <c r="A1312" s="167">
        <v>4</v>
      </c>
      <c r="B1312" s="219" t="s">
        <v>3890</v>
      </c>
      <c r="C1312" s="219" t="s">
        <v>3890</v>
      </c>
      <c r="D1312" s="235">
        <v>345</v>
      </c>
      <c r="E1312" s="168" t="s">
        <v>3845</v>
      </c>
      <c r="F1312" s="168" t="s">
        <v>3846</v>
      </c>
      <c r="G1312" s="201">
        <f t="shared" si="4"/>
        <v>1104</v>
      </c>
    </row>
    <row r="1313" spans="1:7" ht="26.4">
      <c r="A1313" s="167">
        <v>5</v>
      </c>
      <c r="B1313" s="219" t="s">
        <v>3891</v>
      </c>
      <c r="C1313" s="219" t="s">
        <v>3891</v>
      </c>
      <c r="D1313" s="235">
        <v>206</v>
      </c>
      <c r="E1313" s="168" t="s">
        <v>3845</v>
      </c>
      <c r="F1313" s="168" t="s">
        <v>3846</v>
      </c>
      <c r="G1313" s="201">
        <f t="shared" si="4"/>
        <v>659.2</v>
      </c>
    </row>
    <row r="1314" spans="1:7" ht="26.4">
      <c r="A1314" s="167">
        <v>6</v>
      </c>
      <c r="B1314" s="219" t="s">
        <v>3892</v>
      </c>
      <c r="C1314" s="219" t="s">
        <v>3892</v>
      </c>
      <c r="D1314" s="235">
        <v>177</v>
      </c>
      <c r="E1314" s="168" t="s">
        <v>3845</v>
      </c>
      <c r="F1314" s="168" t="s">
        <v>3846</v>
      </c>
      <c r="G1314" s="201">
        <f t="shared" si="4"/>
        <v>566.4</v>
      </c>
    </row>
    <row r="1315" spans="1:7">
      <c r="A1315" s="153">
        <v>15</v>
      </c>
      <c r="B1315" s="159" t="s">
        <v>2061</v>
      </c>
      <c r="C1315" s="153"/>
      <c r="D1315" s="233"/>
      <c r="E1315" s="153"/>
      <c r="F1315" s="153"/>
      <c r="G1315" s="158">
        <f>SUBTOTAL(9,G1316:G1320)</f>
        <v>8518.4</v>
      </c>
    </row>
    <row r="1316" spans="1:7" ht="26.4">
      <c r="A1316" s="163">
        <v>1</v>
      </c>
      <c r="B1316" s="162" t="s">
        <v>3893</v>
      </c>
      <c r="C1316" s="163" t="s">
        <v>3894</v>
      </c>
      <c r="D1316" s="247">
        <v>259</v>
      </c>
      <c r="E1316" s="163" t="s">
        <v>3895</v>
      </c>
      <c r="F1316" s="163" t="s">
        <v>3896</v>
      </c>
      <c r="G1316" s="201">
        <f>3.2*D1316</f>
        <v>828.80000000000007</v>
      </c>
    </row>
    <row r="1317" spans="1:7" ht="39.6">
      <c r="A1317" s="163">
        <v>2</v>
      </c>
      <c r="B1317" s="162" t="s">
        <v>3897</v>
      </c>
      <c r="C1317" s="163" t="s">
        <v>3898</v>
      </c>
      <c r="D1317" s="247">
        <v>387</v>
      </c>
      <c r="E1317" s="163" t="s">
        <v>3895</v>
      </c>
      <c r="F1317" s="163" t="s">
        <v>3899</v>
      </c>
      <c r="G1317" s="201">
        <f>3.2*D1317</f>
        <v>1238.4000000000001</v>
      </c>
    </row>
    <row r="1318" spans="1:7" ht="39.6">
      <c r="A1318" s="163">
        <v>3</v>
      </c>
      <c r="B1318" s="162" t="s">
        <v>3900</v>
      </c>
      <c r="C1318" s="163" t="s">
        <v>3901</v>
      </c>
      <c r="D1318" s="247">
        <v>1181</v>
      </c>
      <c r="E1318" s="163" t="s">
        <v>3895</v>
      </c>
      <c r="F1318" s="163" t="s">
        <v>3899</v>
      </c>
      <c r="G1318" s="201">
        <f>3.2*D1318</f>
        <v>3779.2000000000003</v>
      </c>
    </row>
    <row r="1319" spans="1:7" ht="39.6">
      <c r="A1319" s="163">
        <v>4</v>
      </c>
      <c r="B1319" s="162" t="s">
        <v>3902</v>
      </c>
      <c r="C1319" s="163" t="s">
        <v>3903</v>
      </c>
      <c r="D1319" s="247">
        <v>486</v>
      </c>
      <c r="E1319" s="163" t="s">
        <v>3895</v>
      </c>
      <c r="F1319" s="163" t="s">
        <v>3899</v>
      </c>
      <c r="G1319" s="201">
        <f>3.2*D1319</f>
        <v>1555.2</v>
      </c>
    </row>
    <row r="1320" spans="1:7" ht="39.6">
      <c r="A1320" s="163">
        <v>5</v>
      </c>
      <c r="B1320" s="162" t="s">
        <v>3904</v>
      </c>
      <c r="C1320" s="163" t="s">
        <v>3905</v>
      </c>
      <c r="D1320" s="247">
        <v>349</v>
      </c>
      <c r="E1320" s="163" t="s">
        <v>3895</v>
      </c>
      <c r="F1320" s="163" t="s">
        <v>3899</v>
      </c>
      <c r="G1320" s="201">
        <f>3.2*D1320</f>
        <v>1116.8</v>
      </c>
    </row>
    <row r="1321" spans="1:7">
      <c r="A1321" s="153">
        <v>16</v>
      </c>
      <c r="B1321" s="159" t="s">
        <v>2069</v>
      </c>
      <c r="C1321" s="153"/>
      <c r="D1321" s="233"/>
      <c r="E1321" s="153"/>
      <c r="F1321" s="153"/>
      <c r="G1321" s="158">
        <f>SUBTOTAL(9,G1322:G1350)</f>
        <v>36672</v>
      </c>
    </row>
    <row r="1322" spans="1:7" ht="39.6">
      <c r="A1322" s="163">
        <v>1</v>
      </c>
      <c r="B1322" s="254" t="s">
        <v>3906</v>
      </c>
      <c r="C1322" s="252" t="s">
        <v>3906</v>
      </c>
      <c r="D1322" s="232">
        <v>300</v>
      </c>
      <c r="E1322" s="163" t="s">
        <v>3907</v>
      </c>
      <c r="F1322" s="163" t="s">
        <v>3545</v>
      </c>
      <c r="G1322" s="201">
        <f>3.2*D1322</f>
        <v>960</v>
      </c>
    </row>
    <row r="1323" spans="1:7" ht="39.6">
      <c r="A1323" s="163">
        <v>2</v>
      </c>
      <c r="B1323" s="254" t="s">
        <v>3908</v>
      </c>
      <c r="C1323" s="252" t="s">
        <v>3908</v>
      </c>
      <c r="D1323" s="232">
        <v>400</v>
      </c>
      <c r="E1323" s="163" t="s">
        <v>3907</v>
      </c>
      <c r="F1323" s="163" t="s">
        <v>3545</v>
      </c>
      <c r="G1323" s="201">
        <f t="shared" ref="G1323:G1349" si="5">3.2*D1323</f>
        <v>1280</v>
      </c>
    </row>
    <row r="1324" spans="1:7" ht="39.6">
      <c r="A1324" s="163">
        <v>3</v>
      </c>
      <c r="B1324" s="254" t="s">
        <v>3909</v>
      </c>
      <c r="C1324" s="252" t="s">
        <v>3909</v>
      </c>
      <c r="D1324" s="232">
        <v>200</v>
      </c>
      <c r="E1324" s="163" t="s">
        <v>3907</v>
      </c>
      <c r="F1324" s="163" t="s">
        <v>3545</v>
      </c>
      <c r="G1324" s="201">
        <f t="shared" si="5"/>
        <v>640</v>
      </c>
    </row>
    <row r="1325" spans="1:7" ht="39.6">
      <c r="A1325" s="163">
        <v>4</v>
      </c>
      <c r="B1325" s="254" t="s">
        <v>3910</v>
      </c>
      <c r="C1325" s="252" t="s">
        <v>3910</v>
      </c>
      <c r="D1325" s="232">
        <v>100</v>
      </c>
      <c r="E1325" s="163" t="s">
        <v>3907</v>
      </c>
      <c r="F1325" s="163" t="s">
        <v>3545</v>
      </c>
      <c r="G1325" s="201">
        <f t="shared" si="5"/>
        <v>320</v>
      </c>
    </row>
    <row r="1326" spans="1:7" ht="39.6">
      <c r="A1326" s="163">
        <v>5</v>
      </c>
      <c r="B1326" s="254" t="s">
        <v>3911</v>
      </c>
      <c r="C1326" s="252" t="s">
        <v>3911</v>
      </c>
      <c r="D1326" s="232">
        <v>100</v>
      </c>
      <c r="E1326" s="163" t="s">
        <v>3907</v>
      </c>
      <c r="F1326" s="163" t="s">
        <v>3545</v>
      </c>
      <c r="G1326" s="201">
        <f t="shared" si="5"/>
        <v>320</v>
      </c>
    </row>
    <row r="1327" spans="1:7" ht="39.6">
      <c r="A1327" s="163">
        <v>6</v>
      </c>
      <c r="B1327" s="254" t="s">
        <v>3912</v>
      </c>
      <c r="C1327" s="252" t="s">
        <v>3912</v>
      </c>
      <c r="D1327" s="232">
        <v>350</v>
      </c>
      <c r="E1327" s="163" t="s">
        <v>3907</v>
      </c>
      <c r="F1327" s="163" t="s">
        <v>3545</v>
      </c>
      <c r="G1327" s="201">
        <f t="shared" si="5"/>
        <v>1120</v>
      </c>
    </row>
    <row r="1328" spans="1:7" ht="39.6">
      <c r="A1328" s="163">
        <v>7</v>
      </c>
      <c r="B1328" s="254" t="s">
        <v>3913</v>
      </c>
      <c r="C1328" s="252" t="s">
        <v>3913</v>
      </c>
      <c r="D1328" s="232">
        <v>250</v>
      </c>
      <c r="E1328" s="163" t="s">
        <v>3907</v>
      </c>
      <c r="F1328" s="163" t="s">
        <v>3545</v>
      </c>
      <c r="G1328" s="201">
        <f t="shared" si="5"/>
        <v>800</v>
      </c>
    </row>
    <row r="1329" spans="1:7" ht="39.6">
      <c r="A1329" s="163">
        <v>8</v>
      </c>
      <c r="B1329" s="254" t="s">
        <v>3914</v>
      </c>
      <c r="C1329" s="252" t="s">
        <v>3914</v>
      </c>
      <c r="D1329" s="232">
        <v>400</v>
      </c>
      <c r="E1329" s="163" t="s">
        <v>3907</v>
      </c>
      <c r="F1329" s="163" t="s">
        <v>3545</v>
      </c>
      <c r="G1329" s="201">
        <f t="shared" si="5"/>
        <v>1280</v>
      </c>
    </row>
    <row r="1330" spans="1:7" ht="39.6">
      <c r="A1330" s="163">
        <v>9</v>
      </c>
      <c r="B1330" s="254" t="s">
        <v>3915</v>
      </c>
      <c r="C1330" s="252" t="s">
        <v>3915</v>
      </c>
      <c r="D1330" s="232">
        <v>350</v>
      </c>
      <c r="E1330" s="163" t="s">
        <v>3907</v>
      </c>
      <c r="F1330" s="163" t="s">
        <v>3545</v>
      </c>
      <c r="G1330" s="201">
        <f t="shared" si="5"/>
        <v>1120</v>
      </c>
    </row>
    <row r="1331" spans="1:7" ht="39.6">
      <c r="A1331" s="163">
        <v>10</v>
      </c>
      <c r="B1331" s="254" t="s">
        <v>3916</v>
      </c>
      <c r="C1331" s="252" t="s">
        <v>3916</v>
      </c>
      <c r="D1331" s="232">
        <v>150</v>
      </c>
      <c r="E1331" s="163" t="s">
        <v>3907</v>
      </c>
      <c r="F1331" s="163" t="s">
        <v>3545</v>
      </c>
      <c r="G1331" s="201">
        <f t="shared" si="5"/>
        <v>480</v>
      </c>
    </row>
    <row r="1332" spans="1:7" ht="39.6">
      <c r="A1332" s="163">
        <v>11</v>
      </c>
      <c r="B1332" s="254" t="s">
        <v>3917</v>
      </c>
      <c r="C1332" s="252" t="s">
        <v>3917</v>
      </c>
      <c r="D1332" s="232">
        <v>150</v>
      </c>
      <c r="E1332" s="163" t="s">
        <v>3907</v>
      </c>
      <c r="F1332" s="163" t="s">
        <v>3545</v>
      </c>
      <c r="G1332" s="201">
        <f t="shared" si="5"/>
        <v>480</v>
      </c>
    </row>
    <row r="1333" spans="1:7" ht="39.6">
      <c r="A1333" s="163">
        <v>12</v>
      </c>
      <c r="B1333" s="254" t="s">
        <v>3918</v>
      </c>
      <c r="C1333" s="252" t="s">
        <v>3918</v>
      </c>
      <c r="D1333" s="232">
        <v>200</v>
      </c>
      <c r="E1333" s="163" t="s">
        <v>3907</v>
      </c>
      <c r="F1333" s="163" t="s">
        <v>3545</v>
      </c>
      <c r="G1333" s="201">
        <f t="shared" si="5"/>
        <v>640</v>
      </c>
    </row>
    <row r="1334" spans="1:7" ht="39.6">
      <c r="A1334" s="163">
        <v>13</v>
      </c>
      <c r="B1334" s="254" t="s">
        <v>3919</v>
      </c>
      <c r="C1334" s="252" t="s">
        <v>3919</v>
      </c>
      <c r="D1334" s="232">
        <v>150</v>
      </c>
      <c r="E1334" s="163" t="s">
        <v>3907</v>
      </c>
      <c r="F1334" s="163" t="s">
        <v>3545</v>
      </c>
      <c r="G1334" s="201">
        <f t="shared" si="5"/>
        <v>480</v>
      </c>
    </row>
    <row r="1335" spans="1:7" ht="39.6">
      <c r="A1335" s="163">
        <v>14</v>
      </c>
      <c r="B1335" s="254" t="s">
        <v>3920</v>
      </c>
      <c r="C1335" s="252" t="s">
        <v>3920</v>
      </c>
      <c r="D1335" s="232">
        <v>250</v>
      </c>
      <c r="E1335" s="163" t="s">
        <v>3907</v>
      </c>
      <c r="F1335" s="163" t="s">
        <v>3545</v>
      </c>
      <c r="G1335" s="201">
        <f t="shared" si="5"/>
        <v>800</v>
      </c>
    </row>
    <row r="1336" spans="1:7" ht="39.6">
      <c r="A1336" s="163">
        <v>15</v>
      </c>
      <c r="B1336" s="254" t="s">
        <v>3921</v>
      </c>
      <c r="C1336" s="252" t="s">
        <v>3921</v>
      </c>
      <c r="D1336" s="232">
        <v>350</v>
      </c>
      <c r="E1336" s="163" t="s">
        <v>3907</v>
      </c>
      <c r="F1336" s="163" t="s">
        <v>3545</v>
      </c>
      <c r="G1336" s="201">
        <f t="shared" si="5"/>
        <v>1120</v>
      </c>
    </row>
    <row r="1337" spans="1:7" ht="39.6">
      <c r="A1337" s="163">
        <v>16</v>
      </c>
      <c r="B1337" s="254" t="s">
        <v>3922</v>
      </c>
      <c r="C1337" s="252" t="s">
        <v>3922</v>
      </c>
      <c r="D1337" s="232">
        <v>300</v>
      </c>
      <c r="E1337" s="163" t="s">
        <v>3907</v>
      </c>
      <c r="F1337" s="163" t="s">
        <v>3545</v>
      </c>
      <c r="G1337" s="201">
        <f t="shared" si="5"/>
        <v>960</v>
      </c>
    </row>
    <row r="1338" spans="1:7" ht="39.6">
      <c r="A1338" s="163">
        <v>17</v>
      </c>
      <c r="B1338" s="254" t="s">
        <v>3923</v>
      </c>
      <c r="C1338" s="252" t="s">
        <v>3923</v>
      </c>
      <c r="D1338" s="232">
        <v>310</v>
      </c>
      <c r="E1338" s="163" t="s">
        <v>3907</v>
      </c>
      <c r="F1338" s="163" t="s">
        <v>3545</v>
      </c>
      <c r="G1338" s="201">
        <f t="shared" si="5"/>
        <v>992</v>
      </c>
    </row>
    <row r="1339" spans="1:7" ht="39.6">
      <c r="A1339" s="163">
        <v>18</v>
      </c>
      <c r="B1339" s="254" t="s">
        <v>3924</v>
      </c>
      <c r="C1339" s="252" t="s">
        <v>3924</v>
      </c>
      <c r="D1339" s="232">
        <v>350</v>
      </c>
      <c r="E1339" s="163" t="s">
        <v>3907</v>
      </c>
      <c r="F1339" s="163" t="s">
        <v>3545</v>
      </c>
      <c r="G1339" s="201">
        <f t="shared" si="5"/>
        <v>1120</v>
      </c>
    </row>
    <row r="1340" spans="1:7" ht="39.6">
      <c r="A1340" s="163">
        <v>19</v>
      </c>
      <c r="B1340" s="254" t="s">
        <v>3925</v>
      </c>
      <c r="C1340" s="252" t="s">
        <v>3925</v>
      </c>
      <c r="D1340" s="232">
        <v>700</v>
      </c>
      <c r="E1340" s="163" t="s">
        <v>3907</v>
      </c>
      <c r="F1340" s="163" t="s">
        <v>3545</v>
      </c>
      <c r="G1340" s="201">
        <f t="shared" si="5"/>
        <v>2240</v>
      </c>
    </row>
    <row r="1341" spans="1:7" ht="39.6">
      <c r="A1341" s="163">
        <v>20</v>
      </c>
      <c r="B1341" s="254" t="s">
        <v>3926</v>
      </c>
      <c r="C1341" s="252" t="s">
        <v>3926</v>
      </c>
      <c r="D1341" s="232">
        <v>500</v>
      </c>
      <c r="E1341" s="163" t="s">
        <v>3907</v>
      </c>
      <c r="F1341" s="163" t="s">
        <v>3545</v>
      </c>
      <c r="G1341" s="201">
        <f t="shared" si="5"/>
        <v>1600</v>
      </c>
    </row>
    <row r="1342" spans="1:7" ht="39.6">
      <c r="A1342" s="163">
        <v>21</v>
      </c>
      <c r="B1342" s="254" t="s">
        <v>3927</v>
      </c>
      <c r="C1342" s="252" t="s">
        <v>3927</v>
      </c>
      <c r="D1342" s="232">
        <v>400</v>
      </c>
      <c r="E1342" s="163" t="s">
        <v>3907</v>
      </c>
      <c r="F1342" s="163" t="s">
        <v>3545</v>
      </c>
      <c r="G1342" s="201">
        <f t="shared" si="5"/>
        <v>1280</v>
      </c>
    </row>
    <row r="1343" spans="1:7" ht="39.6">
      <c r="A1343" s="163">
        <v>22</v>
      </c>
      <c r="B1343" s="254" t="s">
        <v>3928</v>
      </c>
      <c r="C1343" s="252" t="s">
        <v>3928</v>
      </c>
      <c r="D1343" s="232">
        <v>300</v>
      </c>
      <c r="E1343" s="163" t="s">
        <v>3907</v>
      </c>
      <c r="F1343" s="163" t="s">
        <v>3545</v>
      </c>
      <c r="G1343" s="201">
        <f t="shared" si="5"/>
        <v>960</v>
      </c>
    </row>
    <row r="1344" spans="1:7" ht="39.6">
      <c r="A1344" s="163">
        <v>23</v>
      </c>
      <c r="B1344" s="254" t="s">
        <v>3929</v>
      </c>
      <c r="C1344" s="252" t="s">
        <v>3929</v>
      </c>
      <c r="D1344" s="232">
        <v>300</v>
      </c>
      <c r="E1344" s="163" t="s">
        <v>3907</v>
      </c>
      <c r="F1344" s="163" t="s">
        <v>3545</v>
      </c>
      <c r="G1344" s="201">
        <f t="shared" si="5"/>
        <v>960</v>
      </c>
    </row>
    <row r="1345" spans="1:7" ht="39.6">
      <c r="A1345" s="163">
        <v>24</v>
      </c>
      <c r="B1345" s="254" t="s">
        <v>3930</v>
      </c>
      <c r="C1345" s="252" t="s">
        <v>3930</v>
      </c>
      <c r="D1345" s="232">
        <v>500</v>
      </c>
      <c r="E1345" s="163" t="s">
        <v>3907</v>
      </c>
      <c r="F1345" s="163" t="s">
        <v>3545</v>
      </c>
      <c r="G1345" s="201">
        <f t="shared" si="5"/>
        <v>1600</v>
      </c>
    </row>
    <row r="1346" spans="1:7" ht="39.6">
      <c r="A1346" s="163">
        <v>25</v>
      </c>
      <c r="B1346" s="254" t="s">
        <v>3931</v>
      </c>
      <c r="C1346" s="252" t="s">
        <v>3931</v>
      </c>
      <c r="D1346" s="232">
        <v>2000</v>
      </c>
      <c r="E1346" s="163" t="s">
        <v>3907</v>
      </c>
      <c r="F1346" s="163" t="s">
        <v>3545</v>
      </c>
      <c r="G1346" s="201">
        <f t="shared" si="5"/>
        <v>6400</v>
      </c>
    </row>
    <row r="1347" spans="1:7" ht="39.6">
      <c r="A1347" s="163">
        <v>26</v>
      </c>
      <c r="B1347" s="254" t="s">
        <v>3932</v>
      </c>
      <c r="C1347" s="252" t="s">
        <v>3932</v>
      </c>
      <c r="D1347" s="232">
        <v>500</v>
      </c>
      <c r="E1347" s="163" t="s">
        <v>3907</v>
      </c>
      <c r="F1347" s="163" t="s">
        <v>3545</v>
      </c>
      <c r="G1347" s="201">
        <f t="shared" si="5"/>
        <v>1600</v>
      </c>
    </row>
    <row r="1348" spans="1:7" ht="39.6">
      <c r="A1348" s="163">
        <v>27</v>
      </c>
      <c r="B1348" s="254" t="s">
        <v>3933</v>
      </c>
      <c r="C1348" s="252" t="s">
        <v>3933</v>
      </c>
      <c r="D1348" s="232">
        <v>400</v>
      </c>
      <c r="E1348" s="163" t="s">
        <v>3907</v>
      </c>
      <c r="F1348" s="163" t="s">
        <v>3545</v>
      </c>
      <c r="G1348" s="201">
        <f t="shared" si="5"/>
        <v>1280</v>
      </c>
    </row>
    <row r="1349" spans="1:7" ht="39.6">
      <c r="A1349" s="163">
        <v>28</v>
      </c>
      <c r="B1349" s="254" t="s">
        <v>3934</v>
      </c>
      <c r="C1349" s="252" t="s">
        <v>3934</v>
      </c>
      <c r="D1349" s="232">
        <v>200</v>
      </c>
      <c r="E1349" s="163" t="s">
        <v>3907</v>
      </c>
      <c r="F1349" s="163" t="s">
        <v>3545</v>
      </c>
      <c r="G1349" s="201">
        <f t="shared" si="5"/>
        <v>640</v>
      </c>
    </row>
    <row r="1350" spans="1:7" ht="39.6">
      <c r="A1350" s="163">
        <v>29</v>
      </c>
      <c r="B1350" s="254" t="s">
        <v>3935</v>
      </c>
      <c r="C1350" s="252" t="s">
        <v>3935</v>
      </c>
      <c r="D1350" s="232">
        <v>1000</v>
      </c>
      <c r="E1350" s="163" t="s">
        <v>3907</v>
      </c>
      <c r="F1350" s="163" t="s">
        <v>3545</v>
      </c>
      <c r="G1350" s="201">
        <f>3.2*D1350</f>
        <v>3200</v>
      </c>
    </row>
    <row r="1351" spans="1:7" s="131" customFormat="1">
      <c r="A1351" s="175">
        <v>17</v>
      </c>
      <c r="B1351" s="159" t="s">
        <v>2207</v>
      </c>
      <c r="C1351" s="175"/>
      <c r="D1351" s="265"/>
      <c r="E1351" s="175"/>
      <c r="F1351" s="175"/>
      <c r="G1351" s="315">
        <f>SUBTOTAL(9,G1352:G1352)</f>
        <v>3200</v>
      </c>
    </row>
    <row r="1352" spans="1:7" ht="39.6">
      <c r="A1352" s="163">
        <v>1</v>
      </c>
      <c r="B1352" s="162" t="s">
        <v>3936</v>
      </c>
      <c r="C1352" s="163" t="s">
        <v>3937</v>
      </c>
      <c r="D1352" s="232">
        <v>1000</v>
      </c>
      <c r="E1352" s="163" t="s">
        <v>3544</v>
      </c>
      <c r="F1352" s="163" t="s">
        <v>3545</v>
      </c>
      <c r="G1352" s="201">
        <f>3.2*D1352</f>
        <v>3200</v>
      </c>
    </row>
    <row r="1353" spans="1:7">
      <c r="A1353" s="153">
        <v>18</v>
      </c>
      <c r="B1353" s="159" t="s">
        <v>1389</v>
      </c>
      <c r="C1353" s="153"/>
      <c r="D1353" s="233"/>
      <c r="E1353" s="153"/>
      <c r="F1353" s="153"/>
      <c r="G1353" s="158">
        <f>SUBTOTAL(9,G1354:G1405)</f>
        <v>40434.272000000004</v>
      </c>
    </row>
    <row r="1354" spans="1:7" ht="26.4">
      <c r="A1354" s="163">
        <v>1</v>
      </c>
      <c r="B1354" s="162" t="s">
        <v>1455</v>
      </c>
      <c r="C1354" s="163" t="s">
        <v>1455</v>
      </c>
      <c r="D1354" s="201">
        <v>349.56</v>
      </c>
      <c r="E1354" s="163" t="s">
        <v>3845</v>
      </c>
      <c r="F1354" s="163" t="s">
        <v>3846</v>
      </c>
      <c r="G1354" s="201">
        <f>3.2*D1354</f>
        <v>1118.5920000000001</v>
      </c>
    </row>
    <row r="1355" spans="1:7" ht="26.4">
      <c r="A1355" s="163">
        <v>2</v>
      </c>
      <c r="B1355" s="162" t="s">
        <v>1465</v>
      </c>
      <c r="C1355" s="163" t="s">
        <v>1465</v>
      </c>
      <c r="D1355" s="201">
        <v>362.95</v>
      </c>
      <c r="E1355" s="163" t="s">
        <v>3845</v>
      </c>
      <c r="F1355" s="163" t="s">
        <v>3846</v>
      </c>
      <c r="G1355" s="201">
        <f t="shared" ref="G1355:G1418" si="6">3.2*D1355</f>
        <v>1161.44</v>
      </c>
    </row>
    <row r="1356" spans="1:7" ht="26.4">
      <c r="A1356" s="163">
        <v>3</v>
      </c>
      <c r="B1356" s="162" t="s">
        <v>1469</v>
      </c>
      <c r="C1356" s="163" t="s">
        <v>1469</v>
      </c>
      <c r="D1356" s="201">
        <v>201.24</v>
      </c>
      <c r="E1356" s="163" t="s">
        <v>3845</v>
      </c>
      <c r="F1356" s="163" t="s">
        <v>3846</v>
      </c>
      <c r="G1356" s="201">
        <f t="shared" si="6"/>
        <v>643.96800000000007</v>
      </c>
    </row>
    <row r="1357" spans="1:7" ht="26.4">
      <c r="A1357" s="163">
        <v>4</v>
      </c>
      <c r="B1357" s="162" t="s">
        <v>1477</v>
      </c>
      <c r="C1357" s="163" t="s">
        <v>1477</v>
      </c>
      <c r="D1357" s="201">
        <v>463.72</v>
      </c>
      <c r="E1357" s="163" t="s">
        <v>3845</v>
      </c>
      <c r="F1357" s="163" t="s">
        <v>3846</v>
      </c>
      <c r="G1357" s="201">
        <f t="shared" si="6"/>
        <v>1483.9040000000002</v>
      </c>
    </row>
    <row r="1358" spans="1:7" ht="26.4">
      <c r="A1358" s="163">
        <v>5</v>
      </c>
      <c r="B1358" s="162" t="s">
        <v>3938</v>
      </c>
      <c r="C1358" s="262" t="s">
        <v>3939</v>
      </c>
      <c r="D1358" s="201">
        <v>110</v>
      </c>
      <c r="E1358" s="163" t="s">
        <v>3845</v>
      </c>
      <c r="F1358" s="163" t="s">
        <v>3846</v>
      </c>
      <c r="G1358" s="201">
        <f t="shared" si="6"/>
        <v>352</v>
      </c>
    </row>
    <row r="1359" spans="1:7" ht="26.4">
      <c r="A1359" s="163">
        <v>6</v>
      </c>
      <c r="B1359" s="162" t="s">
        <v>3940</v>
      </c>
      <c r="C1359" s="262" t="s">
        <v>3941</v>
      </c>
      <c r="D1359" s="201">
        <v>70</v>
      </c>
      <c r="E1359" s="163" t="s">
        <v>3845</v>
      </c>
      <c r="F1359" s="163" t="s">
        <v>3846</v>
      </c>
      <c r="G1359" s="201">
        <f t="shared" si="6"/>
        <v>224</v>
      </c>
    </row>
    <row r="1360" spans="1:7" ht="26.4">
      <c r="A1360" s="163">
        <v>7</v>
      </c>
      <c r="B1360" s="162" t="s">
        <v>3942</v>
      </c>
      <c r="C1360" s="263" t="s">
        <v>3943</v>
      </c>
      <c r="D1360" s="201">
        <v>150</v>
      </c>
      <c r="E1360" s="163" t="s">
        <v>3845</v>
      </c>
      <c r="F1360" s="163" t="s">
        <v>3846</v>
      </c>
      <c r="G1360" s="201">
        <f t="shared" si="6"/>
        <v>480</v>
      </c>
    </row>
    <row r="1361" spans="1:7" ht="26.4">
      <c r="A1361" s="163">
        <v>8</v>
      </c>
      <c r="B1361" s="162" t="s">
        <v>3944</v>
      </c>
      <c r="C1361" s="263" t="s">
        <v>3945</v>
      </c>
      <c r="D1361" s="201">
        <v>565</v>
      </c>
      <c r="E1361" s="163" t="s">
        <v>3845</v>
      </c>
      <c r="F1361" s="163" t="s">
        <v>3846</v>
      </c>
      <c r="G1361" s="201">
        <f t="shared" si="6"/>
        <v>1808</v>
      </c>
    </row>
    <row r="1362" spans="1:7" ht="26.4">
      <c r="A1362" s="163">
        <v>9</v>
      </c>
      <c r="B1362" s="162" t="s">
        <v>3946</v>
      </c>
      <c r="C1362" s="262" t="s">
        <v>3946</v>
      </c>
      <c r="D1362" s="201">
        <v>150</v>
      </c>
      <c r="E1362" s="163" t="s">
        <v>3845</v>
      </c>
      <c r="F1362" s="163" t="s">
        <v>3846</v>
      </c>
      <c r="G1362" s="201">
        <f t="shared" si="6"/>
        <v>480</v>
      </c>
    </row>
    <row r="1363" spans="1:7" ht="26.4">
      <c r="A1363" s="163">
        <v>10</v>
      </c>
      <c r="B1363" s="162" t="s">
        <v>3947</v>
      </c>
      <c r="C1363" s="262" t="s">
        <v>3947</v>
      </c>
      <c r="D1363" s="201">
        <v>591.5</v>
      </c>
      <c r="E1363" s="163" t="s">
        <v>3845</v>
      </c>
      <c r="F1363" s="163" t="s">
        <v>3846</v>
      </c>
      <c r="G1363" s="201">
        <f t="shared" si="6"/>
        <v>1892.8000000000002</v>
      </c>
    </row>
    <row r="1364" spans="1:7" ht="26.4">
      <c r="A1364" s="163">
        <v>11</v>
      </c>
      <c r="B1364" s="162" t="s">
        <v>3948</v>
      </c>
      <c r="C1364" s="263" t="s">
        <v>3948</v>
      </c>
      <c r="D1364" s="201">
        <v>100</v>
      </c>
      <c r="E1364" s="163" t="s">
        <v>3845</v>
      </c>
      <c r="F1364" s="163" t="s">
        <v>3846</v>
      </c>
      <c r="G1364" s="201">
        <f t="shared" si="6"/>
        <v>320</v>
      </c>
    </row>
    <row r="1365" spans="1:7" ht="26.4">
      <c r="A1365" s="163">
        <v>12</v>
      </c>
      <c r="B1365" s="162" t="s">
        <v>3949</v>
      </c>
      <c r="C1365" s="263" t="s">
        <v>3949</v>
      </c>
      <c r="D1365" s="201">
        <f>97+197</f>
        <v>294</v>
      </c>
      <c r="E1365" s="163" t="s">
        <v>3845</v>
      </c>
      <c r="F1365" s="163" t="s">
        <v>3846</v>
      </c>
      <c r="G1365" s="201">
        <f t="shared" si="6"/>
        <v>940.80000000000007</v>
      </c>
    </row>
    <row r="1366" spans="1:7" ht="26.4">
      <c r="A1366" s="163">
        <v>13</v>
      </c>
      <c r="B1366" s="162" t="s">
        <v>1537</v>
      </c>
      <c r="C1366" s="163" t="s">
        <v>1537</v>
      </c>
      <c r="D1366" s="201">
        <v>310.89999999999998</v>
      </c>
      <c r="E1366" s="163" t="s">
        <v>3845</v>
      </c>
      <c r="F1366" s="163" t="s">
        <v>3846</v>
      </c>
      <c r="G1366" s="201">
        <f t="shared" si="6"/>
        <v>994.88</v>
      </c>
    </row>
    <row r="1367" spans="1:7" ht="26.4">
      <c r="A1367" s="163">
        <v>14</v>
      </c>
      <c r="B1367" s="162" t="s">
        <v>1598</v>
      </c>
      <c r="C1367" s="163" t="s">
        <v>1598</v>
      </c>
      <c r="D1367" s="201">
        <v>111</v>
      </c>
      <c r="E1367" s="163" t="s">
        <v>3845</v>
      </c>
      <c r="F1367" s="163" t="s">
        <v>3846</v>
      </c>
      <c r="G1367" s="201">
        <f t="shared" si="6"/>
        <v>355.20000000000005</v>
      </c>
    </row>
    <row r="1368" spans="1:7" ht="26.4">
      <c r="A1368" s="163">
        <v>15</v>
      </c>
      <c r="B1368" s="162" t="s">
        <v>3950</v>
      </c>
      <c r="C1368" s="163" t="s">
        <v>3950</v>
      </c>
      <c r="D1368" s="201">
        <v>208.21</v>
      </c>
      <c r="E1368" s="163" t="s">
        <v>3845</v>
      </c>
      <c r="F1368" s="163" t="s">
        <v>3846</v>
      </c>
      <c r="G1368" s="201">
        <f t="shared" si="6"/>
        <v>666.27200000000005</v>
      </c>
    </row>
    <row r="1369" spans="1:7" ht="26.4">
      <c r="A1369" s="163">
        <v>16</v>
      </c>
      <c r="B1369" s="162" t="s">
        <v>1611</v>
      </c>
      <c r="C1369" s="163" t="s">
        <v>1611</v>
      </c>
      <c r="D1369" s="201">
        <v>370.97</v>
      </c>
      <c r="E1369" s="163" t="s">
        <v>3845</v>
      </c>
      <c r="F1369" s="163" t="s">
        <v>3846</v>
      </c>
      <c r="G1369" s="201">
        <f t="shared" si="6"/>
        <v>1187.104</v>
      </c>
    </row>
    <row r="1370" spans="1:7" ht="26.4">
      <c r="A1370" s="163">
        <v>17</v>
      </c>
      <c r="B1370" s="162" t="s">
        <v>1609</v>
      </c>
      <c r="C1370" s="163" t="s">
        <v>1609</v>
      </c>
      <c r="D1370" s="201">
        <v>81.92</v>
      </c>
      <c r="E1370" s="163" t="s">
        <v>3845</v>
      </c>
      <c r="F1370" s="163" t="s">
        <v>3846</v>
      </c>
      <c r="G1370" s="201">
        <f t="shared" si="6"/>
        <v>262.14400000000001</v>
      </c>
    </row>
    <row r="1371" spans="1:7" ht="26.4">
      <c r="A1371" s="163">
        <v>18</v>
      </c>
      <c r="B1371" s="162" t="s">
        <v>1607</v>
      </c>
      <c r="C1371" s="163" t="s">
        <v>1607</v>
      </c>
      <c r="D1371" s="201">
        <v>87.74</v>
      </c>
      <c r="E1371" s="163" t="s">
        <v>3845</v>
      </c>
      <c r="F1371" s="163" t="s">
        <v>3846</v>
      </c>
      <c r="G1371" s="201">
        <f t="shared" si="6"/>
        <v>280.76799999999997</v>
      </c>
    </row>
    <row r="1372" spans="1:7" ht="26.4">
      <c r="A1372" s="163">
        <v>19</v>
      </c>
      <c r="B1372" s="162" t="s">
        <v>1605</v>
      </c>
      <c r="C1372" s="163" t="s">
        <v>1605</v>
      </c>
      <c r="D1372" s="232">
        <v>208.28</v>
      </c>
      <c r="E1372" s="163" t="s">
        <v>3845</v>
      </c>
      <c r="F1372" s="163" t="s">
        <v>3846</v>
      </c>
      <c r="G1372" s="201">
        <f t="shared" si="6"/>
        <v>666.49600000000009</v>
      </c>
    </row>
    <row r="1373" spans="1:7" ht="26.4">
      <c r="A1373" s="163">
        <v>20</v>
      </c>
      <c r="B1373" s="162" t="s">
        <v>3951</v>
      </c>
      <c r="C1373" s="163" t="s">
        <v>3951</v>
      </c>
      <c r="D1373" s="201">
        <v>420.25</v>
      </c>
      <c r="E1373" s="163" t="s">
        <v>3845</v>
      </c>
      <c r="F1373" s="163" t="s">
        <v>3846</v>
      </c>
      <c r="G1373" s="201">
        <f t="shared" si="6"/>
        <v>1344.8000000000002</v>
      </c>
    </row>
    <row r="1374" spans="1:7" ht="26.4">
      <c r="A1374" s="163">
        <v>21</v>
      </c>
      <c r="B1374" s="162" t="s">
        <v>3952</v>
      </c>
      <c r="C1374" s="163" t="s">
        <v>3952</v>
      </c>
      <c r="D1374" s="201">
        <v>412.37</v>
      </c>
      <c r="E1374" s="163" t="s">
        <v>3845</v>
      </c>
      <c r="F1374" s="163" t="s">
        <v>3846</v>
      </c>
      <c r="G1374" s="201">
        <f t="shared" si="6"/>
        <v>1319.5840000000001</v>
      </c>
    </row>
    <row r="1375" spans="1:7" ht="26.4">
      <c r="A1375" s="163">
        <v>22</v>
      </c>
      <c r="B1375" s="162" t="s">
        <v>3953</v>
      </c>
      <c r="C1375" s="163" t="s">
        <v>3953</v>
      </c>
      <c r="D1375" s="201">
        <v>406.48</v>
      </c>
      <c r="E1375" s="163" t="s">
        <v>3845</v>
      </c>
      <c r="F1375" s="163" t="s">
        <v>3846</v>
      </c>
      <c r="G1375" s="201">
        <f t="shared" si="6"/>
        <v>1300.7360000000001</v>
      </c>
    </row>
    <row r="1376" spans="1:7" ht="26.4">
      <c r="A1376" s="163">
        <v>23</v>
      </c>
      <c r="B1376" s="162" t="s">
        <v>3954</v>
      </c>
      <c r="C1376" s="163" t="s">
        <v>3954</v>
      </c>
      <c r="D1376" s="201">
        <v>401.15</v>
      </c>
      <c r="E1376" s="163" t="s">
        <v>3845</v>
      </c>
      <c r="F1376" s="163" t="s">
        <v>3846</v>
      </c>
      <c r="G1376" s="201">
        <f t="shared" si="6"/>
        <v>1283.68</v>
      </c>
    </row>
    <row r="1377" spans="1:7" ht="26.4">
      <c r="A1377" s="163">
        <v>24</v>
      </c>
      <c r="B1377" s="162" t="s">
        <v>1602</v>
      </c>
      <c r="C1377" s="163" t="s">
        <v>1602</v>
      </c>
      <c r="D1377" s="201">
        <v>292.14999999999998</v>
      </c>
      <c r="E1377" s="163" t="s">
        <v>3845</v>
      </c>
      <c r="F1377" s="163" t="s">
        <v>3846</v>
      </c>
      <c r="G1377" s="201">
        <f t="shared" si="6"/>
        <v>934.88</v>
      </c>
    </row>
    <row r="1378" spans="1:7" ht="26.4">
      <c r="A1378" s="163">
        <v>25</v>
      </c>
      <c r="B1378" s="162" t="s">
        <v>1642</v>
      </c>
      <c r="C1378" s="163" t="s">
        <v>1642</v>
      </c>
      <c r="D1378" s="201">
        <v>111.38</v>
      </c>
      <c r="E1378" s="163" t="s">
        <v>3845</v>
      </c>
      <c r="F1378" s="163" t="s">
        <v>3846</v>
      </c>
      <c r="G1378" s="201">
        <f t="shared" si="6"/>
        <v>356.416</v>
      </c>
    </row>
    <row r="1379" spans="1:7" ht="26.4">
      <c r="A1379" s="163">
        <v>26</v>
      </c>
      <c r="B1379" s="162" t="s">
        <v>1642</v>
      </c>
      <c r="C1379" s="163" t="s">
        <v>1642</v>
      </c>
      <c r="D1379" s="232">
        <v>108.37</v>
      </c>
      <c r="E1379" s="163" t="s">
        <v>3845</v>
      </c>
      <c r="F1379" s="163" t="s">
        <v>3846</v>
      </c>
      <c r="G1379" s="201">
        <f t="shared" si="6"/>
        <v>346.78400000000005</v>
      </c>
    </row>
    <row r="1380" spans="1:7" ht="26.4">
      <c r="A1380" s="163">
        <v>27</v>
      </c>
      <c r="B1380" s="162" t="s">
        <v>1640</v>
      </c>
      <c r="C1380" s="163" t="s">
        <v>1640</v>
      </c>
      <c r="D1380" s="201">
        <v>144.16999999999999</v>
      </c>
      <c r="E1380" s="163" t="s">
        <v>3845</v>
      </c>
      <c r="F1380" s="163" t="s">
        <v>3846</v>
      </c>
      <c r="G1380" s="201">
        <f t="shared" si="6"/>
        <v>461.34399999999999</v>
      </c>
    </row>
    <row r="1381" spans="1:7" ht="26.4">
      <c r="A1381" s="163">
        <v>28</v>
      </c>
      <c r="B1381" s="162" t="s">
        <v>1638</v>
      </c>
      <c r="C1381" s="163" t="s">
        <v>1638</v>
      </c>
      <c r="D1381" s="201">
        <v>120.23</v>
      </c>
      <c r="E1381" s="163" t="s">
        <v>3845</v>
      </c>
      <c r="F1381" s="163" t="s">
        <v>3846</v>
      </c>
      <c r="G1381" s="201">
        <f t="shared" si="6"/>
        <v>384.73600000000005</v>
      </c>
    </row>
    <row r="1382" spans="1:7" ht="26.4">
      <c r="A1382" s="163">
        <v>29</v>
      </c>
      <c r="B1382" s="162" t="s">
        <v>3955</v>
      </c>
      <c r="C1382" s="163" t="s">
        <v>3955</v>
      </c>
      <c r="D1382" s="201">
        <v>653.63</v>
      </c>
      <c r="E1382" s="163" t="s">
        <v>3845</v>
      </c>
      <c r="F1382" s="163" t="s">
        <v>3846</v>
      </c>
      <c r="G1382" s="201">
        <f t="shared" si="6"/>
        <v>2091.616</v>
      </c>
    </row>
    <row r="1383" spans="1:7" ht="26.4">
      <c r="A1383" s="163">
        <v>30</v>
      </c>
      <c r="B1383" s="162" t="s">
        <v>3956</v>
      </c>
      <c r="C1383" s="163" t="s">
        <v>3956</v>
      </c>
      <c r="D1383" s="201">
        <v>166</v>
      </c>
      <c r="E1383" s="163" t="s">
        <v>3845</v>
      </c>
      <c r="F1383" s="163" t="s">
        <v>3846</v>
      </c>
      <c r="G1383" s="201">
        <f t="shared" si="6"/>
        <v>531.20000000000005</v>
      </c>
    </row>
    <row r="1384" spans="1:7" ht="26.4">
      <c r="A1384" s="163">
        <v>31</v>
      </c>
      <c r="B1384" s="162" t="s">
        <v>1630</v>
      </c>
      <c r="C1384" s="163" t="s">
        <v>1630</v>
      </c>
      <c r="D1384" s="201">
        <v>119</v>
      </c>
      <c r="E1384" s="163" t="s">
        <v>3845</v>
      </c>
      <c r="F1384" s="163" t="s">
        <v>3846</v>
      </c>
      <c r="G1384" s="201">
        <f t="shared" si="6"/>
        <v>380.8</v>
      </c>
    </row>
    <row r="1385" spans="1:7" ht="26.4">
      <c r="A1385" s="163">
        <v>32</v>
      </c>
      <c r="B1385" s="162" t="s">
        <v>1632</v>
      </c>
      <c r="C1385" s="163" t="s">
        <v>1632</v>
      </c>
      <c r="D1385" s="201">
        <v>96.8</v>
      </c>
      <c r="E1385" s="163" t="s">
        <v>3845</v>
      </c>
      <c r="F1385" s="163" t="s">
        <v>3846</v>
      </c>
      <c r="G1385" s="201">
        <f t="shared" si="6"/>
        <v>309.76</v>
      </c>
    </row>
    <row r="1386" spans="1:7" ht="26.4">
      <c r="A1386" s="163">
        <v>33</v>
      </c>
      <c r="B1386" s="162" t="s">
        <v>1624</v>
      </c>
      <c r="C1386" s="163" t="s">
        <v>1624</v>
      </c>
      <c r="D1386" s="232">
        <v>96.66</v>
      </c>
      <c r="E1386" s="163" t="s">
        <v>3845</v>
      </c>
      <c r="F1386" s="163" t="s">
        <v>3846</v>
      </c>
      <c r="G1386" s="201">
        <f t="shared" si="6"/>
        <v>309.31200000000001</v>
      </c>
    </row>
    <row r="1387" spans="1:7" ht="26.4">
      <c r="A1387" s="163">
        <v>34</v>
      </c>
      <c r="B1387" s="162" t="s">
        <v>3957</v>
      </c>
      <c r="C1387" s="163" t="s">
        <v>3957</v>
      </c>
      <c r="D1387" s="201">
        <v>56.6</v>
      </c>
      <c r="E1387" s="163" t="s">
        <v>3845</v>
      </c>
      <c r="F1387" s="163" t="s">
        <v>3846</v>
      </c>
      <c r="G1387" s="201">
        <f t="shared" si="6"/>
        <v>181.12</v>
      </c>
    </row>
    <row r="1388" spans="1:7" ht="26.4">
      <c r="A1388" s="163">
        <v>35</v>
      </c>
      <c r="B1388" s="162" t="s">
        <v>3958</v>
      </c>
      <c r="C1388" s="163" t="s">
        <v>3958</v>
      </c>
      <c r="D1388" s="201">
        <v>72.23</v>
      </c>
      <c r="E1388" s="163" t="s">
        <v>3845</v>
      </c>
      <c r="F1388" s="163" t="s">
        <v>3846</v>
      </c>
      <c r="G1388" s="201">
        <f t="shared" si="6"/>
        <v>231.13600000000002</v>
      </c>
    </row>
    <row r="1389" spans="1:7" ht="26.4">
      <c r="A1389" s="163">
        <v>36</v>
      </c>
      <c r="B1389" s="162" t="s">
        <v>3959</v>
      </c>
      <c r="C1389" s="163" t="s">
        <v>3959</v>
      </c>
      <c r="D1389" s="201">
        <v>260.14</v>
      </c>
      <c r="E1389" s="163" t="s">
        <v>3845</v>
      </c>
      <c r="F1389" s="163" t="s">
        <v>3846</v>
      </c>
      <c r="G1389" s="201">
        <f t="shared" si="6"/>
        <v>832.44799999999998</v>
      </c>
    </row>
    <row r="1390" spans="1:7" ht="26.4">
      <c r="A1390" s="163">
        <v>37</v>
      </c>
      <c r="B1390" s="162" t="s">
        <v>1680</v>
      </c>
      <c r="C1390" s="163" t="s">
        <v>1680</v>
      </c>
      <c r="D1390" s="201">
        <v>529.95000000000005</v>
      </c>
      <c r="E1390" s="163" t="s">
        <v>3845</v>
      </c>
      <c r="F1390" s="163" t="s">
        <v>3846</v>
      </c>
      <c r="G1390" s="201">
        <f t="shared" si="6"/>
        <v>1695.8400000000001</v>
      </c>
    </row>
    <row r="1391" spans="1:7" ht="26.4">
      <c r="A1391" s="163">
        <v>38</v>
      </c>
      <c r="B1391" s="162" t="s">
        <v>3960</v>
      </c>
      <c r="C1391" s="163" t="s">
        <v>3960</v>
      </c>
      <c r="D1391" s="201">
        <v>150.32</v>
      </c>
      <c r="E1391" s="163" t="s">
        <v>3845</v>
      </c>
      <c r="F1391" s="163" t="s">
        <v>3846</v>
      </c>
      <c r="G1391" s="201">
        <f t="shared" si="6"/>
        <v>481.024</v>
      </c>
    </row>
    <row r="1392" spans="1:7" ht="26.4">
      <c r="A1392" s="163">
        <v>39</v>
      </c>
      <c r="B1392" s="162" t="s">
        <v>3961</v>
      </c>
      <c r="C1392" s="163" t="s">
        <v>3961</v>
      </c>
      <c r="D1392" s="201">
        <v>420.99</v>
      </c>
      <c r="E1392" s="163" t="s">
        <v>3845</v>
      </c>
      <c r="F1392" s="163" t="s">
        <v>3846</v>
      </c>
      <c r="G1392" s="201">
        <f t="shared" si="6"/>
        <v>1347.1680000000001</v>
      </c>
    </row>
    <row r="1393" spans="1:7" ht="26.4">
      <c r="A1393" s="163">
        <v>40</v>
      </c>
      <c r="B1393" s="162" t="s">
        <v>1711</v>
      </c>
      <c r="C1393" s="163" t="s">
        <v>1711</v>
      </c>
      <c r="D1393" s="201">
        <v>102.27</v>
      </c>
      <c r="E1393" s="163" t="s">
        <v>3845</v>
      </c>
      <c r="F1393" s="163" t="s">
        <v>3846</v>
      </c>
      <c r="G1393" s="201">
        <f t="shared" si="6"/>
        <v>327.26400000000001</v>
      </c>
    </row>
    <row r="1394" spans="1:7" ht="26.4">
      <c r="A1394" s="163">
        <v>41</v>
      </c>
      <c r="B1394" s="162" t="s">
        <v>1670</v>
      </c>
      <c r="C1394" s="163" t="s">
        <v>1670</v>
      </c>
      <c r="D1394" s="232">
        <v>232.68</v>
      </c>
      <c r="E1394" s="163" t="s">
        <v>3845</v>
      </c>
      <c r="F1394" s="163" t="s">
        <v>3846</v>
      </c>
      <c r="G1394" s="201">
        <f t="shared" si="6"/>
        <v>744.57600000000002</v>
      </c>
    </row>
    <row r="1395" spans="1:7" ht="26.4">
      <c r="A1395" s="163">
        <v>42</v>
      </c>
      <c r="B1395" s="162" t="s">
        <v>3962</v>
      </c>
      <c r="C1395" s="163" t="s">
        <v>3962</v>
      </c>
      <c r="D1395" s="201">
        <v>68</v>
      </c>
      <c r="E1395" s="163" t="s">
        <v>3845</v>
      </c>
      <c r="F1395" s="163" t="s">
        <v>3846</v>
      </c>
      <c r="G1395" s="201">
        <f t="shared" si="6"/>
        <v>217.60000000000002</v>
      </c>
    </row>
    <row r="1396" spans="1:7" ht="26.4">
      <c r="A1396" s="163">
        <v>43</v>
      </c>
      <c r="B1396" s="162" t="s">
        <v>3963</v>
      </c>
      <c r="C1396" s="163" t="s">
        <v>3963</v>
      </c>
      <c r="D1396" s="201">
        <v>102.47</v>
      </c>
      <c r="E1396" s="163" t="s">
        <v>3845</v>
      </c>
      <c r="F1396" s="163" t="s">
        <v>3846</v>
      </c>
      <c r="G1396" s="201">
        <f t="shared" si="6"/>
        <v>327.904</v>
      </c>
    </row>
    <row r="1397" spans="1:7" ht="26.4">
      <c r="A1397" s="163">
        <v>44</v>
      </c>
      <c r="B1397" s="162" t="s">
        <v>1668</v>
      </c>
      <c r="C1397" s="163" t="s">
        <v>1668</v>
      </c>
      <c r="D1397" s="201">
        <v>267</v>
      </c>
      <c r="E1397" s="163" t="s">
        <v>3845</v>
      </c>
      <c r="F1397" s="163" t="s">
        <v>3846</v>
      </c>
      <c r="G1397" s="201">
        <f t="shared" si="6"/>
        <v>854.40000000000009</v>
      </c>
    </row>
    <row r="1398" spans="1:7" ht="26.4">
      <c r="A1398" s="163">
        <v>45</v>
      </c>
      <c r="B1398" s="162" t="s">
        <v>1674</v>
      </c>
      <c r="C1398" s="163" t="s">
        <v>1674</v>
      </c>
      <c r="D1398" s="232">
        <v>505.18</v>
      </c>
      <c r="E1398" s="163" t="s">
        <v>3845</v>
      </c>
      <c r="F1398" s="163" t="s">
        <v>3846</v>
      </c>
      <c r="G1398" s="201">
        <f t="shared" si="6"/>
        <v>1616.576</v>
      </c>
    </row>
    <row r="1399" spans="1:7" ht="26.4">
      <c r="A1399" s="163">
        <v>46</v>
      </c>
      <c r="B1399" s="162" t="s">
        <v>3964</v>
      </c>
      <c r="C1399" s="163" t="s">
        <v>3964</v>
      </c>
      <c r="D1399" s="201">
        <v>163.63</v>
      </c>
      <c r="E1399" s="163" t="s">
        <v>3845</v>
      </c>
      <c r="F1399" s="163" t="s">
        <v>3846</v>
      </c>
      <c r="G1399" s="201">
        <f t="shared" si="6"/>
        <v>523.61599999999999</v>
      </c>
    </row>
    <row r="1400" spans="1:7" ht="26.4">
      <c r="A1400" s="163">
        <v>47</v>
      </c>
      <c r="B1400" s="162" t="s">
        <v>1692</v>
      </c>
      <c r="C1400" s="163" t="s">
        <v>1692</v>
      </c>
      <c r="D1400" s="201">
        <v>319.5</v>
      </c>
      <c r="E1400" s="163" t="s">
        <v>3845</v>
      </c>
      <c r="F1400" s="163" t="s">
        <v>3846</v>
      </c>
      <c r="G1400" s="201">
        <f t="shared" si="6"/>
        <v>1022.4000000000001</v>
      </c>
    </row>
    <row r="1401" spans="1:7" ht="26.4">
      <c r="A1401" s="163">
        <v>48</v>
      </c>
      <c r="B1401" s="162" t="s">
        <v>1696</v>
      </c>
      <c r="C1401" s="163" t="s">
        <v>1696</v>
      </c>
      <c r="D1401" s="201">
        <v>206</v>
      </c>
      <c r="E1401" s="163" t="s">
        <v>3845</v>
      </c>
      <c r="F1401" s="163" t="s">
        <v>3846</v>
      </c>
      <c r="G1401" s="201">
        <f t="shared" si="6"/>
        <v>659.2</v>
      </c>
    </row>
    <row r="1402" spans="1:7" ht="26.4">
      <c r="A1402" s="163">
        <v>49</v>
      </c>
      <c r="B1402" s="162" t="s">
        <v>1694</v>
      </c>
      <c r="C1402" s="163" t="s">
        <v>1694</v>
      </c>
      <c r="D1402" s="201">
        <v>333.12</v>
      </c>
      <c r="E1402" s="163" t="s">
        <v>3845</v>
      </c>
      <c r="F1402" s="163" t="s">
        <v>3846</v>
      </c>
      <c r="G1402" s="201">
        <f t="shared" si="6"/>
        <v>1065.9840000000002</v>
      </c>
    </row>
    <row r="1403" spans="1:7" ht="26.4">
      <c r="A1403" s="163">
        <v>50</v>
      </c>
      <c r="B1403" s="162" t="s">
        <v>1690</v>
      </c>
      <c r="C1403" s="163" t="s">
        <v>1690</v>
      </c>
      <c r="D1403" s="201">
        <v>220</v>
      </c>
      <c r="E1403" s="163" t="s">
        <v>3845</v>
      </c>
      <c r="F1403" s="163" t="s">
        <v>3846</v>
      </c>
      <c r="G1403" s="201">
        <f t="shared" si="6"/>
        <v>704</v>
      </c>
    </row>
    <row r="1404" spans="1:7" ht="26.4">
      <c r="A1404" s="163">
        <v>51</v>
      </c>
      <c r="B1404" s="162" t="s">
        <v>1703</v>
      </c>
      <c r="C1404" s="163" t="s">
        <v>1703</v>
      </c>
      <c r="D1404" s="201">
        <v>182</v>
      </c>
      <c r="E1404" s="163" t="s">
        <v>3845</v>
      </c>
      <c r="F1404" s="163" t="s">
        <v>3846</v>
      </c>
      <c r="G1404" s="201">
        <f t="shared" si="6"/>
        <v>582.4</v>
      </c>
    </row>
    <row r="1405" spans="1:7" ht="26.4">
      <c r="A1405" s="163">
        <v>52</v>
      </c>
      <c r="B1405" s="162" t="s">
        <v>3965</v>
      </c>
      <c r="C1405" s="163" t="s">
        <v>3965</v>
      </c>
      <c r="D1405" s="201">
        <v>108</v>
      </c>
      <c r="E1405" s="163" t="s">
        <v>3845</v>
      </c>
      <c r="F1405" s="163" t="s">
        <v>3846</v>
      </c>
      <c r="G1405" s="201">
        <f t="shared" si="6"/>
        <v>345.6</v>
      </c>
    </row>
    <row r="1406" spans="1:7" s="131" customFormat="1">
      <c r="A1406" s="153">
        <v>19</v>
      </c>
      <c r="B1406" s="159" t="s">
        <v>2184</v>
      </c>
      <c r="C1406" s="153"/>
      <c r="D1406" s="158"/>
      <c r="E1406" s="153"/>
      <c r="F1406" s="153"/>
      <c r="G1406" s="158">
        <f>SUBTOTAL(9,G1407:G1467)</f>
        <v>73491.200000000012</v>
      </c>
    </row>
    <row r="1407" spans="1:7" ht="39.6">
      <c r="A1407" s="163">
        <v>1</v>
      </c>
      <c r="B1407" s="254" t="s">
        <v>3966</v>
      </c>
      <c r="C1407" s="252" t="s">
        <v>3966</v>
      </c>
      <c r="D1407" s="247">
        <v>600</v>
      </c>
      <c r="E1407" s="163" t="s">
        <v>3544</v>
      </c>
      <c r="F1407" s="163" t="s">
        <v>3545</v>
      </c>
      <c r="G1407" s="201">
        <f>3.2*D1407</f>
        <v>1920</v>
      </c>
    </row>
    <row r="1408" spans="1:7" ht="39.6">
      <c r="A1408" s="163">
        <v>2</v>
      </c>
      <c r="B1408" s="254" t="s">
        <v>3967</v>
      </c>
      <c r="C1408" s="252" t="s">
        <v>3967</v>
      </c>
      <c r="D1408" s="247">
        <v>200</v>
      </c>
      <c r="E1408" s="163" t="s">
        <v>3544</v>
      </c>
      <c r="F1408" s="163" t="s">
        <v>3545</v>
      </c>
      <c r="G1408" s="201">
        <f t="shared" si="6"/>
        <v>640</v>
      </c>
    </row>
    <row r="1409" spans="1:7" ht="39.6">
      <c r="A1409" s="163">
        <v>3</v>
      </c>
      <c r="B1409" s="254" t="s">
        <v>3968</v>
      </c>
      <c r="C1409" s="252" t="s">
        <v>3968</v>
      </c>
      <c r="D1409" s="247">
        <v>300</v>
      </c>
      <c r="E1409" s="163" t="s">
        <v>3544</v>
      </c>
      <c r="F1409" s="163" t="s">
        <v>3545</v>
      </c>
      <c r="G1409" s="201">
        <f t="shared" si="6"/>
        <v>960</v>
      </c>
    </row>
    <row r="1410" spans="1:7" ht="39.6">
      <c r="A1410" s="163">
        <v>4</v>
      </c>
      <c r="B1410" s="254" t="s">
        <v>3969</v>
      </c>
      <c r="C1410" s="252" t="s">
        <v>3969</v>
      </c>
      <c r="D1410" s="247">
        <v>350</v>
      </c>
      <c r="E1410" s="163" t="s">
        <v>3544</v>
      </c>
      <c r="F1410" s="163" t="s">
        <v>3545</v>
      </c>
      <c r="G1410" s="201">
        <f t="shared" si="6"/>
        <v>1120</v>
      </c>
    </row>
    <row r="1411" spans="1:7" ht="39.6">
      <c r="A1411" s="163">
        <v>5</v>
      </c>
      <c r="B1411" s="254" t="s">
        <v>3970</v>
      </c>
      <c r="C1411" s="252" t="s">
        <v>3970</v>
      </c>
      <c r="D1411" s="247">
        <v>400</v>
      </c>
      <c r="E1411" s="163" t="s">
        <v>3544</v>
      </c>
      <c r="F1411" s="163" t="s">
        <v>3545</v>
      </c>
      <c r="G1411" s="201">
        <f t="shared" si="6"/>
        <v>1280</v>
      </c>
    </row>
    <row r="1412" spans="1:7" ht="39.6">
      <c r="A1412" s="163">
        <v>6</v>
      </c>
      <c r="B1412" s="254" t="s">
        <v>3971</v>
      </c>
      <c r="C1412" s="252" t="s">
        <v>3971</v>
      </c>
      <c r="D1412" s="247">
        <v>350</v>
      </c>
      <c r="E1412" s="163" t="s">
        <v>3544</v>
      </c>
      <c r="F1412" s="163" t="s">
        <v>3545</v>
      </c>
      <c r="G1412" s="201">
        <f t="shared" si="6"/>
        <v>1120</v>
      </c>
    </row>
    <row r="1413" spans="1:7" ht="39.6">
      <c r="A1413" s="163">
        <v>7</v>
      </c>
      <c r="B1413" s="254" t="s">
        <v>3972</v>
      </c>
      <c r="C1413" s="252" t="s">
        <v>3972</v>
      </c>
      <c r="D1413" s="247">
        <v>400</v>
      </c>
      <c r="E1413" s="163" t="s">
        <v>3544</v>
      </c>
      <c r="F1413" s="163" t="s">
        <v>3545</v>
      </c>
      <c r="G1413" s="201">
        <f t="shared" si="6"/>
        <v>1280</v>
      </c>
    </row>
    <row r="1414" spans="1:7" ht="39.6">
      <c r="A1414" s="163">
        <v>8</v>
      </c>
      <c r="B1414" s="254" t="s">
        <v>3973</v>
      </c>
      <c r="C1414" s="252" t="s">
        <v>3973</v>
      </c>
      <c r="D1414" s="247">
        <v>250</v>
      </c>
      <c r="E1414" s="163" t="s">
        <v>3544</v>
      </c>
      <c r="F1414" s="163" t="s">
        <v>3545</v>
      </c>
      <c r="G1414" s="201">
        <f t="shared" si="6"/>
        <v>800</v>
      </c>
    </row>
    <row r="1415" spans="1:7" ht="39.6">
      <c r="A1415" s="163">
        <v>9</v>
      </c>
      <c r="B1415" s="254" t="s">
        <v>3974</v>
      </c>
      <c r="C1415" s="252" t="s">
        <v>3974</v>
      </c>
      <c r="D1415" s="247">
        <v>210</v>
      </c>
      <c r="E1415" s="163" t="s">
        <v>3544</v>
      </c>
      <c r="F1415" s="163" t="s">
        <v>3545</v>
      </c>
      <c r="G1415" s="201">
        <f t="shared" si="6"/>
        <v>672</v>
      </c>
    </row>
    <row r="1416" spans="1:7" ht="39.6">
      <c r="A1416" s="163">
        <v>10</v>
      </c>
      <c r="B1416" s="254" t="s">
        <v>3975</v>
      </c>
      <c r="C1416" s="252" t="s">
        <v>3975</v>
      </c>
      <c r="D1416" s="247">
        <v>212</v>
      </c>
      <c r="E1416" s="163" t="s">
        <v>3544</v>
      </c>
      <c r="F1416" s="163" t="s">
        <v>3545</v>
      </c>
      <c r="G1416" s="201">
        <f t="shared" si="6"/>
        <v>678.40000000000009</v>
      </c>
    </row>
    <row r="1417" spans="1:7" ht="39.6">
      <c r="A1417" s="163">
        <v>11</v>
      </c>
      <c r="B1417" s="254" t="s">
        <v>3976</v>
      </c>
      <c r="C1417" s="252" t="s">
        <v>3976</v>
      </c>
      <c r="D1417" s="247">
        <v>225</v>
      </c>
      <c r="E1417" s="163" t="s">
        <v>3544</v>
      </c>
      <c r="F1417" s="163" t="s">
        <v>3545</v>
      </c>
      <c r="G1417" s="201">
        <f t="shared" si="6"/>
        <v>720</v>
      </c>
    </row>
    <row r="1418" spans="1:7" ht="39.6">
      <c r="A1418" s="163">
        <v>12</v>
      </c>
      <c r="B1418" s="254" t="s">
        <v>3977</v>
      </c>
      <c r="C1418" s="252" t="s">
        <v>3977</v>
      </c>
      <c r="D1418" s="247">
        <v>175</v>
      </c>
      <c r="E1418" s="163" t="s">
        <v>3544</v>
      </c>
      <c r="F1418" s="163" t="s">
        <v>3545</v>
      </c>
      <c r="G1418" s="201">
        <f t="shared" si="6"/>
        <v>560</v>
      </c>
    </row>
    <row r="1419" spans="1:7" ht="39.6">
      <c r="A1419" s="163">
        <v>13</v>
      </c>
      <c r="B1419" s="254" t="s">
        <v>3978</v>
      </c>
      <c r="C1419" s="252" t="s">
        <v>3978</v>
      </c>
      <c r="D1419" s="247">
        <v>390</v>
      </c>
      <c r="E1419" s="163" t="s">
        <v>3544</v>
      </c>
      <c r="F1419" s="163" t="s">
        <v>3545</v>
      </c>
      <c r="G1419" s="201">
        <f t="shared" ref="G1419:G1466" si="7">3.2*D1419</f>
        <v>1248</v>
      </c>
    </row>
    <row r="1420" spans="1:7" ht="39.6">
      <c r="A1420" s="163">
        <v>14</v>
      </c>
      <c r="B1420" s="254" t="s">
        <v>3979</v>
      </c>
      <c r="C1420" s="252" t="s">
        <v>3979</v>
      </c>
      <c r="D1420" s="247">
        <v>300</v>
      </c>
      <c r="E1420" s="163" t="s">
        <v>3544</v>
      </c>
      <c r="F1420" s="163" t="s">
        <v>3545</v>
      </c>
      <c r="G1420" s="201">
        <f t="shared" si="7"/>
        <v>960</v>
      </c>
    </row>
    <row r="1421" spans="1:7" ht="39.6">
      <c r="A1421" s="163">
        <v>15</v>
      </c>
      <c r="B1421" s="254" t="s">
        <v>3980</v>
      </c>
      <c r="C1421" s="252" t="s">
        <v>3980</v>
      </c>
      <c r="D1421" s="247">
        <v>400</v>
      </c>
      <c r="E1421" s="163" t="s">
        <v>3544</v>
      </c>
      <c r="F1421" s="163" t="s">
        <v>3545</v>
      </c>
      <c r="G1421" s="201">
        <f t="shared" si="7"/>
        <v>1280</v>
      </c>
    </row>
    <row r="1422" spans="1:7" ht="39.6">
      <c r="A1422" s="163">
        <v>16</v>
      </c>
      <c r="B1422" s="254" t="s">
        <v>3981</v>
      </c>
      <c r="C1422" s="252" t="s">
        <v>3981</v>
      </c>
      <c r="D1422" s="247">
        <v>750</v>
      </c>
      <c r="E1422" s="163" t="s">
        <v>3544</v>
      </c>
      <c r="F1422" s="163" t="s">
        <v>3545</v>
      </c>
      <c r="G1422" s="201">
        <f t="shared" si="7"/>
        <v>2400</v>
      </c>
    </row>
    <row r="1423" spans="1:7" ht="39.6">
      <c r="A1423" s="163">
        <v>17</v>
      </c>
      <c r="B1423" s="254" t="s">
        <v>3982</v>
      </c>
      <c r="C1423" s="252" t="s">
        <v>3982</v>
      </c>
      <c r="D1423" s="264" t="s">
        <v>3983</v>
      </c>
      <c r="E1423" s="163" t="s">
        <v>3544</v>
      </c>
      <c r="F1423" s="163" t="s">
        <v>3545</v>
      </c>
      <c r="G1423" s="201">
        <f t="shared" si="7"/>
        <v>3.2</v>
      </c>
    </row>
    <row r="1424" spans="1:7" ht="39.6">
      <c r="A1424" s="163">
        <v>18</v>
      </c>
      <c r="B1424" s="237" t="s">
        <v>3984</v>
      </c>
      <c r="C1424" s="263" t="s">
        <v>3984</v>
      </c>
      <c r="D1424" s="248">
        <v>350</v>
      </c>
      <c r="E1424" s="163" t="s">
        <v>3544</v>
      </c>
      <c r="F1424" s="163" t="s">
        <v>3545</v>
      </c>
      <c r="G1424" s="201">
        <f t="shared" si="7"/>
        <v>1120</v>
      </c>
    </row>
    <row r="1425" spans="1:7" ht="39.6">
      <c r="A1425" s="163">
        <v>19</v>
      </c>
      <c r="B1425" s="237" t="s">
        <v>3985</v>
      </c>
      <c r="C1425" s="263" t="s">
        <v>3985</v>
      </c>
      <c r="D1425" s="248">
        <v>355</v>
      </c>
      <c r="E1425" s="163" t="s">
        <v>3544</v>
      </c>
      <c r="F1425" s="163" t="s">
        <v>3545</v>
      </c>
      <c r="G1425" s="201">
        <f t="shared" si="7"/>
        <v>1136</v>
      </c>
    </row>
    <row r="1426" spans="1:7" ht="39.6">
      <c r="A1426" s="163">
        <v>20</v>
      </c>
      <c r="B1426" s="237" t="s">
        <v>3986</v>
      </c>
      <c r="C1426" s="263" t="s">
        <v>3986</v>
      </c>
      <c r="D1426" s="248">
        <v>350</v>
      </c>
      <c r="E1426" s="163" t="s">
        <v>3544</v>
      </c>
      <c r="F1426" s="163" t="s">
        <v>3545</v>
      </c>
      <c r="G1426" s="201">
        <f t="shared" si="7"/>
        <v>1120</v>
      </c>
    </row>
    <row r="1427" spans="1:7" ht="39.6">
      <c r="A1427" s="163">
        <v>21</v>
      </c>
      <c r="B1427" s="237" t="s">
        <v>3987</v>
      </c>
      <c r="C1427" s="263" t="s">
        <v>3987</v>
      </c>
      <c r="D1427" s="248">
        <v>250</v>
      </c>
      <c r="E1427" s="163" t="s">
        <v>3544</v>
      </c>
      <c r="F1427" s="163" t="s">
        <v>3545</v>
      </c>
      <c r="G1427" s="201">
        <f t="shared" si="7"/>
        <v>800</v>
      </c>
    </row>
    <row r="1428" spans="1:7" ht="39.6">
      <c r="A1428" s="163">
        <v>22</v>
      </c>
      <c r="B1428" s="254" t="s">
        <v>3988</v>
      </c>
      <c r="C1428" s="252" t="s">
        <v>3988</v>
      </c>
      <c r="D1428" s="247">
        <v>200</v>
      </c>
      <c r="E1428" s="163" t="s">
        <v>3544</v>
      </c>
      <c r="F1428" s="163" t="s">
        <v>3545</v>
      </c>
      <c r="G1428" s="201">
        <f t="shared" si="7"/>
        <v>640</v>
      </c>
    </row>
    <row r="1429" spans="1:7" ht="39.6">
      <c r="A1429" s="163">
        <v>23</v>
      </c>
      <c r="B1429" s="254" t="s">
        <v>3989</v>
      </c>
      <c r="C1429" s="252" t="s">
        <v>3989</v>
      </c>
      <c r="D1429" s="247">
        <v>1500</v>
      </c>
      <c r="E1429" s="163" t="s">
        <v>3544</v>
      </c>
      <c r="F1429" s="163" t="s">
        <v>3545</v>
      </c>
      <c r="G1429" s="201">
        <f t="shared" si="7"/>
        <v>4800</v>
      </c>
    </row>
    <row r="1430" spans="1:7" ht="39.6">
      <c r="A1430" s="163">
        <v>24</v>
      </c>
      <c r="B1430" s="237" t="s">
        <v>3990</v>
      </c>
      <c r="C1430" s="263" t="s">
        <v>3990</v>
      </c>
      <c r="D1430" s="248">
        <v>200</v>
      </c>
      <c r="E1430" s="163" t="s">
        <v>3544</v>
      </c>
      <c r="F1430" s="163" t="s">
        <v>3545</v>
      </c>
      <c r="G1430" s="201">
        <f t="shared" si="7"/>
        <v>640</v>
      </c>
    </row>
    <row r="1431" spans="1:7" ht="39.6">
      <c r="A1431" s="163">
        <v>25</v>
      </c>
      <c r="B1431" s="254" t="s">
        <v>3991</v>
      </c>
      <c r="C1431" s="252" t="s">
        <v>3991</v>
      </c>
      <c r="D1431" s="247">
        <v>400</v>
      </c>
      <c r="E1431" s="163" t="s">
        <v>3544</v>
      </c>
      <c r="F1431" s="163" t="s">
        <v>3545</v>
      </c>
      <c r="G1431" s="201">
        <f t="shared" si="7"/>
        <v>1280</v>
      </c>
    </row>
    <row r="1432" spans="1:7" ht="39.6">
      <c r="A1432" s="163">
        <v>26</v>
      </c>
      <c r="B1432" s="254" t="s">
        <v>3992</v>
      </c>
      <c r="C1432" s="252" t="s">
        <v>3992</v>
      </c>
      <c r="D1432" s="247">
        <v>450</v>
      </c>
      <c r="E1432" s="163" t="s">
        <v>3544</v>
      </c>
      <c r="F1432" s="163" t="s">
        <v>3545</v>
      </c>
      <c r="G1432" s="201">
        <f t="shared" si="7"/>
        <v>1440</v>
      </c>
    </row>
    <row r="1433" spans="1:7" ht="39.6">
      <c r="A1433" s="163">
        <v>27</v>
      </c>
      <c r="B1433" s="237" t="s">
        <v>3993</v>
      </c>
      <c r="C1433" s="263" t="s">
        <v>3993</v>
      </c>
      <c r="D1433" s="248">
        <v>250</v>
      </c>
      <c r="E1433" s="163" t="s">
        <v>3544</v>
      </c>
      <c r="F1433" s="163" t="s">
        <v>3545</v>
      </c>
      <c r="G1433" s="201">
        <f t="shared" si="7"/>
        <v>800</v>
      </c>
    </row>
    <row r="1434" spans="1:7" ht="39.6">
      <c r="A1434" s="163">
        <v>28</v>
      </c>
      <c r="B1434" s="237" t="s">
        <v>3994</v>
      </c>
      <c r="C1434" s="263" t="s">
        <v>3994</v>
      </c>
      <c r="D1434" s="248">
        <v>250</v>
      </c>
      <c r="E1434" s="163" t="s">
        <v>3544</v>
      </c>
      <c r="F1434" s="163" t="s">
        <v>3545</v>
      </c>
      <c r="G1434" s="201">
        <f t="shared" si="7"/>
        <v>800</v>
      </c>
    </row>
    <row r="1435" spans="1:7" ht="39.6">
      <c r="A1435" s="163">
        <v>29</v>
      </c>
      <c r="B1435" s="254" t="s">
        <v>3995</v>
      </c>
      <c r="C1435" s="252" t="s">
        <v>3995</v>
      </c>
      <c r="D1435" s="247">
        <v>300</v>
      </c>
      <c r="E1435" s="163" t="s">
        <v>3544</v>
      </c>
      <c r="F1435" s="163" t="s">
        <v>3545</v>
      </c>
      <c r="G1435" s="201">
        <f t="shared" si="7"/>
        <v>960</v>
      </c>
    </row>
    <row r="1436" spans="1:7" ht="39.6">
      <c r="A1436" s="163">
        <v>30</v>
      </c>
      <c r="B1436" s="237" t="s">
        <v>3996</v>
      </c>
      <c r="C1436" s="263" t="s">
        <v>3996</v>
      </c>
      <c r="D1436" s="248">
        <v>500</v>
      </c>
      <c r="E1436" s="163" t="s">
        <v>3544</v>
      </c>
      <c r="F1436" s="163" t="s">
        <v>3545</v>
      </c>
      <c r="G1436" s="201">
        <f t="shared" si="7"/>
        <v>1600</v>
      </c>
    </row>
    <row r="1437" spans="1:7" ht="39.6">
      <c r="A1437" s="163">
        <v>31</v>
      </c>
      <c r="B1437" s="254" t="s">
        <v>3997</v>
      </c>
      <c r="C1437" s="252" t="s">
        <v>3997</v>
      </c>
      <c r="D1437" s="247">
        <v>600</v>
      </c>
      <c r="E1437" s="163" t="s">
        <v>3544</v>
      </c>
      <c r="F1437" s="163" t="s">
        <v>3545</v>
      </c>
      <c r="G1437" s="201">
        <f t="shared" si="7"/>
        <v>1920</v>
      </c>
    </row>
    <row r="1438" spans="1:7" ht="39.6">
      <c r="A1438" s="163">
        <v>32</v>
      </c>
      <c r="B1438" s="254" t="s">
        <v>3998</v>
      </c>
      <c r="C1438" s="252" t="s">
        <v>3998</v>
      </c>
      <c r="D1438" s="247">
        <v>600</v>
      </c>
      <c r="E1438" s="163" t="s">
        <v>3544</v>
      </c>
      <c r="F1438" s="163" t="s">
        <v>3545</v>
      </c>
      <c r="G1438" s="201">
        <f t="shared" si="7"/>
        <v>1920</v>
      </c>
    </row>
    <row r="1439" spans="1:7" ht="39.6">
      <c r="A1439" s="163">
        <v>33</v>
      </c>
      <c r="B1439" s="254" t="s">
        <v>3999</v>
      </c>
      <c r="C1439" s="252" t="s">
        <v>3999</v>
      </c>
      <c r="D1439" s="247">
        <v>600</v>
      </c>
      <c r="E1439" s="163" t="s">
        <v>3544</v>
      </c>
      <c r="F1439" s="163" t="s">
        <v>3545</v>
      </c>
      <c r="G1439" s="201">
        <f t="shared" si="7"/>
        <v>1920</v>
      </c>
    </row>
    <row r="1440" spans="1:7" ht="39.6">
      <c r="A1440" s="163">
        <v>34</v>
      </c>
      <c r="B1440" s="254" t="s">
        <v>4000</v>
      </c>
      <c r="C1440" s="252" t="s">
        <v>4000</v>
      </c>
      <c r="D1440" s="247">
        <v>354</v>
      </c>
      <c r="E1440" s="163" t="s">
        <v>3544</v>
      </c>
      <c r="F1440" s="163" t="s">
        <v>3545</v>
      </c>
      <c r="G1440" s="201">
        <f t="shared" si="7"/>
        <v>1132.8</v>
      </c>
    </row>
    <row r="1441" spans="1:7" ht="39.6">
      <c r="A1441" s="163">
        <v>35</v>
      </c>
      <c r="B1441" s="254" t="s">
        <v>4001</v>
      </c>
      <c r="C1441" s="252" t="s">
        <v>4001</v>
      </c>
      <c r="D1441" s="247">
        <v>282</v>
      </c>
      <c r="E1441" s="163" t="s">
        <v>3544</v>
      </c>
      <c r="F1441" s="163" t="s">
        <v>3545</v>
      </c>
      <c r="G1441" s="201">
        <f t="shared" si="7"/>
        <v>902.40000000000009</v>
      </c>
    </row>
    <row r="1442" spans="1:7" ht="39.6">
      <c r="A1442" s="163">
        <v>36</v>
      </c>
      <c r="B1442" s="254" t="s">
        <v>4002</v>
      </c>
      <c r="C1442" s="252" t="s">
        <v>4002</v>
      </c>
      <c r="D1442" s="247">
        <v>204</v>
      </c>
      <c r="E1442" s="163" t="s">
        <v>3544</v>
      </c>
      <c r="F1442" s="163" t="s">
        <v>3545</v>
      </c>
      <c r="G1442" s="201">
        <f t="shared" si="7"/>
        <v>652.80000000000007</v>
      </c>
    </row>
    <row r="1443" spans="1:7" ht="39.6">
      <c r="A1443" s="163">
        <v>37</v>
      </c>
      <c r="B1443" s="254" t="s">
        <v>4003</v>
      </c>
      <c r="C1443" s="252" t="s">
        <v>4003</v>
      </c>
      <c r="D1443" s="247">
        <v>205</v>
      </c>
      <c r="E1443" s="163" t="s">
        <v>3544</v>
      </c>
      <c r="F1443" s="163" t="s">
        <v>3545</v>
      </c>
      <c r="G1443" s="201">
        <f t="shared" si="7"/>
        <v>656</v>
      </c>
    </row>
    <row r="1444" spans="1:7" ht="39.6">
      <c r="A1444" s="163">
        <v>38</v>
      </c>
      <c r="B1444" s="254" t="s">
        <v>4004</v>
      </c>
      <c r="C1444" s="252" t="s">
        <v>4004</v>
      </c>
      <c r="D1444" s="247">
        <v>240</v>
      </c>
      <c r="E1444" s="163" t="s">
        <v>3544</v>
      </c>
      <c r="F1444" s="163" t="s">
        <v>3545</v>
      </c>
      <c r="G1444" s="201">
        <f t="shared" si="7"/>
        <v>768</v>
      </c>
    </row>
    <row r="1445" spans="1:7" ht="39.6">
      <c r="A1445" s="163">
        <v>39</v>
      </c>
      <c r="B1445" s="254" t="s">
        <v>4005</v>
      </c>
      <c r="C1445" s="252" t="s">
        <v>4005</v>
      </c>
      <c r="D1445" s="247">
        <v>358</v>
      </c>
      <c r="E1445" s="163" t="s">
        <v>3544</v>
      </c>
      <c r="F1445" s="163" t="s">
        <v>3545</v>
      </c>
      <c r="G1445" s="201">
        <f t="shared" si="7"/>
        <v>1145.6000000000001</v>
      </c>
    </row>
    <row r="1446" spans="1:7" ht="39.6">
      <c r="A1446" s="163">
        <v>40</v>
      </c>
      <c r="B1446" s="254" t="s">
        <v>4006</v>
      </c>
      <c r="C1446" s="252" t="s">
        <v>4006</v>
      </c>
      <c r="D1446" s="247">
        <v>383</v>
      </c>
      <c r="E1446" s="163" t="s">
        <v>3544</v>
      </c>
      <c r="F1446" s="163" t="s">
        <v>3545</v>
      </c>
      <c r="G1446" s="201">
        <f t="shared" si="7"/>
        <v>1225.6000000000001</v>
      </c>
    </row>
    <row r="1447" spans="1:7" ht="39.6">
      <c r="A1447" s="163">
        <v>41</v>
      </c>
      <c r="B1447" s="254" t="s">
        <v>4007</v>
      </c>
      <c r="C1447" s="252" t="s">
        <v>4007</v>
      </c>
      <c r="D1447" s="247">
        <v>473</v>
      </c>
      <c r="E1447" s="163" t="s">
        <v>3544</v>
      </c>
      <c r="F1447" s="163" t="s">
        <v>3545</v>
      </c>
      <c r="G1447" s="201">
        <f t="shared" si="7"/>
        <v>1513.6000000000001</v>
      </c>
    </row>
    <row r="1448" spans="1:7" ht="39.6">
      <c r="A1448" s="163">
        <v>42</v>
      </c>
      <c r="B1448" s="254" t="s">
        <v>4008</v>
      </c>
      <c r="C1448" s="252" t="s">
        <v>4008</v>
      </c>
      <c r="D1448" s="247">
        <v>473</v>
      </c>
      <c r="E1448" s="163" t="s">
        <v>3544</v>
      </c>
      <c r="F1448" s="163" t="s">
        <v>3545</v>
      </c>
      <c r="G1448" s="201">
        <f t="shared" si="7"/>
        <v>1513.6000000000001</v>
      </c>
    </row>
    <row r="1449" spans="1:7" ht="39.6">
      <c r="A1449" s="163">
        <v>43</v>
      </c>
      <c r="B1449" s="254" t="s">
        <v>4009</v>
      </c>
      <c r="C1449" s="252" t="s">
        <v>4009</v>
      </c>
      <c r="D1449" s="247">
        <v>377</v>
      </c>
      <c r="E1449" s="163" t="s">
        <v>3544</v>
      </c>
      <c r="F1449" s="163" t="s">
        <v>3545</v>
      </c>
      <c r="G1449" s="201">
        <f t="shared" si="7"/>
        <v>1206.4000000000001</v>
      </c>
    </row>
    <row r="1450" spans="1:7" ht="39.6">
      <c r="A1450" s="163">
        <v>44</v>
      </c>
      <c r="B1450" s="254" t="s">
        <v>4010</v>
      </c>
      <c r="C1450" s="252" t="s">
        <v>4010</v>
      </c>
      <c r="D1450" s="247">
        <v>471</v>
      </c>
      <c r="E1450" s="163" t="s">
        <v>3544</v>
      </c>
      <c r="F1450" s="163" t="s">
        <v>3545</v>
      </c>
      <c r="G1450" s="201">
        <f t="shared" si="7"/>
        <v>1507.2</v>
      </c>
    </row>
    <row r="1451" spans="1:7" ht="39.6">
      <c r="A1451" s="163">
        <v>45</v>
      </c>
      <c r="B1451" s="254" t="s">
        <v>4011</v>
      </c>
      <c r="C1451" s="252" t="s">
        <v>4011</v>
      </c>
      <c r="D1451" s="247">
        <v>473</v>
      </c>
      <c r="E1451" s="163" t="s">
        <v>3544</v>
      </c>
      <c r="F1451" s="163" t="s">
        <v>3545</v>
      </c>
      <c r="G1451" s="201">
        <f t="shared" si="7"/>
        <v>1513.6000000000001</v>
      </c>
    </row>
    <row r="1452" spans="1:7" ht="39.6">
      <c r="A1452" s="163">
        <v>46</v>
      </c>
      <c r="B1452" s="254" t="s">
        <v>4012</v>
      </c>
      <c r="C1452" s="252" t="s">
        <v>4012</v>
      </c>
      <c r="D1452" s="247">
        <v>473</v>
      </c>
      <c r="E1452" s="163" t="s">
        <v>3544</v>
      </c>
      <c r="F1452" s="163" t="s">
        <v>3545</v>
      </c>
      <c r="G1452" s="201">
        <f t="shared" si="7"/>
        <v>1513.6000000000001</v>
      </c>
    </row>
    <row r="1453" spans="1:7" ht="39.6">
      <c r="A1453" s="163">
        <v>47</v>
      </c>
      <c r="B1453" s="254" t="s">
        <v>4013</v>
      </c>
      <c r="C1453" s="252" t="s">
        <v>4013</v>
      </c>
      <c r="D1453" s="247">
        <v>470</v>
      </c>
      <c r="E1453" s="163" t="s">
        <v>3544</v>
      </c>
      <c r="F1453" s="163" t="s">
        <v>3545</v>
      </c>
      <c r="G1453" s="201">
        <f t="shared" si="7"/>
        <v>1504</v>
      </c>
    </row>
    <row r="1454" spans="1:7" ht="39.6">
      <c r="A1454" s="163">
        <v>48</v>
      </c>
      <c r="B1454" s="254" t="s">
        <v>4014</v>
      </c>
      <c r="C1454" s="252" t="s">
        <v>4014</v>
      </c>
      <c r="D1454" s="247">
        <v>200</v>
      </c>
      <c r="E1454" s="163" t="s">
        <v>3544</v>
      </c>
      <c r="F1454" s="163" t="s">
        <v>3545</v>
      </c>
      <c r="G1454" s="201">
        <f t="shared" si="7"/>
        <v>640</v>
      </c>
    </row>
    <row r="1455" spans="1:7" ht="39.6">
      <c r="A1455" s="163">
        <v>49</v>
      </c>
      <c r="B1455" s="254" t="s">
        <v>4015</v>
      </c>
      <c r="C1455" s="252" t="s">
        <v>4015</v>
      </c>
      <c r="D1455" s="247">
        <v>290</v>
      </c>
      <c r="E1455" s="163" t="s">
        <v>3544</v>
      </c>
      <c r="F1455" s="163" t="s">
        <v>3545</v>
      </c>
      <c r="G1455" s="201">
        <f t="shared" si="7"/>
        <v>928</v>
      </c>
    </row>
    <row r="1456" spans="1:7" ht="39.6">
      <c r="A1456" s="163">
        <v>50</v>
      </c>
      <c r="B1456" s="254" t="s">
        <v>4016</v>
      </c>
      <c r="C1456" s="252" t="s">
        <v>4016</v>
      </c>
      <c r="D1456" s="247">
        <v>953</v>
      </c>
      <c r="E1456" s="163" t="s">
        <v>3544</v>
      </c>
      <c r="F1456" s="163" t="s">
        <v>3545</v>
      </c>
      <c r="G1456" s="201">
        <f t="shared" si="7"/>
        <v>3049.6000000000004</v>
      </c>
    </row>
    <row r="1457" spans="1:7" ht="39.6">
      <c r="A1457" s="163">
        <v>51</v>
      </c>
      <c r="B1457" s="254" t="s">
        <v>4017</v>
      </c>
      <c r="C1457" s="252" t="s">
        <v>4017</v>
      </c>
      <c r="D1457" s="247">
        <v>160</v>
      </c>
      <c r="E1457" s="163" t="s">
        <v>3544</v>
      </c>
      <c r="F1457" s="163" t="s">
        <v>3545</v>
      </c>
      <c r="G1457" s="201">
        <f t="shared" si="7"/>
        <v>512</v>
      </c>
    </row>
    <row r="1458" spans="1:7" ht="39.6">
      <c r="A1458" s="163">
        <v>52</v>
      </c>
      <c r="B1458" s="254" t="s">
        <v>4018</v>
      </c>
      <c r="C1458" s="252" t="s">
        <v>4018</v>
      </c>
      <c r="D1458" s="247">
        <v>150</v>
      </c>
      <c r="E1458" s="163" t="s">
        <v>3544</v>
      </c>
      <c r="F1458" s="163" t="s">
        <v>3545</v>
      </c>
      <c r="G1458" s="201">
        <f t="shared" si="7"/>
        <v>480</v>
      </c>
    </row>
    <row r="1459" spans="1:7" ht="39.6">
      <c r="A1459" s="163">
        <v>53</v>
      </c>
      <c r="B1459" s="254" t="s">
        <v>4019</v>
      </c>
      <c r="C1459" s="252" t="s">
        <v>4019</v>
      </c>
      <c r="D1459" s="247">
        <v>175</v>
      </c>
      <c r="E1459" s="163" t="s">
        <v>3544</v>
      </c>
      <c r="F1459" s="163" t="s">
        <v>3545</v>
      </c>
      <c r="G1459" s="201">
        <f t="shared" si="7"/>
        <v>560</v>
      </c>
    </row>
    <row r="1460" spans="1:7" ht="39.6">
      <c r="A1460" s="163">
        <v>54</v>
      </c>
      <c r="B1460" s="254" t="s">
        <v>4020</v>
      </c>
      <c r="C1460" s="252" t="s">
        <v>4020</v>
      </c>
      <c r="D1460" s="247">
        <v>135</v>
      </c>
      <c r="E1460" s="163" t="s">
        <v>3544</v>
      </c>
      <c r="F1460" s="163" t="s">
        <v>3545</v>
      </c>
      <c r="G1460" s="201">
        <f t="shared" si="7"/>
        <v>432</v>
      </c>
    </row>
    <row r="1461" spans="1:7" ht="39.6">
      <c r="A1461" s="163">
        <v>55</v>
      </c>
      <c r="B1461" s="254" t="s">
        <v>4021</v>
      </c>
      <c r="C1461" s="252" t="s">
        <v>4021</v>
      </c>
      <c r="D1461" s="247">
        <v>137</v>
      </c>
      <c r="E1461" s="163" t="s">
        <v>3544</v>
      </c>
      <c r="F1461" s="163" t="s">
        <v>3545</v>
      </c>
      <c r="G1461" s="201">
        <f t="shared" si="7"/>
        <v>438.40000000000003</v>
      </c>
    </row>
    <row r="1462" spans="1:7" ht="39.6">
      <c r="A1462" s="163">
        <v>56</v>
      </c>
      <c r="B1462" s="254" t="s">
        <v>4022</v>
      </c>
      <c r="C1462" s="252" t="s">
        <v>4022</v>
      </c>
      <c r="D1462" s="247">
        <v>162</v>
      </c>
      <c r="E1462" s="163" t="s">
        <v>3544</v>
      </c>
      <c r="F1462" s="163" t="s">
        <v>3545</v>
      </c>
      <c r="G1462" s="201">
        <f t="shared" si="7"/>
        <v>518.4</v>
      </c>
    </row>
    <row r="1463" spans="1:7" ht="39.6">
      <c r="A1463" s="163">
        <v>57</v>
      </c>
      <c r="B1463" s="254" t="s">
        <v>4023</v>
      </c>
      <c r="C1463" s="252" t="s">
        <v>4023</v>
      </c>
      <c r="D1463" s="247">
        <v>300</v>
      </c>
      <c r="E1463" s="163" t="s">
        <v>3544</v>
      </c>
      <c r="F1463" s="163" t="s">
        <v>3545</v>
      </c>
      <c r="G1463" s="201">
        <f t="shared" si="7"/>
        <v>960</v>
      </c>
    </row>
    <row r="1464" spans="1:7" ht="39.6">
      <c r="A1464" s="163">
        <v>58</v>
      </c>
      <c r="B1464" s="254" t="s">
        <v>4024</v>
      </c>
      <c r="C1464" s="252" t="s">
        <v>4024</v>
      </c>
      <c r="D1464" s="247">
        <v>300</v>
      </c>
      <c r="E1464" s="163" t="s">
        <v>3544</v>
      </c>
      <c r="F1464" s="163" t="s">
        <v>3545</v>
      </c>
      <c r="G1464" s="201">
        <f t="shared" si="7"/>
        <v>960</v>
      </c>
    </row>
    <row r="1465" spans="1:7" ht="39.6">
      <c r="A1465" s="163">
        <v>59</v>
      </c>
      <c r="B1465" s="254" t="s">
        <v>4025</v>
      </c>
      <c r="C1465" s="252" t="s">
        <v>4025</v>
      </c>
      <c r="D1465" s="247">
        <v>600</v>
      </c>
      <c r="E1465" s="163" t="s">
        <v>3544</v>
      </c>
      <c r="F1465" s="163" t="s">
        <v>3545</v>
      </c>
      <c r="G1465" s="201">
        <f t="shared" si="7"/>
        <v>1920</v>
      </c>
    </row>
    <row r="1466" spans="1:7" ht="39.6">
      <c r="A1466" s="163">
        <v>60</v>
      </c>
      <c r="B1466" s="254" t="s">
        <v>4026</v>
      </c>
      <c r="C1466" s="252" t="s">
        <v>4026</v>
      </c>
      <c r="D1466" s="247">
        <v>600</v>
      </c>
      <c r="E1466" s="163" t="s">
        <v>3544</v>
      </c>
      <c r="F1466" s="163" t="s">
        <v>3545</v>
      </c>
      <c r="G1466" s="201">
        <f t="shared" si="7"/>
        <v>1920</v>
      </c>
    </row>
    <row r="1467" spans="1:7" ht="39.6">
      <c r="A1467" s="163">
        <v>61</v>
      </c>
      <c r="B1467" s="254" t="s">
        <v>4027</v>
      </c>
      <c r="C1467" s="252" t="s">
        <v>4027</v>
      </c>
      <c r="D1467" s="247">
        <v>900</v>
      </c>
      <c r="E1467" s="163" t="s">
        <v>3544</v>
      </c>
      <c r="F1467" s="163" t="s">
        <v>3545</v>
      </c>
      <c r="G1467" s="201">
        <f>3.2*D1467</f>
        <v>2880</v>
      </c>
    </row>
    <row r="1468" spans="1:7">
      <c r="A1468" s="153">
        <v>20</v>
      </c>
      <c r="B1468" s="159" t="s">
        <v>2222</v>
      </c>
      <c r="C1468" s="153"/>
      <c r="D1468" s="233"/>
      <c r="E1468" s="153"/>
      <c r="F1468" s="153"/>
      <c r="G1468" s="158">
        <f>SUBTOTAL(9,G1469:G1726)</f>
        <v>319244.03200000024</v>
      </c>
    </row>
    <row r="1469" spans="1:7">
      <c r="A1469" s="163">
        <v>1</v>
      </c>
      <c r="B1469" s="219" t="s">
        <v>4028</v>
      </c>
      <c r="C1469" s="153"/>
      <c r="D1469" s="316">
        <v>623.74</v>
      </c>
      <c r="E1469" s="153"/>
      <c r="F1469" s="153"/>
      <c r="G1469" s="201">
        <f>3.2*D1469</f>
        <v>1995.9680000000001</v>
      </c>
    </row>
    <row r="1470" spans="1:7">
      <c r="A1470" s="163">
        <v>2</v>
      </c>
      <c r="B1470" s="219" t="s">
        <v>4028</v>
      </c>
      <c r="C1470" s="153"/>
      <c r="D1470" s="316">
        <v>623.74</v>
      </c>
      <c r="E1470" s="153"/>
      <c r="F1470" s="153"/>
      <c r="G1470" s="201">
        <f t="shared" ref="G1470:G1533" si="8">3.2*D1470</f>
        <v>1995.9680000000001</v>
      </c>
    </row>
    <row r="1471" spans="1:7">
      <c r="A1471" s="163">
        <v>3</v>
      </c>
      <c r="B1471" s="219" t="s">
        <v>4029</v>
      </c>
      <c r="C1471" s="153"/>
      <c r="D1471" s="316">
        <v>268.97000000000003</v>
      </c>
      <c r="E1471" s="153"/>
      <c r="F1471" s="153"/>
      <c r="G1471" s="201">
        <f t="shared" si="8"/>
        <v>860.70400000000018</v>
      </c>
    </row>
    <row r="1472" spans="1:7">
      <c r="A1472" s="163">
        <v>4</v>
      </c>
      <c r="B1472" s="219" t="s">
        <v>4030</v>
      </c>
      <c r="C1472" s="153"/>
      <c r="D1472" s="316">
        <v>208.85</v>
      </c>
      <c r="E1472" s="153"/>
      <c r="F1472" s="153"/>
      <c r="G1472" s="201">
        <f t="shared" si="8"/>
        <v>668.32</v>
      </c>
    </row>
    <row r="1473" spans="1:7">
      <c r="A1473" s="163">
        <v>5</v>
      </c>
      <c r="B1473" s="219" t="s">
        <v>4030</v>
      </c>
      <c r="C1473" s="153"/>
      <c r="D1473" s="316">
        <v>208.85</v>
      </c>
      <c r="E1473" s="153"/>
      <c r="F1473" s="153"/>
      <c r="G1473" s="201">
        <f t="shared" si="8"/>
        <v>668.32</v>
      </c>
    </row>
    <row r="1474" spans="1:7">
      <c r="A1474" s="163">
        <v>6</v>
      </c>
      <c r="B1474" s="219" t="s">
        <v>4031</v>
      </c>
      <c r="C1474" s="153"/>
      <c r="D1474" s="316">
        <v>164</v>
      </c>
      <c r="E1474" s="153"/>
      <c r="F1474" s="153"/>
      <c r="G1474" s="201">
        <f t="shared" si="8"/>
        <v>524.80000000000007</v>
      </c>
    </row>
    <row r="1475" spans="1:7">
      <c r="A1475" s="163">
        <v>7</v>
      </c>
      <c r="B1475" s="317" t="s">
        <v>4032</v>
      </c>
      <c r="C1475" s="153"/>
      <c r="D1475" s="316">
        <v>742</v>
      </c>
      <c r="E1475" s="153"/>
      <c r="F1475" s="153"/>
      <c r="G1475" s="201">
        <f t="shared" si="8"/>
        <v>2374.4</v>
      </c>
    </row>
    <row r="1476" spans="1:7">
      <c r="A1476" s="163">
        <v>8</v>
      </c>
      <c r="B1476" s="219" t="s">
        <v>4032</v>
      </c>
      <c r="C1476" s="153"/>
      <c r="D1476" s="316">
        <v>742</v>
      </c>
      <c r="E1476" s="153"/>
      <c r="F1476" s="153"/>
      <c r="G1476" s="201">
        <f t="shared" si="8"/>
        <v>2374.4</v>
      </c>
    </row>
    <row r="1477" spans="1:7">
      <c r="A1477" s="163">
        <v>9</v>
      </c>
      <c r="B1477" s="317" t="s">
        <v>4033</v>
      </c>
      <c r="C1477" s="153"/>
      <c r="D1477" s="316">
        <v>216.53</v>
      </c>
      <c r="E1477" s="153"/>
      <c r="F1477" s="153"/>
      <c r="G1477" s="201">
        <f t="shared" si="8"/>
        <v>692.89600000000007</v>
      </c>
    </row>
    <row r="1478" spans="1:7">
      <c r="A1478" s="163">
        <v>10</v>
      </c>
      <c r="B1478" s="219" t="s">
        <v>4034</v>
      </c>
      <c r="C1478" s="153"/>
      <c r="D1478" s="316">
        <v>407.87</v>
      </c>
      <c r="E1478" s="153"/>
      <c r="F1478" s="153"/>
      <c r="G1478" s="201">
        <f t="shared" si="8"/>
        <v>1305.1840000000002</v>
      </c>
    </row>
    <row r="1479" spans="1:7">
      <c r="A1479" s="163">
        <v>11</v>
      </c>
      <c r="B1479" s="219" t="s">
        <v>4035</v>
      </c>
      <c r="C1479" s="153"/>
      <c r="D1479" s="316">
        <v>424.61</v>
      </c>
      <c r="E1479" s="153"/>
      <c r="F1479" s="153"/>
      <c r="G1479" s="201">
        <f t="shared" si="8"/>
        <v>1358.7520000000002</v>
      </c>
    </row>
    <row r="1480" spans="1:7">
      <c r="A1480" s="163">
        <v>12</v>
      </c>
      <c r="B1480" s="219" t="s">
        <v>4036</v>
      </c>
      <c r="C1480" s="153"/>
      <c r="D1480" s="316">
        <v>398.66</v>
      </c>
      <c r="E1480" s="153"/>
      <c r="F1480" s="153"/>
      <c r="G1480" s="201">
        <f t="shared" si="8"/>
        <v>1275.7120000000002</v>
      </c>
    </row>
    <row r="1481" spans="1:7">
      <c r="A1481" s="163">
        <v>13</v>
      </c>
      <c r="B1481" s="219" t="s">
        <v>4037</v>
      </c>
      <c r="C1481" s="153"/>
      <c r="D1481" s="316">
        <v>244.2</v>
      </c>
      <c r="E1481" s="153"/>
      <c r="F1481" s="153"/>
      <c r="G1481" s="201">
        <f t="shared" si="8"/>
        <v>781.44</v>
      </c>
    </row>
    <row r="1482" spans="1:7">
      <c r="A1482" s="163">
        <v>14</v>
      </c>
      <c r="B1482" s="219" t="s">
        <v>4038</v>
      </c>
      <c r="C1482" s="153"/>
      <c r="D1482" s="316">
        <v>542.22</v>
      </c>
      <c r="E1482" s="153"/>
      <c r="F1482" s="153"/>
      <c r="G1482" s="201">
        <f t="shared" si="8"/>
        <v>1735.1040000000003</v>
      </c>
    </row>
    <row r="1483" spans="1:7">
      <c r="A1483" s="163">
        <v>15</v>
      </c>
      <c r="B1483" s="219" t="s">
        <v>4038</v>
      </c>
      <c r="C1483" s="153"/>
      <c r="D1483" s="316">
        <v>542.22</v>
      </c>
      <c r="E1483" s="153"/>
      <c r="F1483" s="153"/>
      <c r="G1483" s="201">
        <f t="shared" si="8"/>
        <v>1735.1040000000003</v>
      </c>
    </row>
    <row r="1484" spans="1:7">
      <c r="A1484" s="163">
        <v>16</v>
      </c>
      <c r="B1484" s="219" t="s">
        <v>4039</v>
      </c>
      <c r="C1484" s="153"/>
      <c r="D1484" s="316">
        <v>408.62</v>
      </c>
      <c r="E1484" s="153"/>
      <c r="F1484" s="153"/>
      <c r="G1484" s="201">
        <f t="shared" si="8"/>
        <v>1307.5840000000001</v>
      </c>
    </row>
    <row r="1485" spans="1:7">
      <c r="A1485" s="163">
        <v>17</v>
      </c>
      <c r="B1485" s="219" t="s">
        <v>4039</v>
      </c>
      <c r="C1485" s="153"/>
      <c r="D1485" s="316">
        <v>408.62</v>
      </c>
      <c r="E1485" s="153"/>
      <c r="F1485" s="153"/>
      <c r="G1485" s="201">
        <f t="shared" si="8"/>
        <v>1307.5840000000001</v>
      </c>
    </row>
    <row r="1486" spans="1:7">
      <c r="A1486" s="163">
        <v>18</v>
      </c>
      <c r="B1486" s="219" t="s">
        <v>4040</v>
      </c>
      <c r="C1486" s="153"/>
      <c r="D1486" s="316">
        <v>605</v>
      </c>
      <c r="E1486" s="153"/>
      <c r="F1486" s="153"/>
      <c r="G1486" s="201">
        <f t="shared" si="8"/>
        <v>1936</v>
      </c>
    </row>
    <row r="1487" spans="1:7">
      <c r="A1487" s="163">
        <v>19</v>
      </c>
      <c r="B1487" s="219" t="s">
        <v>4040</v>
      </c>
      <c r="C1487" s="153"/>
      <c r="D1487" s="316">
        <v>605</v>
      </c>
      <c r="E1487" s="153"/>
      <c r="F1487" s="153"/>
      <c r="G1487" s="201">
        <f t="shared" si="8"/>
        <v>1936</v>
      </c>
    </row>
    <row r="1488" spans="1:7">
      <c r="A1488" s="163">
        <v>20</v>
      </c>
      <c r="B1488" s="219" t="s">
        <v>4041</v>
      </c>
      <c r="C1488" s="153"/>
      <c r="D1488" s="316">
        <v>98.7</v>
      </c>
      <c r="E1488" s="153"/>
      <c r="F1488" s="153"/>
      <c r="G1488" s="201">
        <f t="shared" si="8"/>
        <v>315.84000000000003</v>
      </c>
    </row>
    <row r="1489" spans="1:7">
      <c r="A1489" s="163">
        <v>21</v>
      </c>
      <c r="B1489" s="219" t="s">
        <v>4042</v>
      </c>
      <c r="C1489" s="153"/>
      <c r="D1489" s="316">
        <v>105.74</v>
      </c>
      <c r="E1489" s="153"/>
      <c r="F1489" s="153"/>
      <c r="G1489" s="201">
        <f t="shared" si="8"/>
        <v>338.36799999999999</v>
      </c>
    </row>
    <row r="1490" spans="1:7">
      <c r="A1490" s="163">
        <v>22</v>
      </c>
      <c r="B1490" s="219" t="s">
        <v>4043</v>
      </c>
      <c r="C1490" s="153"/>
      <c r="D1490" s="316">
        <v>321.85000000000002</v>
      </c>
      <c r="E1490" s="153"/>
      <c r="F1490" s="153"/>
      <c r="G1490" s="201">
        <f t="shared" si="8"/>
        <v>1029.92</v>
      </c>
    </row>
    <row r="1491" spans="1:7">
      <c r="A1491" s="163">
        <v>23</v>
      </c>
      <c r="B1491" s="219" t="s">
        <v>4044</v>
      </c>
      <c r="C1491" s="153"/>
      <c r="D1491" s="316">
        <v>323.77999999999997</v>
      </c>
      <c r="E1491" s="153"/>
      <c r="F1491" s="153"/>
      <c r="G1491" s="201">
        <f t="shared" si="8"/>
        <v>1036.096</v>
      </c>
    </row>
    <row r="1492" spans="1:7">
      <c r="A1492" s="163">
        <v>24</v>
      </c>
      <c r="B1492" s="219" t="s">
        <v>4045</v>
      </c>
      <c r="C1492" s="153"/>
      <c r="D1492" s="316">
        <v>139.81</v>
      </c>
      <c r="E1492" s="153"/>
      <c r="F1492" s="153"/>
      <c r="G1492" s="201">
        <f t="shared" si="8"/>
        <v>447.39200000000005</v>
      </c>
    </row>
    <row r="1493" spans="1:7">
      <c r="A1493" s="163">
        <v>25</v>
      </c>
      <c r="B1493" s="219" t="s">
        <v>4046</v>
      </c>
      <c r="C1493" s="153"/>
      <c r="D1493" s="316">
        <v>92.04</v>
      </c>
      <c r="E1493" s="153"/>
      <c r="F1493" s="153"/>
      <c r="G1493" s="201">
        <f t="shared" si="8"/>
        <v>294.52800000000002</v>
      </c>
    </row>
    <row r="1494" spans="1:7">
      <c r="A1494" s="163">
        <v>26</v>
      </c>
      <c r="B1494" s="219" t="s">
        <v>4047</v>
      </c>
      <c r="C1494" s="153"/>
      <c r="D1494" s="316">
        <v>317.14999999999998</v>
      </c>
      <c r="E1494" s="153"/>
      <c r="F1494" s="153"/>
      <c r="G1494" s="201">
        <f t="shared" si="8"/>
        <v>1014.88</v>
      </c>
    </row>
    <row r="1495" spans="1:7">
      <c r="A1495" s="163">
        <v>27</v>
      </c>
      <c r="B1495" s="219" t="s">
        <v>4048</v>
      </c>
      <c r="C1495" s="153"/>
      <c r="D1495" s="316">
        <v>677.73</v>
      </c>
      <c r="E1495" s="153"/>
      <c r="F1495" s="153"/>
      <c r="G1495" s="201">
        <f t="shared" si="8"/>
        <v>2168.7360000000003</v>
      </c>
    </row>
    <row r="1496" spans="1:7">
      <c r="A1496" s="163">
        <v>28</v>
      </c>
      <c r="B1496" s="219" t="s">
        <v>4049</v>
      </c>
      <c r="C1496" s="153"/>
      <c r="D1496" s="316">
        <v>122.78</v>
      </c>
      <c r="E1496" s="153"/>
      <c r="F1496" s="153"/>
      <c r="G1496" s="201">
        <f t="shared" si="8"/>
        <v>392.89600000000002</v>
      </c>
    </row>
    <row r="1497" spans="1:7">
      <c r="A1497" s="163">
        <v>29</v>
      </c>
      <c r="B1497" s="219" t="s">
        <v>4050</v>
      </c>
      <c r="C1497" s="153"/>
      <c r="D1497" s="316">
        <v>272.54000000000002</v>
      </c>
      <c r="E1497" s="153"/>
      <c r="F1497" s="153"/>
      <c r="G1497" s="201">
        <f t="shared" si="8"/>
        <v>872.12800000000016</v>
      </c>
    </row>
    <row r="1498" spans="1:7">
      <c r="A1498" s="163">
        <v>30</v>
      </c>
      <c r="B1498" s="219" t="s">
        <v>4051</v>
      </c>
      <c r="C1498" s="153"/>
      <c r="D1498" s="316">
        <v>274.63</v>
      </c>
      <c r="E1498" s="153"/>
      <c r="F1498" s="153"/>
      <c r="G1498" s="201">
        <f t="shared" si="8"/>
        <v>878.81600000000003</v>
      </c>
    </row>
    <row r="1499" spans="1:7">
      <c r="A1499" s="163">
        <v>31</v>
      </c>
      <c r="B1499" s="219" t="s">
        <v>4052</v>
      </c>
      <c r="C1499" s="153"/>
      <c r="D1499" s="316">
        <v>416.55</v>
      </c>
      <c r="E1499" s="153"/>
      <c r="F1499" s="153"/>
      <c r="G1499" s="201">
        <f t="shared" si="8"/>
        <v>1332.96</v>
      </c>
    </row>
    <row r="1500" spans="1:7">
      <c r="A1500" s="163">
        <v>32</v>
      </c>
      <c r="B1500" s="219" t="s">
        <v>4035</v>
      </c>
      <c r="C1500" s="153"/>
      <c r="D1500" s="316">
        <v>424.61</v>
      </c>
      <c r="E1500" s="153"/>
      <c r="F1500" s="153"/>
      <c r="G1500" s="201">
        <f t="shared" si="8"/>
        <v>1358.7520000000002</v>
      </c>
    </row>
    <row r="1501" spans="1:7">
      <c r="A1501" s="163">
        <v>33</v>
      </c>
      <c r="B1501" s="219" t="s">
        <v>4053</v>
      </c>
      <c r="C1501" s="153"/>
      <c r="D1501" s="316">
        <v>98.3</v>
      </c>
      <c r="E1501" s="153"/>
      <c r="F1501" s="153"/>
      <c r="G1501" s="201">
        <f t="shared" si="8"/>
        <v>314.56</v>
      </c>
    </row>
    <row r="1502" spans="1:7">
      <c r="A1502" s="163">
        <v>34</v>
      </c>
      <c r="B1502" s="219" t="s">
        <v>4054</v>
      </c>
      <c r="C1502" s="153"/>
      <c r="D1502" s="316">
        <v>269.37</v>
      </c>
      <c r="E1502" s="153"/>
      <c r="F1502" s="153"/>
      <c r="G1502" s="201">
        <f t="shared" si="8"/>
        <v>861.98400000000004</v>
      </c>
    </row>
    <row r="1503" spans="1:7">
      <c r="A1503" s="163">
        <v>35</v>
      </c>
      <c r="B1503" s="219" t="s">
        <v>4055</v>
      </c>
      <c r="C1503" s="153"/>
      <c r="D1503" s="316">
        <v>263.38</v>
      </c>
      <c r="E1503" s="153"/>
      <c r="F1503" s="153"/>
      <c r="G1503" s="201">
        <f t="shared" si="8"/>
        <v>842.81600000000003</v>
      </c>
    </row>
    <row r="1504" spans="1:7">
      <c r="A1504" s="163">
        <v>36</v>
      </c>
      <c r="B1504" s="219" t="s">
        <v>4056</v>
      </c>
      <c r="C1504" s="153"/>
      <c r="D1504" s="316">
        <v>254.14</v>
      </c>
      <c r="E1504" s="153"/>
      <c r="F1504" s="153"/>
      <c r="G1504" s="201">
        <f t="shared" si="8"/>
        <v>813.24800000000005</v>
      </c>
    </row>
    <row r="1505" spans="1:7">
      <c r="A1505" s="163">
        <v>37</v>
      </c>
      <c r="B1505" s="219" t="s">
        <v>4057</v>
      </c>
      <c r="C1505" s="153"/>
      <c r="D1505" s="316">
        <v>423.18</v>
      </c>
      <c r="E1505" s="153"/>
      <c r="F1505" s="153"/>
      <c r="G1505" s="201">
        <f t="shared" si="8"/>
        <v>1354.1760000000002</v>
      </c>
    </row>
    <row r="1506" spans="1:7">
      <c r="A1506" s="163">
        <v>38</v>
      </c>
      <c r="B1506" s="219" t="s">
        <v>4057</v>
      </c>
      <c r="C1506" s="153"/>
      <c r="D1506" s="316">
        <v>423.18</v>
      </c>
      <c r="E1506" s="153"/>
      <c r="F1506" s="153"/>
      <c r="G1506" s="201">
        <f t="shared" si="8"/>
        <v>1354.1760000000002</v>
      </c>
    </row>
    <row r="1507" spans="1:7">
      <c r="A1507" s="163">
        <v>39</v>
      </c>
      <c r="B1507" s="219" t="s">
        <v>4058</v>
      </c>
      <c r="C1507" s="153"/>
      <c r="D1507" s="316">
        <v>228</v>
      </c>
      <c r="E1507" s="153"/>
      <c r="F1507" s="153"/>
      <c r="G1507" s="201">
        <f t="shared" si="8"/>
        <v>729.6</v>
      </c>
    </row>
    <row r="1508" spans="1:7">
      <c r="A1508" s="163">
        <v>40</v>
      </c>
      <c r="B1508" s="219" t="s">
        <v>4059</v>
      </c>
      <c r="C1508" s="153"/>
      <c r="D1508" s="316">
        <v>367.8</v>
      </c>
      <c r="E1508" s="153"/>
      <c r="F1508" s="153"/>
      <c r="G1508" s="201">
        <f t="shared" si="8"/>
        <v>1176.96</v>
      </c>
    </row>
    <row r="1509" spans="1:7">
      <c r="A1509" s="163">
        <v>41</v>
      </c>
      <c r="B1509" s="219" t="s">
        <v>4060</v>
      </c>
      <c r="C1509" s="153"/>
      <c r="D1509" s="316">
        <v>342.19</v>
      </c>
      <c r="E1509" s="153"/>
      <c r="F1509" s="153"/>
      <c r="G1509" s="201">
        <f t="shared" si="8"/>
        <v>1095.008</v>
      </c>
    </row>
    <row r="1510" spans="1:7">
      <c r="A1510" s="163">
        <v>42</v>
      </c>
      <c r="B1510" s="219" t="s">
        <v>4061</v>
      </c>
      <c r="C1510" s="153"/>
      <c r="D1510" s="316">
        <v>189.87</v>
      </c>
      <c r="E1510" s="153"/>
      <c r="F1510" s="153"/>
      <c r="G1510" s="201">
        <f t="shared" si="8"/>
        <v>607.58400000000006</v>
      </c>
    </row>
    <row r="1511" spans="1:7">
      <c r="A1511" s="163">
        <v>43</v>
      </c>
      <c r="B1511" s="219" t="s">
        <v>4062</v>
      </c>
      <c r="C1511" s="153"/>
      <c r="D1511" s="316">
        <v>384.65</v>
      </c>
      <c r="E1511" s="153"/>
      <c r="F1511" s="153"/>
      <c r="G1511" s="201">
        <f t="shared" si="8"/>
        <v>1230.8800000000001</v>
      </c>
    </row>
    <row r="1512" spans="1:7">
      <c r="A1512" s="163">
        <v>44</v>
      </c>
      <c r="B1512" s="219" t="s">
        <v>4063</v>
      </c>
      <c r="C1512" s="153"/>
      <c r="D1512" s="316">
        <v>109.37</v>
      </c>
      <c r="E1512" s="153"/>
      <c r="F1512" s="153"/>
      <c r="G1512" s="201">
        <f t="shared" si="8"/>
        <v>349.98400000000004</v>
      </c>
    </row>
    <row r="1513" spans="1:7">
      <c r="A1513" s="163">
        <v>45</v>
      </c>
      <c r="B1513" s="317" t="s">
        <v>4064</v>
      </c>
      <c r="C1513" s="153"/>
      <c r="D1513" s="316">
        <v>507.06</v>
      </c>
      <c r="E1513" s="153"/>
      <c r="F1513" s="153"/>
      <c r="G1513" s="201">
        <f t="shared" si="8"/>
        <v>1622.5920000000001</v>
      </c>
    </row>
    <row r="1514" spans="1:7">
      <c r="A1514" s="163">
        <v>46</v>
      </c>
      <c r="B1514" s="317" t="s">
        <v>4064</v>
      </c>
      <c r="C1514" s="153"/>
      <c r="D1514" s="316">
        <v>507.06</v>
      </c>
      <c r="E1514" s="153"/>
      <c r="F1514" s="153"/>
      <c r="G1514" s="201">
        <f t="shared" si="8"/>
        <v>1622.5920000000001</v>
      </c>
    </row>
    <row r="1515" spans="1:7">
      <c r="A1515" s="163">
        <v>47</v>
      </c>
      <c r="B1515" s="219" t="s">
        <v>4065</v>
      </c>
      <c r="C1515" s="153"/>
      <c r="D1515" s="316">
        <v>163.51</v>
      </c>
      <c r="E1515" s="153"/>
      <c r="F1515" s="153"/>
      <c r="G1515" s="201">
        <f t="shared" si="8"/>
        <v>523.23199999999997</v>
      </c>
    </row>
    <row r="1516" spans="1:7">
      <c r="A1516" s="163">
        <v>48</v>
      </c>
      <c r="B1516" s="219" t="s">
        <v>4066</v>
      </c>
      <c r="C1516" s="153"/>
      <c r="D1516" s="316">
        <v>390.3</v>
      </c>
      <c r="E1516" s="153"/>
      <c r="F1516" s="153"/>
      <c r="G1516" s="201">
        <f t="shared" si="8"/>
        <v>1248.96</v>
      </c>
    </row>
    <row r="1517" spans="1:7">
      <c r="A1517" s="163">
        <v>49</v>
      </c>
      <c r="B1517" s="219" t="s">
        <v>4067</v>
      </c>
      <c r="C1517" s="153"/>
      <c r="D1517" s="316">
        <v>716.24</v>
      </c>
      <c r="E1517" s="153"/>
      <c r="F1517" s="153"/>
      <c r="G1517" s="201">
        <f t="shared" si="8"/>
        <v>2291.9680000000003</v>
      </c>
    </row>
    <row r="1518" spans="1:7">
      <c r="A1518" s="163">
        <v>50</v>
      </c>
      <c r="B1518" s="219" t="s">
        <v>4068</v>
      </c>
      <c r="C1518" s="153"/>
      <c r="D1518" s="316">
        <v>193</v>
      </c>
      <c r="E1518" s="153"/>
      <c r="F1518" s="153"/>
      <c r="G1518" s="201">
        <f t="shared" si="8"/>
        <v>617.6</v>
      </c>
    </row>
    <row r="1519" spans="1:7">
      <c r="A1519" s="163">
        <v>51</v>
      </c>
      <c r="B1519" s="219" t="s">
        <v>4069</v>
      </c>
      <c r="C1519" s="153"/>
      <c r="D1519" s="316">
        <v>310.16000000000003</v>
      </c>
      <c r="E1519" s="153"/>
      <c r="F1519" s="153"/>
      <c r="G1519" s="201">
        <f t="shared" si="8"/>
        <v>992.51200000000017</v>
      </c>
    </row>
    <row r="1520" spans="1:7">
      <c r="A1520" s="163">
        <v>52</v>
      </c>
      <c r="B1520" s="219" t="s">
        <v>4070</v>
      </c>
      <c r="C1520" s="153"/>
      <c r="D1520" s="316">
        <v>2350.48</v>
      </c>
      <c r="E1520" s="153"/>
      <c r="F1520" s="153"/>
      <c r="G1520" s="201">
        <f t="shared" si="8"/>
        <v>7521.5360000000001</v>
      </c>
    </row>
    <row r="1521" spans="1:7">
      <c r="A1521" s="163">
        <v>53</v>
      </c>
      <c r="B1521" s="219" t="s">
        <v>4070</v>
      </c>
      <c r="C1521" s="153"/>
      <c r="D1521" s="316">
        <v>2350.48</v>
      </c>
      <c r="E1521" s="153"/>
      <c r="F1521" s="153"/>
      <c r="G1521" s="201">
        <f t="shared" si="8"/>
        <v>7521.5360000000001</v>
      </c>
    </row>
    <row r="1522" spans="1:7">
      <c r="A1522" s="163">
        <v>54</v>
      </c>
      <c r="B1522" s="219" t="s">
        <v>4071</v>
      </c>
      <c r="C1522" s="153"/>
      <c r="D1522" s="316">
        <v>260.77</v>
      </c>
      <c r="E1522" s="153"/>
      <c r="F1522" s="153"/>
      <c r="G1522" s="201">
        <f t="shared" si="8"/>
        <v>834.46399999999994</v>
      </c>
    </row>
    <row r="1523" spans="1:7">
      <c r="A1523" s="163">
        <v>55</v>
      </c>
      <c r="B1523" s="219" t="s">
        <v>4072</v>
      </c>
      <c r="C1523" s="153"/>
      <c r="D1523" s="316">
        <v>262.64</v>
      </c>
      <c r="E1523" s="153"/>
      <c r="F1523" s="153"/>
      <c r="G1523" s="201">
        <f t="shared" si="8"/>
        <v>840.44799999999998</v>
      </c>
    </row>
    <row r="1524" spans="1:7">
      <c r="A1524" s="163">
        <v>56</v>
      </c>
      <c r="B1524" s="317" t="s">
        <v>4073</v>
      </c>
      <c r="C1524" s="153"/>
      <c r="D1524" s="316">
        <v>268.99</v>
      </c>
      <c r="E1524" s="153"/>
      <c r="F1524" s="153"/>
      <c r="G1524" s="201">
        <f t="shared" si="8"/>
        <v>860.76800000000003</v>
      </c>
    </row>
    <row r="1525" spans="1:7">
      <c r="A1525" s="163">
        <v>57</v>
      </c>
      <c r="B1525" s="219" t="s">
        <v>4074</v>
      </c>
      <c r="C1525" s="153"/>
      <c r="D1525" s="316">
        <v>259.86</v>
      </c>
      <c r="E1525" s="153"/>
      <c r="F1525" s="153"/>
      <c r="G1525" s="201">
        <f t="shared" si="8"/>
        <v>831.55200000000013</v>
      </c>
    </row>
    <row r="1526" spans="1:7">
      <c r="A1526" s="163">
        <v>58</v>
      </c>
      <c r="B1526" s="219" t="s">
        <v>4075</v>
      </c>
      <c r="C1526" s="153"/>
      <c r="D1526" s="316">
        <v>260.82</v>
      </c>
      <c r="E1526" s="153"/>
      <c r="F1526" s="153"/>
      <c r="G1526" s="201">
        <f t="shared" si="8"/>
        <v>834.62400000000002</v>
      </c>
    </row>
    <row r="1527" spans="1:7">
      <c r="A1527" s="163">
        <v>59</v>
      </c>
      <c r="B1527" s="219" t="s">
        <v>4076</v>
      </c>
      <c r="C1527" s="153"/>
      <c r="D1527" s="316">
        <v>918.65</v>
      </c>
      <c r="E1527" s="153"/>
      <c r="F1527" s="153"/>
      <c r="G1527" s="201">
        <f t="shared" si="8"/>
        <v>2939.6800000000003</v>
      </c>
    </row>
    <row r="1528" spans="1:7">
      <c r="A1528" s="163">
        <v>60</v>
      </c>
      <c r="B1528" s="219" t="s">
        <v>4077</v>
      </c>
      <c r="C1528" s="153"/>
      <c r="D1528" s="316">
        <v>226</v>
      </c>
      <c r="E1528" s="153"/>
      <c r="F1528" s="153"/>
      <c r="G1528" s="201">
        <f t="shared" si="8"/>
        <v>723.2</v>
      </c>
    </row>
    <row r="1529" spans="1:7">
      <c r="A1529" s="163">
        <v>61</v>
      </c>
      <c r="B1529" s="219" t="s">
        <v>4078</v>
      </c>
      <c r="C1529" s="153"/>
      <c r="D1529" s="316">
        <v>288.41000000000003</v>
      </c>
      <c r="E1529" s="153"/>
      <c r="F1529" s="153"/>
      <c r="G1529" s="201">
        <f t="shared" si="8"/>
        <v>922.91200000000015</v>
      </c>
    </row>
    <row r="1530" spans="1:7">
      <c r="A1530" s="163">
        <v>62</v>
      </c>
      <c r="B1530" s="219" t="s">
        <v>4079</v>
      </c>
      <c r="C1530" s="153"/>
      <c r="D1530" s="316">
        <v>438.72</v>
      </c>
      <c r="E1530" s="153"/>
      <c r="F1530" s="153"/>
      <c r="G1530" s="201">
        <f t="shared" si="8"/>
        <v>1403.9040000000002</v>
      </c>
    </row>
    <row r="1531" spans="1:7">
      <c r="A1531" s="163">
        <v>63</v>
      </c>
      <c r="B1531" s="219" t="s">
        <v>4070</v>
      </c>
      <c r="C1531" s="153"/>
      <c r="D1531" s="316">
        <v>2350.48</v>
      </c>
      <c r="E1531" s="153"/>
      <c r="F1531" s="153"/>
      <c r="G1531" s="201">
        <f t="shared" si="8"/>
        <v>7521.5360000000001</v>
      </c>
    </row>
    <row r="1532" spans="1:7">
      <c r="A1532" s="163">
        <v>64</v>
      </c>
      <c r="B1532" s="219" t="s">
        <v>4070</v>
      </c>
      <c r="C1532" s="153"/>
      <c r="D1532" s="316">
        <v>2350.48</v>
      </c>
      <c r="E1532" s="153"/>
      <c r="F1532" s="153"/>
      <c r="G1532" s="201">
        <f t="shared" si="8"/>
        <v>7521.5360000000001</v>
      </c>
    </row>
    <row r="1533" spans="1:7">
      <c r="A1533" s="163">
        <v>65</v>
      </c>
      <c r="B1533" s="219" t="s">
        <v>4080</v>
      </c>
      <c r="C1533" s="153"/>
      <c r="D1533" s="316">
        <v>230.85</v>
      </c>
      <c r="E1533" s="153"/>
      <c r="F1533" s="153"/>
      <c r="G1533" s="201">
        <f t="shared" si="8"/>
        <v>738.72</v>
      </c>
    </row>
    <row r="1534" spans="1:7">
      <c r="A1534" s="163">
        <v>66</v>
      </c>
      <c r="B1534" s="219" t="s">
        <v>4081</v>
      </c>
      <c r="C1534" s="153"/>
      <c r="D1534" s="316">
        <v>233.74</v>
      </c>
      <c r="E1534" s="153"/>
      <c r="F1534" s="153"/>
      <c r="G1534" s="201">
        <f t="shared" ref="G1534:G1597" si="9">3.2*D1534</f>
        <v>747.96800000000007</v>
      </c>
    </row>
    <row r="1535" spans="1:7">
      <c r="A1535" s="163">
        <v>67</v>
      </c>
      <c r="B1535" s="219" t="s">
        <v>4082</v>
      </c>
      <c r="C1535" s="153"/>
      <c r="D1535" s="316">
        <v>309.56</v>
      </c>
      <c r="E1535" s="153"/>
      <c r="F1535" s="153"/>
      <c r="G1535" s="201">
        <f t="shared" si="9"/>
        <v>990.5920000000001</v>
      </c>
    </row>
    <row r="1536" spans="1:7">
      <c r="A1536" s="163">
        <v>68</v>
      </c>
      <c r="B1536" s="219" t="s">
        <v>4083</v>
      </c>
      <c r="C1536" s="153"/>
      <c r="D1536" s="316">
        <v>238.06</v>
      </c>
      <c r="E1536" s="153"/>
      <c r="F1536" s="153"/>
      <c r="G1536" s="201">
        <f t="shared" si="9"/>
        <v>761.79200000000003</v>
      </c>
    </row>
    <row r="1537" spans="1:7">
      <c r="A1537" s="163">
        <v>69</v>
      </c>
      <c r="B1537" s="219" t="s">
        <v>4084</v>
      </c>
      <c r="C1537" s="153"/>
      <c r="D1537" s="316">
        <v>317.7</v>
      </c>
      <c r="E1537" s="153"/>
      <c r="F1537" s="153"/>
      <c r="G1537" s="201">
        <f t="shared" si="9"/>
        <v>1016.64</v>
      </c>
    </row>
    <row r="1538" spans="1:7">
      <c r="A1538" s="163">
        <v>70</v>
      </c>
      <c r="B1538" s="219" t="s">
        <v>4085</v>
      </c>
      <c r="C1538" s="153"/>
      <c r="D1538" s="316">
        <v>243.34</v>
      </c>
      <c r="E1538" s="153"/>
      <c r="F1538" s="153"/>
      <c r="G1538" s="201">
        <f t="shared" si="9"/>
        <v>778.6880000000001</v>
      </c>
    </row>
    <row r="1539" spans="1:7">
      <c r="A1539" s="163">
        <v>71</v>
      </c>
      <c r="B1539" s="219" t="s">
        <v>4086</v>
      </c>
      <c r="C1539" s="153"/>
      <c r="D1539" s="316">
        <v>246.42</v>
      </c>
      <c r="E1539" s="153"/>
      <c r="F1539" s="153"/>
      <c r="G1539" s="201">
        <f t="shared" si="9"/>
        <v>788.54399999999998</v>
      </c>
    </row>
    <row r="1540" spans="1:7">
      <c r="A1540" s="163">
        <v>72</v>
      </c>
      <c r="B1540" s="317" t="s">
        <v>4087</v>
      </c>
      <c r="C1540" s="153"/>
      <c r="D1540" s="316">
        <v>328.99</v>
      </c>
      <c r="E1540" s="153"/>
      <c r="F1540" s="153"/>
      <c r="G1540" s="201">
        <f t="shared" si="9"/>
        <v>1052.768</v>
      </c>
    </row>
    <row r="1541" spans="1:7">
      <c r="A1541" s="163">
        <v>73</v>
      </c>
      <c r="B1541" s="317" t="s">
        <v>4088</v>
      </c>
      <c r="C1541" s="153"/>
      <c r="D1541" s="316">
        <v>284.88</v>
      </c>
      <c r="E1541" s="153"/>
      <c r="F1541" s="153"/>
      <c r="G1541" s="201">
        <f t="shared" si="9"/>
        <v>911.61599999999999</v>
      </c>
    </row>
    <row r="1542" spans="1:7">
      <c r="A1542" s="163">
        <v>74</v>
      </c>
      <c r="B1542" s="219" t="s">
        <v>4089</v>
      </c>
      <c r="C1542" s="153"/>
      <c r="D1542" s="316">
        <v>245.99</v>
      </c>
      <c r="E1542" s="153"/>
      <c r="F1542" s="153"/>
      <c r="G1542" s="201">
        <f t="shared" si="9"/>
        <v>787.16800000000012</v>
      </c>
    </row>
    <row r="1543" spans="1:7">
      <c r="A1543" s="163">
        <v>75</v>
      </c>
      <c r="B1543" s="219" t="s">
        <v>4038</v>
      </c>
      <c r="C1543" s="153"/>
      <c r="D1543" s="316">
        <v>542.22</v>
      </c>
      <c r="E1543" s="153"/>
      <c r="F1543" s="153"/>
      <c r="G1543" s="201">
        <f t="shared" si="9"/>
        <v>1735.1040000000003</v>
      </c>
    </row>
    <row r="1544" spans="1:7">
      <c r="A1544" s="163">
        <v>76</v>
      </c>
      <c r="B1544" s="219" t="s">
        <v>4090</v>
      </c>
      <c r="C1544" s="153"/>
      <c r="D1544" s="316">
        <v>764.35</v>
      </c>
      <c r="E1544" s="153"/>
      <c r="F1544" s="153"/>
      <c r="G1544" s="201">
        <f t="shared" si="9"/>
        <v>2445.92</v>
      </c>
    </row>
    <row r="1545" spans="1:7">
      <c r="A1545" s="163">
        <v>77</v>
      </c>
      <c r="B1545" s="219" t="s">
        <v>4091</v>
      </c>
      <c r="C1545" s="153"/>
      <c r="D1545" s="316">
        <v>692.76</v>
      </c>
      <c r="E1545" s="153"/>
      <c r="F1545" s="153"/>
      <c r="G1545" s="201">
        <f t="shared" si="9"/>
        <v>2216.8319999999999</v>
      </c>
    </row>
    <row r="1546" spans="1:7">
      <c r="A1546" s="163">
        <v>78</v>
      </c>
      <c r="B1546" s="219" t="s">
        <v>4092</v>
      </c>
      <c r="C1546" s="153"/>
      <c r="D1546" s="316">
        <v>688.72</v>
      </c>
      <c r="E1546" s="153"/>
      <c r="F1546" s="153"/>
      <c r="G1546" s="201">
        <f t="shared" si="9"/>
        <v>2203.904</v>
      </c>
    </row>
    <row r="1547" spans="1:7">
      <c r="A1547" s="163">
        <v>79</v>
      </c>
      <c r="B1547" s="219" t="s">
        <v>4093</v>
      </c>
      <c r="C1547" s="153"/>
      <c r="D1547" s="316">
        <v>411.23</v>
      </c>
      <c r="E1547" s="153"/>
      <c r="F1547" s="153"/>
      <c r="G1547" s="201">
        <f t="shared" si="9"/>
        <v>1315.9360000000001</v>
      </c>
    </row>
    <row r="1548" spans="1:7">
      <c r="A1548" s="163">
        <v>80</v>
      </c>
      <c r="B1548" s="219" t="s">
        <v>4094</v>
      </c>
      <c r="C1548" s="153"/>
      <c r="D1548" s="316">
        <v>584</v>
      </c>
      <c r="E1548" s="153"/>
      <c r="F1548" s="153"/>
      <c r="G1548" s="201">
        <f t="shared" si="9"/>
        <v>1868.8000000000002</v>
      </c>
    </row>
    <row r="1549" spans="1:7">
      <c r="A1549" s="163">
        <v>81</v>
      </c>
      <c r="B1549" s="219" t="s">
        <v>4095</v>
      </c>
      <c r="C1549" s="153"/>
      <c r="D1549" s="316">
        <v>209.76</v>
      </c>
      <c r="E1549" s="153"/>
      <c r="F1549" s="153"/>
      <c r="G1549" s="201">
        <f t="shared" si="9"/>
        <v>671.23199999999997</v>
      </c>
    </row>
    <row r="1550" spans="1:7">
      <c r="A1550" s="163">
        <v>82</v>
      </c>
      <c r="B1550" s="219" t="s">
        <v>4096</v>
      </c>
      <c r="C1550" s="153"/>
      <c r="D1550" s="316">
        <v>257.58</v>
      </c>
      <c r="E1550" s="153"/>
      <c r="F1550" s="153"/>
      <c r="G1550" s="201">
        <f t="shared" si="9"/>
        <v>824.25599999999997</v>
      </c>
    </row>
    <row r="1551" spans="1:7">
      <c r="A1551" s="163">
        <v>83</v>
      </c>
      <c r="B1551" s="219" t="s">
        <v>4097</v>
      </c>
      <c r="C1551" s="153"/>
      <c r="D1551" s="316">
        <v>367.68</v>
      </c>
      <c r="E1551" s="153"/>
      <c r="F1551" s="153"/>
      <c r="G1551" s="201">
        <f t="shared" si="9"/>
        <v>1176.576</v>
      </c>
    </row>
    <row r="1552" spans="1:7">
      <c r="A1552" s="163">
        <v>84</v>
      </c>
      <c r="B1552" s="318" t="s">
        <v>4098</v>
      </c>
      <c r="C1552" s="153"/>
      <c r="D1552" s="319">
        <v>183.14</v>
      </c>
      <c r="E1552" s="153"/>
      <c r="F1552" s="153"/>
      <c r="G1552" s="201">
        <f t="shared" si="9"/>
        <v>586.048</v>
      </c>
    </row>
    <row r="1553" spans="1:7">
      <c r="A1553" s="163">
        <v>85</v>
      </c>
      <c r="B1553" s="318" t="s">
        <v>4099</v>
      </c>
      <c r="C1553" s="153"/>
      <c r="D1553" s="319">
        <v>307.22000000000003</v>
      </c>
      <c r="E1553" s="153"/>
      <c r="F1553" s="153"/>
      <c r="G1553" s="201">
        <f t="shared" si="9"/>
        <v>983.10400000000016</v>
      </c>
    </row>
    <row r="1554" spans="1:7">
      <c r="A1554" s="163">
        <v>86</v>
      </c>
      <c r="B1554" s="318" t="s">
        <v>4100</v>
      </c>
      <c r="C1554" s="153"/>
      <c r="D1554" s="319">
        <v>286.02</v>
      </c>
      <c r="E1554" s="153"/>
      <c r="F1554" s="153"/>
      <c r="G1554" s="201">
        <f t="shared" si="9"/>
        <v>915.26400000000001</v>
      </c>
    </row>
    <row r="1555" spans="1:7">
      <c r="A1555" s="163">
        <v>87</v>
      </c>
      <c r="B1555" s="318" t="s">
        <v>4101</v>
      </c>
      <c r="C1555" s="153"/>
      <c r="D1555" s="319">
        <v>265.99</v>
      </c>
      <c r="E1555" s="153"/>
      <c r="F1555" s="153"/>
      <c r="G1555" s="201">
        <f t="shared" si="9"/>
        <v>851.16800000000012</v>
      </c>
    </row>
    <row r="1556" spans="1:7">
      <c r="A1556" s="163">
        <v>88</v>
      </c>
      <c r="B1556" s="318" t="s">
        <v>4102</v>
      </c>
      <c r="C1556" s="153"/>
      <c r="D1556" s="319">
        <v>250.47</v>
      </c>
      <c r="E1556" s="153"/>
      <c r="F1556" s="153"/>
      <c r="G1556" s="201">
        <f t="shared" si="9"/>
        <v>801.50400000000002</v>
      </c>
    </row>
    <row r="1557" spans="1:7">
      <c r="A1557" s="163">
        <v>89</v>
      </c>
      <c r="B1557" s="318" t="s">
        <v>4103</v>
      </c>
      <c r="C1557" s="153"/>
      <c r="D1557" s="319">
        <v>249.63</v>
      </c>
      <c r="E1557" s="153"/>
      <c r="F1557" s="153"/>
      <c r="G1557" s="201">
        <f t="shared" si="9"/>
        <v>798.81600000000003</v>
      </c>
    </row>
    <row r="1558" spans="1:7">
      <c r="A1558" s="163">
        <v>90</v>
      </c>
      <c r="B1558" s="318" t="s">
        <v>4104</v>
      </c>
      <c r="C1558" s="153"/>
      <c r="D1558" s="319">
        <v>266.23</v>
      </c>
      <c r="E1558" s="153"/>
      <c r="F1558" s="153"/>
      <c r="G1558" s="201">
        <f t="shared" si="9"/>
        <v>851.93600000000015</v>
      </c>
    </row>
    <row r="1559" spans="1:7">
      <c r="A1559" s="163">
        <v>91</v>
      </c>
      <c r="B1559" s="318" t="s">
        <v>4105</v>
      </c>
      <c r="C1559" s="153"/>
      <c r="D1559" s="319">
        <v>274.14</v>
      </c>
      <c r="E1559" s="153"/>
      <c r="F1559" s="153"/>
      <c r="G1559" s="201">
        <f t="shared" si="9"/>
        <v>877.24800000000005</v>
      </c>
    </row>
    <row r="1560" spans="1:7">
      <c r="A1560" s="163">
        <v>92</v>
      </c>
      <c r="B1560" s="318" t="s">
        <v>4106</v>
      </c>
      <c r="C1560" s="153"/>
      <c r="D1560" s="319">
        <v>278.83999999999997</v>
      </c>
      <c r="E1560" s="153"/>
      <c r="F1560" s="153"/>
      <c r="G1560" s="201">
        <f t="shared" si="9"/>
        <v>892.28800000000001</v>
      </c>
    </row>
    <row r="1561" spans="1:7">
      <c r="A1561" s="163">
        <v>93</v>
      </c>
      <c r="B1561" s="318" t="s">
        <v>4107</v>
      </c>
      <c r="C1561" s="153"/>
      <c r="D1561" s="319">
        <v>281.68</v>
      </c>
      <c r="E1561" s="153"/>
      <c r="F1561" s="153"/>
      <c r="G1561" s="201">
        <f t="shared" si="9"/>
        <v>901.37600000000009</v>
      </c>
    </row>
    <row r="1562" spans="1:7">
      <c r="A1562" s="163">
        <v>94</v>
      </c>
      <c r="B1562" s="318" t="s">
        <v>4108</v>
      </c>
      <c r="C1562" s="153"/>
      <c r="D1562" s="319">
        <v>737.23</v>
      </c>
      <c r="E1562" s="153"/>
      <c r="F1562" s="153"/>
      <c r="G1562" s="201">
        <f t="shared" si="9"/>
        <v>2359.136</v>
      </c>
    </row>
    <row r="1563" spans="1:7">
      <c r="A1563" s="163">
        <v>95</v>
      </c>
      <c r="B1563" s="318" t="s">
        <v>4109</v>
      </c>
      <c r="C1563" s="153"/>
      <c r="D1563" s="319">
        <v>304.7</v>
      </c>
      <c r="E1563" s="153"/>
      <c r="F1563" s="153"/>
      <c r="G1563" s="201">
        <f t="shared" si="9"/>
        <v>975.04</v>
      </c>
    </row>
    <row r="1564" spans="1:7">
      <c r="A1564" s="163">
        <v>96</v>
      </c>
      <c r="B1564" s="318" t="s">
        <v>4110</v>
      </c>
      <c r="C1564" s="153"/>
      <c r="D1564" s="319">
        <v>172.37</v>
      </c>
      <c r="E1564" s="153"/>
      <c r="F1564" s="153"/>
      <c r="G1564" s="201">
        <f t="shared" si="9"/>
        <v>551.58400000000006</v>
      </c>
    </row>
    <row r="1565" spans="1:7">
      <c r="A1565" s="163">
        <v>97</v>
      </c>
      <c r="B1565" s="318" t="s">
        <v>4111</v>
      </c>
      <c r="C1565" s="153"/>
      <c r="D1565" s="319">
        <v>254.6</v>
      </c>
      <c r="E1565" s="153"/>
      <c r="F1565" s="153"/>
      <c r="G1565" s="201">
        <f t="shared" si="9"/>
        <v>814.72</v>
      </c>
    </row>
    <row r="1566" spans="1:7">
      <c r="A1566" s="163">
        <v>98</v>
      </c>
      <c r="B1566" s="318" t="s">
        <v>4112</v>
      </c>
      <c r="C1566" s="153"/>
      <c r="D1566" s="319">
        <v>178.4</v>
      </c>
      <c r="E1566" s="153"/>
      <c r="F1566" s="153"/>
      <c r="G1566" s="201">
        <f t="shared" si="9"/>
        <v>570.88</v>
      </c>
    </row>
    <row r="1567" spans="1:7">
      <c r="A1567" s="163">
        <v>99</v>
      </c>
      <c r="B1567" s="318" t="s">
        <v>4113</v>
      </c>
      <c r="C1567" s="153"/>
      <c r="D1567" s="319">
        <v>190.97</v>
      </c>
      <c r="E1567" s="153"/>
      <c r="F1567" s="153"/>
      <c r="G1567" s="201">
        <f t="shared" si="9"/>
        <v>611.10400000000004</v>
      </c>
    </row>
    <row r="1568" spans="1:7">
      <c r="A1568" s="163">
        <v>100</v>
      </c>
      <c r="B1568" s="318" t="s">
        <v>4114</v>
      </c>
      <c r="C1568" s="153"/>
      <c r="D1568" s="319">
        <v>186.85</v>
      </c>
      <c r="E1568" s="153"/>
      <c r="F1568" s="153"/>
      <c r="G1568" s="201">
        <f t="shared" si="9"/>
        <v>597.91999999999996</v>
      </c>
    </row>
    <row r="1569" spans="1:7">
      <c r="A1569" s="163">
        <v>101</v>
      </c>
      <c r="B1569" s="318" t="s">
        <v>4115</v>
      </c>
      <c r="C1569" s="153"/>
      <c r="D1569" s="319">
        <v>309.7</v>
      </c>
      <c r="E1569" s="153"/>
      <c r="F1569" s="153"/>
      <c r="G1569" s="201">
        <f t="shared" si="9"/>
        <v>991.04</v>
      </c>
    </row>
    <row r="1570" spans="1:7">
      <c r="A1570" s="163">
        <v>102</v>
      </c>
      <c r="B1570" s="318" t="s">
        <v>4116</v>
      </c>
      <c r="C1570" s="153"/>
      <c r="D1570" s="319">
        <v>188.55</v>
      </c>
      <c r="E1570" s="153"/>
      <c r="F1570" s="153"/>
      <c r="G1570" s="201">
        <f t="shared" si="9"/>
        <v>603.36</v>
      </c>
    </row>
    <row r="1571" spans="1:7">
      <c r="A1571" s="163">
        <v>103</v>
      </c>
      <c r="B1571" s="318" t="s">
        <v>4117</v>
      </c>
      <c r="C1571" s="153"/>
      <c r="D1571" s="319">
        <v>252.84</v>
      </c>
      <c r="E1571" s="153"/>
      <c r="F1571" s="153"/>
      <c r="G1571" s="201">
        <f t="shared" si="9"/>
        <v>809.08800000000008</v>
      </c>
    </row>
    <row r="1572" spans="1:7">
      <c r="A1572" s="163">
        <v>104</v>
      </c>
      <c r="B1572" s="318" t="s">
        <v>4118</v>
      </c>
      <c r="C1572" s="153"/>
      <c r="D1572" s="319">
        <v>190.18</v>
      </c>
      <c r="E1572" s="153"/>
      <c r="F1572" s="153"/>
      <c r="G1572" s="201">
        <f t="shared" si="9"/>
        <v>608.57600000000002</v>
      </c>
    </row>
    <row r="1573" spans="1:7">
      <c r="A1573" s="163">
        <v>105</v>
      </c>
      <c r="B1573" s="318" t="s">
        <v>4119</v>
      </c>
      <c r="C1573" s="153"/>
      <c r="D1573" s="319">
        <v>375.04</v>
      </c>
      <c r="E1573" s="153"/>
      <c r="F1573" s="153"/>
      <c r="G1573" s="201">
        <f t="shared" si="9"/>
        <v>1200.1280000000002</v>
      </c>
    </row>
    <row r="1574" spans="1:7">
      <c r="A1574" s="163">
        <v>106</v>
      </c>
      <c r="B1574" s="318" t="s">
        <v>4120</v>
      </c>
      <c r="C1574" s="153"/>
      <c r="D1574" s="319">
        <v>197.81</v>
      </c>
      <c r="E1574" s="153"/>
      <c r="F1574" s="153"/>
      <c r="G1574" s="201">
        <f t="shared" si="9"/>
        <v>632.99200000000008</v>
      </c>
    </row>
    <row r="1575" spans="1:7">
      <c r="A1575" s="163">
        <v>107</v>
      </c>
      <c r="B1575" s="318" t="s">
        <v>4121</v>
      </c>
      <c r="C1575" s="153"/>
      <c r="D1575" s="319">
        <v>360</v>
      </c>
      <c r="E1575" s="153"/>
      <c r="F1575" s="153"/>
      <c r="G1575" s="201">
        <f t="shared" si="9"/>
        <v>1152</v>
      </c>
    </row>
    <row r="1576" spans="1:7">
      <c r="A1576" s="163">
        <v>108</v>
      </c>
      <c r="B1576" s="318" t="s">
        <v>4122</v>
      </c>
      <c r="C1576" s="153"/>
      <c r="D1576" s="319">
        <v>410.66</v>
      </c>
      <c r="E1576" s="153"/>
      <c r="F1576" s="153"/>
      <c r="G1576" s="201">
        <f t="shared" si="9"/>
        <v>1314.1120000000001</v>
      </c>
    </row>
    <row r="1577" spans="1:7">
      <c r="A1577" s="163">
        <v>109</v>
      </c>
      <c r="B1577" s="318" t="s">
        <v>4123</v>
      </c>
      <c r="C1577" s="153"/>
      <c r="D1577" s="319">
        <v>270.99</v>
      </c>
      <c r="E1577" s="153"/>
      <c r="F1577" s="153"/>
      <c r="G1577" s="201">
        <f t="shared" si="9"/>
        <v>867.16800000000012</v>
      </c>
    </row>
    <row r="1578" spans="1:7">
      <c r="A1578" s="163">
        <v>110</v>
      </c>
      <c r="B1578" s="318" t="s">
        <v>4124</v>
      </c>
      <c r="C1578" s="153"/>
      <c r="D1578" s="319">
        <v>499.64</v>
      </c>
      <c r="E1578" s="153"/>
      <c r="F1578" s="153"/>
      <c r="G1578" s="201">
        <f t="shared" si="9"/>
        <v>1598.848</v>
      </c>
    </row>
    <row r="1579" spans="1:7">
      <c r="A1579" s="163">
        <v>111</v>
      </c>
      <c r="B1579" s="318" t="s">
        <v>4125</v>
      </c>
      <c r="C1579" s="153"/>
      <c r="D1579" s="319">
        <v>459.39</v>
      </c>
      <c r="E1579" s="153"/>
      <c r="F1579" s="153"/>
      <c r="G1579" s="201">
        <f t="shared" si="9"/>
        <v>1470.048</v>
      </c>
    </row>
    <row r="1580" spans="1:7">
      <c r="A1580" s="163">
        <v>112</v>
      </c>
      <c r="B1580" s="318" t="s">
        <v>4126</v>
      </c>
      <c r="C1580" s="153"/>
      <c r="D1580" s="319">
        <v>459.06</v>
      </c>
      <c r="E1580" s="153"/>
      <c r="F1580" s="153"/>
      <c r="G1580" s="201">
        <f t="shared" si="9"/>
        <v>1468.9920000000002</v>
      </c>
    </row>
    <row r="1581" spans="1:7">
      <c r="A1581" s="163">
        <v>113</v>
      </c>
      <c r="B1581" s="318" t="s">
        <v>4127</v>
      </c>
      <c r="C1581" s="153"/>
      <c r="D1581" s="319">
        <v>516.04999999999995</v>
      </c>
      <c r="E1581" s="153"/>
      <c r="F1581" s="153"/>
      <c r="G1581" s="201">
        <f t="shared" si="9"/>
        <v>1651.36</v>
      </c>
    </row>
    <row r="1582" spans="1:7">
      <c r="A1582" s="163">
        <v>114</v>
      </c>
      <c r="B1582" s="318" t="s">
        <v>4128</v>
      </c>
      <c r="C1582" s="153"/>
      <c r="D1582" s="319">
        <v>523.66999999999996</v>
      </c>
      <c r="E1582" s="153"/>
      <c r="F1582" s="153"/>
      <c r="G1582" s="201">
        <f t="shared" si="9"/>
        <v>1675.7439999999999</v>
      </c>
    </row>
    <row r="1583" spans="1:7">
      <c r="A1583" s="163">
        <v>115</v>
      </c>
      <c r="B1583" s="219" t="s">
        <v>4129</v>
      </c>
      <c r="C1583" s="153"/>
      <c r="D1583" s="319">
        <v>298.19</v>
      </c>
      <c r="E1583" s="153"/>
      <c r="F1583" s="153"/>
      <c r="G1583" s="201">
        <f t="shared" si="9"/>
        <v>954.20800000000008</v>
      </c>
    </row>
    <row r="1584" spans="1:7">
      <c r="A1584" s="163">
        <v>116</v>
      </c>
      <c r="B1584" s="318" t="s">
        <v>4130</v>
      </c>
      <c r="C1584" s="153"/>
      <c r="D1584" s="319">
        <v>231.41</v>
      </c>
      <c r="E1584" s="153"/>
      <c r="F1584" s="153"/>
      <c r="G1584" s="201">
        <f t="shared" si="9"/>
        <v>740.51200000000006</v>
      </c>
    </row>
    <row r="1585" spans="1:7">
      <c r="A1585" s="163">
        <v>117</v>
      </c>
      <c r="B1585" s="318" t="s">
        <v>4131</v>
      </c>
      <c r="C1585" s="153"/>
      <c r="D1585" s="319">
        <v>275.10000000000002</v>
      </c>
      <c r="E1585" s="153"/>
      <c r="F1585" s="153"/>
      <c r="G1585" s="201">
        <f t="shared" si="9"/>
        <v>880.32000000000016</v>
      </c>
    </row>
    <row r="1586" spans="1:7">
      <c r="A1586" s="163">
        <v>118</v>
      </c>
      <c r="B1586" s="318" t="s">
        <v>4132</v>
      </c>
      <c r="C1586" s="153"/>
      <c r="D1586" s="319">
        <v>236.88</v>
      </c>
      <c r="E1586" s="153"/>
      <c r="F1586" s="153"/>
      <c r="G1586" s="201">
        <f t="shared" si="9"/>
        <v>758.01600000000008</v>
      </c>
    </row>
    <row r="1587" spans="1:7">
      <c r="A1587" s="163">
        <v>119</v>
      </c>
      <c r="B1587" s="318" t="s">
        <v>4133</v>
      </c>
      <c r="C1587" s="153"/>
      <c r="D1587" s="319">
        <v>252.86</v>
      </c>
      <c r="E1587" s="153"/>
      <c r="F1587" s="153"/>
      <c r="G1587" s="201">
        <f t="shared" si="9"/>
        <v>809.15200000000004</v>
      </c>
    </row>
    <row r="1588" spans="1:7">
      <c r="A1588" s="163">
        <v>120</v>
      </c>
      <c r="B1588" s="318" t="s">
        <v>4134</v>
      </c>
      <c r="C1588" s="153"/>
      <c r="D1588" s="319">
        <v>267.62</v>
      </c>
      <c r="E1588" s="153"/>
      <c r="F1588" s="153"/>
      <c r="G1588" s="201">
        <f t="shared" si="9"/>
        <v>856.38400000000001</v>
      </c>
    </row>
    <row r="1589" spans="1:7">
      <c r="A1589" s="163">
        <v>121</v>
      </c>
      <c r="B1589" s="318" t="s">
        <v>4135</v>
      </c>
      <c r="C1589" s="153"/>
      <c r="D1589" s="319">
        <v>285.92</v>
      </c>
      <c r="E1589" s="153"/>
      <c r="F1589" s="153"/>
      <c r="G1589" s="201">
        <f t="shared" si="9"/>
        <v>914.94400000000007</v>
      </c>
    </row>
    <row r="1590" spans="1:7">
      <c r="A1590" s="163">
        <v>122</v>
      </c>
      <c r="B1590" s="318" t="s">
        <v>4136</v>
      </c>
      <c r="C1590" s="153"/>
      <c r="D1590" s="319">
        <v>304.14</v>
      </c>
      <c r="E1590" s="153"/>
      <c r="F1590" s="153"/>
      <c r="G1590" s="201">
        <f t="shared" si="9"/>
        <v>973.24800000000005</v>
      </c>
    </row>
    <row r="1591" spans="1:7">
      <c r="A1591" s="163">
        <v>123</v>
      </c>
      <c r="B1591" s="318" t="s">
        <v>4137</v>
      </c>
      <c r="C1591" s="153"/>
      <c r="D1591" s="319">
        <v>323.7</v>
      </c>
      <c r="E1591" s="153"/>
      <c r="F1591" s="153"/>
      <c r="G1591" s="201">
        <f t="shared" si="9"/>
        <v>1035.8399999999999</v>
      </c>
    </row>
    <row r="1592" spans="1:7">
      <c r="A1592" s="163">
        <v>124</v>
      </c>
      <c r="B1592" s="318" t="s">
        <v>4138</v>
      </c>
      <c r="C1592" s="153"/>
      <c r="D1592" s="319">
        <v>345.09</v>
      </c>
      <c r="E1592" s="153"/>
      <c r="F1592" s="153"/>
      <c r="G1592" s="201">
        <f t="shared" si="9"/>
        <v>1104.288</v>
      </c>
    </row>
    <row r="1593" spans="1:7">
      <c r="A1593" s="163">
        <v>125</v>
      </c>
      <c r="B1593" s="318" t="s">
        <v>4139</v>
      </c>
      <c r="C1593" s="153"/>
      <c r="D1593" s="319">
        <v>356.33</v>
      </c>
      <c r="E1593" s="153"/>
      <c r="F1593" s="153"/>
      <c r="G1593" s="201">
        <f t="shared" si="9"/>
        <v>1140.2560000000001</v>
      </c>
    </row>
    <row r="1594" spans="1:7">
      <c r="A1594" s="163">
        <v>126</v>
      </c>
      <c r="B1594" s="318" t="s">
        <v>4140</v>
      </c>
      <c r="C1594" s="153"/>
      <c r="D1594" s="319">
        <v>367.1</v>
      </c>
      <c r="E1594" s="153"/>
      <c r="F1594" s="153"/>
      <c r="G1594" s="201">
        <f t="shared" si="9"/>
        <v>1174.72</v>
      </c>
    </row>
    <row r="1595" spans="1:7">
      <c r="A1595" s="163">
        <v>127</v>
      </c>
      <c r="B1595" s="318" t="s">
        <v>4141</v>
      </c>
      <c r="C1595" s="153"/>
      <c r="D1595" s="319">
        <v>378.94</v>
      </c>
      <c r="E1595" s="153"/>
      <c r="F1595" s="153"/>
      <c r="G1595" s="201">
        <f t="shared" si="9"/>
        <v>1212.6079999999999</v>
      </c>
    </row>
    <row r="1596" spans="1:7">
      <c r="A1596" s="163">
        <v>128</v>
      </c>
      <c r="B1596" s="318" t="s">
        <v>4142</v>
      </c>
      <c r="C1596" s="153"/>
      <c r="D1596" s="319">
        <v>258.87</v>
      </c>
      <c r="E1596" s="153"/>
      <c r="F1596" s="153"/>
      <c r="G1596" s="201">
        <f t="shared" si="9"/>
        <v>828.38400000000001</v>
      </c>
    </row>
    <row r="1597" spans="1:7">
      <c r="A1597" s="163">
        <v>129</v>
      </c>
      <c r="B1597" s="318" t="s">
        <v>4143</v>
      </c>
      <c r="C1597" s="153"/>
      <c r="D1597" s="319">
        <v>308.33999999999997</v>
      </c>
      <c r="E1597" s="153"/>
      <c r="F1597" s="153"/>
      <c r="G1597" s="201">
        <f t="shared" si="9"/>
        <v>986.68799999999999</v>
      </c>
    </row>
    <row r="1598" spans="1:7">
      <c r="A1598" s="163">
        <v>130</v>
      </c>
      <c r="B1598" s="318" t="s">
        <v>4144</v>
      </c>
      <c r="C1598" s="153"/>
      <c r="D1598" s="319">
        <v>247.79</v>
      </c>
      <c r="E1598" s="153"/>
      <c r="F1598" s="153"/>
      <c r="G1598" s="201">
        <f t="shared" ref="G1598:G1661" si="10">3.2*D1598</f>
        <v>792.928</v>
      </c>
    </row>
    <row r="1599" spans="1:7">
      <c r="A1599" s="163">
        <v>131</v>
      </c>
      <c r="B1599" s="318" t="s">
        <v>4145</v>
      </c>
      <c r="C1599" s="153"/>
      <c r="D1599" s="319">
        <v>186.44</v>
      </c>
      <c r="E1599" s="153"/>
      <c r="F1599" s="153"/>
      <c r="G1599" s="201">
        <f t="shared" si="10"/>
        <v>596.60800000000006</v>
      </c>
    </row>
    <row r="1600" spans="1:7">
      <c r="A1600" s="163">
        <v>132</v>
      </c>
      <c r="B1600" s="318" t="s">
        <v>4146</v>
      </c>
      <c r="C1600" s="153"/>
      <c r="D1600" s="319">
        <v>326.93</v>
      </c>
      <c r="E1600" s="153"/>
      <c r="F1600" s="153"/>
      <c r="G1600" s="201">
        <f t="shared" si="10"/>
        <v>1046.1760000000002</v>
      </c>
    </row>
    <row r="1601" spans="1:7">
      <c r="A1601" s="163">
        <v>133</v>
      </c>
      <c r="B1601" s="318" t="s">
        <v>4147</v>
      </c>
      <c r="C1601" s="153"/>
      <c r="D1601" s="319">
        <v>782.24</v>
      </c>
      <c r="E1601" s="153"/>
      <c r="F1601" s="153"/>
      <c r="G1601" s="201">
        <f t="shared" si="10"/>
        <v>2503.1680000000001</v>
      </c>
    </row>
    <row r="1602" spans="1:7">
      <c r="A1602" s="163">
        <v>134</v>
      </c>
      <c r="B1602" s="318" t="s">
        <v>4148</v>
      </c>
      <c r="C1602" s="153"/>
      <c r="D1602" s="319">
        <v>331.25</v>
      </c>
      <c r="E1602" s="153"/>
      <c r="F1602" s="153"/>
      <c r="G1602" s="201">
        <f t="shared" si="10"/>
        <v>1060</v>
      </c>
    </row>
    <row r="1603" spans="1:7">
      <c r="A1603" s="163">
        <v>135</v>
      </c>
      <c r="B1603" s="318" t="s">
        <v>4149</v>
      </c>
      <c r="C1603" s="153"/>
      <c r="D1603" s="319">
        <v>197.72</v>
      </c>
      <c r="E1603" s="153"/>
      <c r="F1603" s="153"/>
      <c r="G1603" s="201">
        <f t="shared" si="10"/>
        <v>632.70400000000006</v>
      </c>
    </row>
    <row r="1604" spans="1:7">
      <c r="A1604" s="163">
        <v>136</v>
      </c>
      <c r="B1604" s="318" t="s">
        <v>4150</v>
      </c>
      <c r="C1604" s="153"/>
      <c r="D1604" s="319">
        <v>225.54</v>
      </c>
      <c r="E1604" s="153"/>
      <c r="F1604" s="153"/>
      <c r="G1604" s="201">
        <f t="shared" si="10"/>
        <v>721.72800000000007</v>
      </c>
    </row>
    <row r="1605" spans="1:7">
      <c r="A1605" s="163">
        <v>137</v>
      </c>
      <c r="B1605" s="318" t="s">
        <v>4151</v>
      </c>
      <c r="C1605" s="153"/>
      <c r="D1605" s="319">
        <v>247.26</v>
      </c>
      <c r="E1605" s="153"/>
      <c r="F1605" s="153"/>
      <c r="G1605" s="201">
        <f t="shared" si="10"/>
        <v>791.23199999999997</v>
      </c>
    </row>
    <row r="1606" spans="1:7">
      <c r="A1606" s="163">
        <v>138</v>
      </c>
      <c r="B1606" s="318" t="s">
        <v>4152</v>
      </c>
      <c r="C1606" s="153"/>
      <c r="D1606" s="319">
        <v>276.39</v>
      </c>
      <c r="E1606" s="153"/>
      <c r="F1606" s="153"/>
      <c r="G1606" s="201">
        <f t="shared" si="10"/>
        <v>884.44799999999998</v>
      </c>
    </row>
    <row r="1607" spans="1:7">
      <c r="A1607" s="163">
        <v>139</v>
      </c>
      <c r="B1607" s="318" t="s">
        <v>4153</v>
      </c>
      <c r="C1607" s="153"/>
      <c r="D1607" s="319">
        <v>288.19</v>
      </c>
      <c r="E1607" s="153"/>
      <c r="F1607" s="153"/>
      <c r="G1607" s="201">
        <f t="shared" si="10"/>
        <v>922.20800000000008</v>
      </c>
    </row>
    <row r="1608" spans="1:7">
      <c r="A1608" s="163">
        <v>140</v>
      </c>
      <c r="B1608" s="318" t="s">
        <v>4154</v>
      </c>
      <c r="C1608" s="153"/>
      <c r="D1608" s="319">
        <v>293.68</v>
      </c>
      <c r="E1608" s="153"/>
      <c r="F1608" s="153"/>
      <c r="G1608" s="201">
        <f t="shared" si="10"/>
        <v>939.77600000000007</v>
      </c>
    </row>
    <row r="1609" spans="1:7">
      <c r="A1609" s="163">
        <v>141</v>
      </c>
      <c r="B1609" s="318" t="s">
        <v>4155</v>
      </c>
      <c r="C1609" s="153"/>
      <c r="D1609" s="319">
        <v>300.01</v>
      </c>
      <c r="E1609" s="153"/>
      <c r="F1609" s="153"/>
      <c r="G1609" s="201">
        <f t="shared" si="10"/>
        <v>960.03200000000004</v>
      </c>
    </row>
    <row r="1610" spans="1:7">
      <c r="A1610" s="163">
        <v>142</v>
      </c>
      <c r="B1610" s="318" t="s">
        <v>4156</v>
      </c>
      <c r="C1610" s="153"/>
      <c r="D1610" s="319">
        <v>308.35000000000002</v>
      </c>
      <c r="E1610" s="153"/>
      <c r="F1610" s="153"/>
      <c r="G1610" s="201">
        <f t="shared" si="10"/>
        <v>986.72000000000014</v>
      </c>
    </row>
    <row r="1611" spans="1:7">
      <c r="A1611" s="163">
        <v>143</v>
      </c>
      <c r="B1611" s="318" t="s">
        <v>4157</v>
      </c>
      <c r="C1611" s="153"/>
      <c r="D1611" s="319">
        <v>312.44</v>
      </c>
      <c r="E1611" s="153"/>
      <c r="F1611" s="153"/>
      <c r="G1611" s="201">
        <f t="shared" si="10"/>
        <v>999.80799999999999</v>
      </c>
    </row>
    <row r="1612" spans="1:7">
      <c r="A1612" s="163">
        <v>144</v>
      </c>
      <c r="B1612" s="318" t="s">
        <v>4158</v>
      </c>
      <c r="C1612" s="153"/>
      <c r="D1612" s="319">
        <v>303.51</v>
      </c>
      <c r="E1612" s="153"/>
      <c r="F1612" s="153"/>
      <c r="G1612" s="201">
        <f t="shared" si="10"/>
        <v>971.23199999999997</v>
      </c>
    </row>
    <row r="1613" spans="1:7">
      <c r="A1613" s="163">
        <v>145</v>
      </c>
      <c r="B1613" s="318" t="s">
        <v>4159</v>
      </c>
      <c r="C1613" s="153"/>
      <c r="D1613" s="319">
        <v>305.87</v>
      </c>
      <c r="E1613" s="153"/>
      <c r="F1613" s="153"/>
      <c r="G1613" s="201">
        <f t="shared" si="10"/>
        <v>978.78400000000011</v>
      </c>
    </row>
    <row r="1614" spans="1:7">
      <c r="A1614" s="163">
        <v>146</v>
      </c>
      <c r="B1614" s="318" t="s">
        <v>4160</v>
      </c>
      <c r="C1614" s="153"/>
      <c r="D1614" s="319">
        <v>689</v>
      </c>
      <c r="E1614" s="153"/>
      <c r="F1614" s="153"/>
      <c r="G1614" s="201">
        <f t="shared" si="10"/>
        <v>2204.8000000000002</v>
      </c>
    </row>
    <row r="1615" spans="1:7">
      <c r="A1615" s="163">
        <v>147</v>
      </c>
      <c r="B1615" s="318" t="s">
        <v>4161</v>
      </c>
      <c r="C1615" s="153"/>
      <c r="D1615" s="319">
        <v>321</v>
      </c>
      <c r="E1615" s="153"/>
      <c r="F1615" s="153"/>
      <c r="G1615" s="201">
        <f t="shared" si="10"/>
        <v>1027.2</v>
      </c>
    </row>
    <row r="1616" spans="1:7">
      <c r="A1616" s="163">
        <v>148</v>
      </c>
      <c r="B1616" s="318" t="s">
        <v>4160</v>
      </c>
      <c r="C1616" s="153"/>
      <c r="D1616" s="319">
        <v>689</v>
      </c>
      <c r="E1616" s="153"/>
      <c r="F1616" s="153"/>
      <c r="G1616" s="201">
        <f t="shared" si="10"/>
        <v>2204.8000000000002</v>
      </c>
    </row>
    <row r="1617" spans="1:7">
      <c r="A1617" s="163">
        <v>149</v>
      </c>
      <c r="B1617" s="219" t="s">
        <v>4162</v>
      </c>
      <c r="C1617" s="153"/>
      <c r="D1617" s="319">
        <v>1759.12</v>
      </c>
      <c r="E1617" s="153"/>
      <c r="F1617" s="153"/>
      <c r="G1617" s="201">
        <f t="shared" si="10"/>
        <v>5629.1840000000002</v>
      </c>
    </row>
    <row r="1618" spans="1:7">
      <c r="A1618" s="163">
        <v>150</v>
      </c>
      <c r="B1618" s="219" t="s">
        <v>4163</v>
      </c>
      <c r="C1618" s="153"/>
      <c r="D1618" s="319">
        <v>971.23</v>
      </c>
      <c r="E1618" s="153"/>
      <c r="F1618" s="153"/>
      <c r="G1618" s="201">
        <f t="shared" si="10"/>
        <v>3107.9360000000001</v>
      </c>
    </row>
    <row r="1619" spans="1:7">
      <c r="A1619" s="163">
        <v>151</v>
      </c>
      <c r="B1619" s="317" t="s">
        <v>4164</v>
      </c>
      <c r="C1619" s="153"/>
      <c r="D1619" s="319">
        <v>183.51</v>
      </c>
      <c r="E1619" s="153"/>
      <c r="F1619" s="153"/>
      <c r="G1619" s="201">
        <f t="shared" si="10"/>
        <v>587.23199999999997</v>
      </c>
    </row>
    <row r="1620" spans="1:7">
      <c r="A1620" s="163">
        <v>152</v>
      </c>
      <c r="B1620" s="219" t="s">
        <v>4165</v>
      </c>
      <c r="C1620" s="153"/>
      <c r="D1620" s="319">
        <v>252.77</v>
      </c>
      <c r="E1620" s="153"/>
      <c r="F1620" s="153"/>
      <c r="G1620" s="201">
        <f t="shared" si="10"/>
        <v>808.86400000000003</v>
      </c>
    </row>
    <row r="1621" spans="1:7">
      <c r="A1621" s="163">
        <v>153</v>
      </c>
      <c r="B1621" s="219" t="s">
        <v>4166</v>
      </c>
      <c r="C1621" s="153"/>
      <c r="D1621" s="319">
        <v>328.5</v>
      </c>
      <c r="E1621" s="153"/>
      <c r="F1621" s="153"/>
      <c r="G1621" s="201">
        <f t="shared" si="10"/>
        <v>1051.2</v>
      </c>
    </row>
    <row r="1622" spans="1:7">
      <c r="A1622" s="163">
        <v>154</v>
      </c>
      <c r="B1622" s="219" t="s">
        <v>1791</v>
      </c>
      <c r="C1622" s="153"/>
      <c r="D1622" s="319">
        <v>590.98</v>
      </c>
      <c r="E1622" s="153"/>
      <c r="F1622" s="153"/>
      <c r="G1622" s="201">
        <f t="shared" si="10"/>
        <v>1891.1360000000002</v>
      </c>
    </row>
    <row r="1623" spans="1:7">
      <c r="A1623" s="163">
        <v>155</v>
      </c>
      <c r="B1623" s="219" t="s">
        <v>4167</v>
      </c>
      <c r="C1623" s="153"/>
      <c r="D1623" s="319">
        <v>402.81</v>
      </c>
      <c r="E1623" s="153"/>
      <c r="F1623" s="153"/>
      <c r="G1623" s="201">
        <f t="shared" si="10"/>
        <v>1288.9920000000002</v>
      </c>
    </row>
    <row r="1624" spans="1:7">
      <c r="A1624" s="163">
        <v>156</v>
      </c>
      <c r="B1624" s="219" t="s">
        <v>4168</v>
      </c>
      <c r="C1624" s="153"/>
      <c r="D1624" s="319">
        <v>256.29000000000002</v>
      </c>
      <c r="E1624" s="153"/>
      <c r="F1624" s="153"/>
      <c r="G1624" s="201">
        <f t="shared" si="10"/>
        <v>820.12800000000016</v>
      </c>
    </row>
    <row r="1625" spans="1:7">
      <c r="A1625" s="163">
        <v>157</v>
      </c>
      <c r="B1625" s="219" t="s">
        <v>4169</v>
      </c>
      <c r="C1625" s="153"/>
      <c r="D1625" s="319">
        <v>221.39</v>
      </c>
      <c r="E1625" s="153"/>
      <c r="F1625" s="153"/>
      <c r="G1625" s="201">
        <f t="shared" si="10"/>
        <v>708.44799999999998</v>
      </c>
    </row>
    <row r="1626" spans="1:7">
      <c r="A1626" s="163">
        <v>158</v>
      </c>
      <c r="B1626" s="219" t="s">
        <v>4170</v>
      </c>
      <c r="C1626" s="153"/>
      <c r="D1626" s="319">
        <v>150.56</v>
      </c>
      <c r="E1626" s="153"/>
      <c r="F1626" s="153"/>
      <c r="G1626" s="201">
        <f t="shared" si="10"/>
        <v>481.79200000000003</v>
      </c>
    </row>
    <row r="1627" spans="1:7">
      <c r="A1627" s="163">
        <v>159</v>
      </c>
      <c r="B1627" s="219" t="s">
        <v>4171</v>
      </c>
      <c r="C1627" s="153"/>
      <c r="D1627" s="319">
        <v>136.24</v>
      </c>
      <c r="E1627" s="153"/>
      <c r="F1627" s="153"/>
      <c r="G1627" s="201">
        <f t="shared" si="10"/>
        <v>435.96800000000007</v>
      </c>
    </row>
    <row r="1628" spans="1:7">
      <c r="A1628" s="163">
        <v>160</v>
      </c>
      <c r="B1628" s="219" t="s">
        <v>4172</v>
      </c>
      <c r="C1628" s="153"/>
      <c r="D1628" s="319">
        <v>108.49</v>
      </c>
      <c r="E1628" s="153"/>
      <c r="F1628" s="153"/>
      <c r="G1628" s="201">
        <f t="shared" si="10"/>
        <v>347.16800000000001</v>
      </c>
    </row>
    <row r="1629" spans="1:7">
      <c r="A1629" s="163">
        <v>161</v>
      </c>
      <c r="B1629" s="219" t="s">
        <v>4173</v>
      </c>
      <c r="C1629" s="153"/>
      <c r="D1629" s="319">
        <v>737.48</v>
      </c>
      <c r="E1629" s="153"/>
      <c r="F1629" s="153"/>
      <c r="G1629" s="201">
        <f t="shared" si="10"/>
        <v>2359.9360000000001</v>
      </c>
    </row>
    <row r="1630" spans="1:7">
      <c r="A1630" s="163">
        <v>162</v>
      </c>
      <c r="B1630" s="219" t="s">
        <v>4174</v>
      </c>
      <c r="C1630" s="153"/>
      <c r="D1630" s="319">
        <v>630.55999999999995</v>
      </c>
      <c r="E1630" s="153"/>
      <c r="F1630" s="153"/>
      <c r="G1630" s="201">
        <f t="shared" si="10"/>
        <v>2017.7919999999999</v>
      </c>
    </row>
    <row r="1631" spans="1:7">
      <c r="A1631" s="163">
        <v>163</v>
      </c>
      <c r="B1631" s="219" t="s">
        <v>4175</v>
      </c>
      <c r="C1631" s="153"/>
      <c r="D1631" s="319">
        <v>1122.8499999999999</v>
      </c>
      <c r="E1631" s="153"/>
      <c r="F1631" s="153"/>
      <c r="G1631" s="201">
        <f t="shared" si="10"/>
        <v>3593.12</v>
      </c>
    </row>
    <row r="1632" spans="1:7">
      <c r="A1632" s="163">
        <v>164</v>
      </c>
      <c r="B1632" s="219" t="s">
        <v>4173</v>
      </c>
      <c r="C1632" s="153"/>
      <c r="D1632" s="319">
        <v>737.48</v>
      </c>
      <c r="E1632" s="153"/>
      <c r="F1632" s="153"/>
      <c r="G1632" s="201">
        <f t="shared" si="10"/>
        <v>2359.9360000000001</v>
      </c>
    </row>
    <row r="1633" spans="1:7">
      <c r="A1633" s="163">
        <v>165</v>
      </c>
      <c r="B1633" s="219" t="s">
        <v>4176</v>
      </c>
      <c r="C1633" s="153"/>
      <c r="D1633" s="319">
        <v>571.19000000000005</v>
      </c>
      <c r="E1633" s="153"/>
      <c r="F1633" s="153"/>
      <c r="G1633" s="201">
        <f t="shared" si="10"/>
        <v>1827.8080000000002</v>
      </c>
    </row>
    <row r="1634" spans="1:7">
      <c r="A1634" s="163">
        <v>166</v>
      </c>
      <c r="B1634" s="219" t="s">
        <v>4177</v>
      </c>
      <c r="C1634" s="153"/>
      <c r="D1634" s="319">
        <v>341.91</v>
      </c>
      <c r="E1634" s="153"/>
      <c r="F1634" s="153"/>
      <c r="G1634" s="201">
        <f t="shared" si="10"/>
        <v>1094.1120000000001</v>
      </c>
    </row>
    <row r="1635" spans="1:7">
      <c r="A1635" s="163">
        <v>167</v>
      </c>
      <c r="B1635" s="219" t="s">
        <v>4178</v>
      </c>
      <c r="C1635" s="153"/>
      <c r="D1635" s="319">
        <v>554.44000000000005</v>
      </c>
      <c r="E1635" s="153"/>
      <c r="F1635" s="153"/>
      <c r="G1635" s="201">
        <f t="shared" si="10"/>
        <v>1774.2080000000003</v>
      </c>
    </row>
    <row r="1636" spans="1:7">
      <c r="A1636" s="163">
        <v>168</v>
      </c>
      <c r="B1636" s="219" t="s">
        <v>4179</v>
      </c>
      <c r="C1636" s="153"/>
      <c r="D1636" s="319">
        <v>340.99</v>
      </c>
      <c r="E1636" s="153"/>
      <c r="F1636" s="153"/>
      <c r="G1636" s="201">
        <f t="shared" si="10"/>
        <v>1091.1680000000001</v>
      </c>
    </row>
    <row r="1637" spans="1:7">
      <c r="A1637" s="163">
        <v>169</v>
      </c>
      <c r="B1637" s="219" t="s">
        <v>4091</v>
      </c>
      <c r="C1637" s="153"/>
      <c r="D1637" s="319">
        <v>366.51</v>
      </c>
      <c r="E1637" s="153"/>
      <c r="F1637" s="153"/>
      <c r="G1637" s="201">
        <f t="shared" si="10"/>
        <v>1172.8320000000001</v>
      </c>
    </row>
    <row r="1638" spans="1:7">
      <c r="A1638" s="163">
        <v>170</v>
      </c>
      <c r="B1638" s="219" t="s">
        <v>4180</v>
      </c>
      <c r="C1638" s="153"/>
      <c r="D1638" s="319">
        <v>209.08</v>
      </c>
      <c r="E1638" s="153"/>
      <c r="F1638" s="153"/>
      <c r="G1638" s="201">
        <f t="shared" si="10"/>
        <v>669.05600000000004</v>
      </c>
    </row>
    <row r="1639" spans="1:7">
      <c r="A1639" s="163">
        <v>171</v>
      </c>
      <c r="B1639" s="219" t="s">
        <v>4181</v>
      </c>
      <c r="C1639" s="153"/>
      <c r="D1639" s="319">
        <v>443.3</v>
      </c>
      <c r="E1639" s="153"/>
      <c r="F1639" s="153"/>
      <c r="G1639" s="201">
        <f t="shared" si="10"/>
        <v>1418.5600000000002</v>
      </c>
    </row>
    <row r="1640" spans="1:7">
      <c r="A1640" s="163">
        <v>172</v>
      </c>
      <c r="B1640" s="219" t="s">
        <v>1512</v>
      </c>
      <c r="C1640" s="153"/>
      <c r="D1640" s="319">
        <v>645.48</v>
      </c>
      <c r="E1640" s="153"/>
      <c r="F1640" s="153"/>
      <c r="G1640" s="201">
        <f t="shared" si="10"/>
        <v>2065.5360000000001</v>
      </c>
    </row>
    <row r="1641" spans="1:7">
      <c r="A1641" s="163">
        <v>173</v>
      </c>
      <c r="B1641" s="219" t="s">
        <v>4182</v>
      </c>
      <c r="C1641" s="153"/>
      <c r="D1641" s="319">
        <v>633.23</v>
      </c>
      <c r="E1641" s="153"/>
      <c r="F1641" s="153"/>
      <c r="G1641" s="201">
        <f t="shared" si="10"/>
        <v>2026.3360000000002</v>
      </c>
    </row>
    <row r="1642" spans="1:7">
      <c r="A1642" s="163">
        <v>174</v>
      </c>
      <c r="B1642" s="219" t="s">
        <v>4183</v>
      </c>
      <c r="C1642" s="153"/>
      <c r="D1642" s="319">
        <v>204.06</v>
      </c>
      <c r="E1642" s="153"/>
      <c r="F1642" s="153"/>
      <c r="G1642" s="201">
        <f t="shared" si="10"/>
        <v>652.99200000000008</v>
      </c>
    </row>
    <row r="1643" spans="1:7">
      <c r="A1643" s="163">
        <v>175</v>
      </c>
      <c r="B1643" s="219" t="s">
        <v>4122</v>
      </c>
      <c r="C1643" s="153"/>
      <c r="D1643" s="319">
        <v>481.57</v>
      </c>
      <c r="E1643" s="153"/>
      <c r="F1643" s="153"/>
      <c r="G1643" s="201">
        <f t="shared" si="10"/>
        <v>1541.0240000000001</v>
      </c>
    </row>
    <row r="1644" spans="1:7">
      <c r="A1644" s="163">
        <v>176</v>
      </c>
      <c r="B1644" s="219" t="s">
        <v>4184</v>
      </c>
      <c r="C1644" s="153"/>
      <c r="D1644" s="319">
        <v>272.83</v>
      </c>
      <c r="E1644" s="153"/>
      <c r="F1644" s="153"/>
      <c r="G1644" s="201">
        <f t="shared" si="10"/>
        <v>873.05600000000004</v>
      </c>
    </row>
    <row r="1645" spans="1:7">
      <c r="A1645" s="163">
        <v>177</v>
      </c>
      <c r="B1645" s="219" t="s">
        <v>4185</v>
      </c>
      <c r="C1645" s="153"/>
      <c r="D1645" s="319">
        <v>324.14999999999998</v>
      </c>
      <c r="E1645" s="153"/>
      <c r="F1645" s="153"/>
      <c r="G1645" s="201">
        <f t="shared" si="10"/>
        <v>1037.28</v>
      </c>
    </row>
    <row r="1646" spans="1:7">
      <c r="A1646" s="163">
        <v>178</v>
      </c>
      <c r="B1646" s="219" t="s">
        <v>4186</v>
      </c>
      <c r="C1646" s="153"/>
      <c r="D1646" s="319">
        <v>1027.32</v>
      </c>
      <c r="E1646" s="153"/>
      <c r="F1646" s="153"/>
      <c r="G1646" s="201">
        <f t="shared" si="10"/>
        <v>3287.424</v>
      </c>
    </row>
    <row r="1647" spans="1:7">
      <c r="A1647" s="163">
        <v>179</v>
      </c>
      <c r="B1647" s="317" t="s">
        <v>4187</v>
      </c>
      <c r="C1647" s="153"/>
      <c r="D1647" s="319">
        <v>269.60000000000002</v>
      </c>
      <c r="E1647" s="153"/>
      <c r="F1647" s="153"/>
      <c r="G1647" s="201">
        <f t="shared" si="10"/>
        <v>862.72000000000014</v>
      </c>
    </row>
    <row r="1648" spans="1:7">
      <c r="A1648" s="163">
        <v>180</v>
      </c>
      <c r="B1648" s="219" t="s">
        <v>4188</v>
      </c>
      <c r="C1648" s="153"/>
      <c r="D1648" s="319">
        <v>855.71</v>
      </c>
      <c r="E1648" s="153"/>
      <c r="F1648" s="153"/>
      <c r="G1648" s="201">
        <f t="shared" si="10"/>
        <v>2738.2720000000004</v>
      </c>
    </row>
    <row r="1649" spans="1:7">
      <c r="A1649" s="163">
        <v>181</v>
      </c>
      <c r="B1649" s="317" t="s">
        <v>4189</v>
      </c>
      <c r="C1649" s="153"/>
      <c r="D1649" s="319">
        <v>1005.9</v>
      </c>
      <c r="E1649" s="153"/>
      <c r="F1649" s="153"/>
      <c r="G1649" s="201">
        <f t="shared" si="10"/>
        <v>3218.88</v>
      </c>
    </row>
    <row r="1650" spans="1:7">
      <c r="A1650" s="163">
        <v>182</v>
      </c>
      <c r="B1650" s="219" t="s">
        <v>4190</v>
      </c>
      <c r="C1650" s="153"/>
      <c r="D1650" s="319">
        <v>1169.24</v>
      </c>
      <c r="E1650" s="153"/>
      <c r="F1650" s="153"/>
      <c r="G1650" s="201">
        <f t="shared" si="10"/>
        <v>3741.5680000000002</v>
      </c>
    </row>
    <row r="1651" spans="1:7">
      <c r="A1651" s="163">
        <v>183</v>
      </c>
      <c r="B1651" s="219" t="s">
        <v>4191</v>
      </c>
      <c r="C1651" s="153"/>
      <c r="D1651" s="319">
        <v>182.48</v>
      </c>
      <c r="E1651" s="153"/>
      <c r="F1651" s="153"/>
      <c r="G1651" s="201">
        <f t="shared" si="10"/>
        <v>583.93600000000004</v>
      </c>
    </row>
    <row r="1652" spans="1:7">
      <c r="A1652" s="163">
        <v>184</v>
      </c>
      <c r="B1652" s="219" t="s">
        <v>4192</v>
      </c>
      <c r="C1652" s="153"/>
      <c r="D1652" s="319">
        <v>156</v>
      </c>
      <c r="E1652" s="153"/>
      <c r="F1652" s="153"/>
      <c r="G1652" s="201">
        <f t="shared" si="10"/>
        <v>499.20000000000005</v>
      </c>
    </row>
    <row r="1653" spans="1:7">
      <c r="A1653" s="163">
        <v>185</v>
      </c>
      <c r="B1653" s="219" t="s">
        <v>4193</v>
      </c>
      <c r="C1653" s="153"/>
      <c r="D1653" s="319">
        <v>227.99</v>
      </c>
      <c r="E1653" s="153"/>
      <c r="F1653" s="153"/>
      <c r="G1653" s="201">
        <f t="shared" si="10"/>
        <v>729.5680000000001</v>
      </c>
    </row>
    <row r="1654" spans="1:7">
      <c r="A1654" s="163">
        <v>186</v>
      </c>
      <c r="B1654" s="219" t="s">
        <v>4194</v>
      </c>
      <c r="C1654" s="153"/>
      <c r="D1654" s="319">
        <v>136.9</v>
      </c>
      <c r="E1654" s="153"/>
      <c r="F1654" s="153"/>
      <c r="G1654" s="201">
        <f t="shared" si="10"/>
        <v>438.08000000000004</v>
      </c>
    </row>
    <row r="1655" spans="1:7">
      <c r="A1655" s="163">
        <v>187</v>
      </c>
      <c r="B1655" s="219" t="s">
        <v>4195</v>
      </c>
      <c r="C1655" s="153"/>
      <c r="D1655" s="319">
        <v>134.59</v>
      </c>
      <c r="E1655" s="153"/>
      <c r="F1655" s="153"/>
      <c r="G1655" s="201">
        <f t="shared" si="10"/>
        <v>430.68800000000005</v>
      </c>
    </row>
    <row r="1656" spans="1:7">
      <c r="A1656" s="163">
        <v>188</v>
      </c>
      <c r="B1656" s="219" t="s">
        <v>4196</v>
      </c>
      <c r="C1656" s="153"/>
      <c r="D1656" s="319">
        <v>350.55</v>
      </c>
      <c r="E1656" s="153"/>
      <c r="F1656" s="153"/>
      <c r="G1656" s="201">
        <f t="shared" si="10"/>
        <v>1121.76</v>
      </c>
    </row>
    <row r="1657" spans="1:7">
      <c r="A1657" s="163">
        <v>189</v>
      </c>
      <c r="B1657" s="219" t="s">
        <v>4197</v>
      </c>
      <c r="C1657" s="153"/>
      <c r="D1657" s="319">
        <v>148.49</v>
      </c>
      <c r="E1657" s="153"/>
      <c r="F1657" s="153"/>
      <c r="G1657" s="201">
        <f t="shared" si="10"/>
        <v>475.16800000000006</v>
      </c>
    </row>
    <row r="1658" spans="1:7">
      <c r="A1658" s="163">
        <v>190</v>
      </c>
      <c r="B1658" s="219" t="s">
        <v>4198</v>
      </c>
      <c r="C1658" s="153"/>
      <c r="D1658" s="319">
        <v>180.2</v>
      </c>
      <c r="E1658" s="153"/>
      <c r="F1658" s="153"/>
      <c r="G1658" s="201">
        <f t="shared" si="10"/>
        <v>576.64</v>
      </c>
    </row>
    <row r="1659" spans="1:7">
      <c r="A1659" s="163">
        <v>191</v>
      </c>
      <c r="B1659" s="219" t="s">
        <v>4199</v>
      </c>
      <c r="C1659" s="153"/>
      <c r="D1659" s="319">
        <v>174.46</v>
      </c>
      <c r="E1659" s="153"/>
      <c r="F1659" s="153"/>
      <c r="G1659" s="201">
        <f t="shared" si="10"/>
        <v>558.27200000000005</v>
      </c>
    </row>
    <row r="1660" spans="1:7">
      <c r="A1660" s="163">
        <v>192</v>
      </c>
      <c r="B1660" s="219" t="s">
        <v>4200</v>
      </c>
      <c r="C1660" s="153"/>
      <c r="D1660" s="319">
        <v>446.08</v>
      </c>
      <c r="E1660" s="153"/>
      <c r="F1660" s="153"/>
      <c r="G1660" s="201">
        <f t="shared" si="10"/>
        <v>1427.4560000000001</v>
      </c>
    </row>
    <row r="1661" spans="1:7">
      <c r="A1661" s="163">
        <v>193</v>
      </c>
      <c r="B1661" s="219" t="s">
        <v>4201</v>
      </c>
      <c r="C1661" s="153"/>
      <c r="D1661" s="319">
        <v>161.27000000000001</v>
      </c>
      <c r="E1661" s="153"/>
      <c r="F1661" s="153"/>
      <c r="G1661" s="201">
        <f t="shared" si="10"/>
        <v>516.06400000000008</v>
      </c>
    </row>
    <row r="1662" spans="1:7">
      <c r="A1662" s="163">
        <v>194</v>
      </c>
      <c r="B1662" s="219" t="s">
        <v>4202</v>
      </c>
      <c r="C1662" s="153"/>
      <c r="D1662" s="319">
        <v>168.3</v>
      </c>
      <c r="E1662" s="153"/>
      <c r="F1662" s="153"/>
      <c r="G1662" s="201">
        <f t="shared" ref="G1662:G1725" si="11">3.2*D1662</f>
        <v>538.56000000000006</v>
      </c>
    </row>
    <row r="1663" spans="1:7">
      <c r="A1663" s="163">
        <v>195</v>
      </c>
      <c r="B1663" s="219" t="s">
        <v>1791</v>
      </c>
      <c r="C1663" s="153"/>
      <c r="D1663" s="319">
        <v>590.98</v>
      </c>
      <c r="E1663" s="153"/>
      <c r="F1663" s="153"/>
      <c r="G1663" s="201">
        <f t="shared" si="11"/>
        <v>1891.1360000000002</v>
      </c>
    </row>
    <row r="1664" spans="1:7">
      <c r="A1664" s="163">
        <v>196</v>
      </c>
      <c r="B1664" s="219" t="s">
        <v>4203</v>
      </c>
      <c r="C1664" s="153"/>
      <c r="D1664" s="319">
        <v>148.72</v>
      </c>
      <c r="E1664" s="153"/>
      <c r="F1664" s="153"/>
      <c r="G1664" s="201">
        <f t="shared" si="11"/>
        <v>475.904</v>
      </c>
    </row>
    <row r="1665" spans="1:7">
      <c r="A1665" s="163">
        <v>197</v>
      </c>
      <c r="B1665" s="219" t="s">
        <v>4204</v>
      </c>
      <c r="C1665" s="153"/>
      <c r="D1665" s="319">
        <v>293.18</v>
      </c>
      <c r="E1665" s="153"/>
      <c r="F1665" s="153"/>
      <c r="G1665" s="201">
        <f t="shared" si="11"/>
        <v>938.17600000000004</v>
      </c>
    </row>
    <row r="1666" spans="1:7">
      <c r="A1666" s="163">
        <v>198</v>
      </c>
      <c r="B1666" s="219" t="s">
        <v>4205</v>
      </c>
      <c r="C1666" s="153"/>
      <c r="D1666" s="319">
        <v>91.42</v>
      </c>
      <c r="E1666" s="153"/>
      <c r="F1666" s="153"/>
      <c r="G1666" s="201">
        <f t="shared" si="11"/>
        <v>292.54400000000004</v>
      </c>
    </row>
    <row r="1667" spans="1:7">
      <c r="A1667" s="163">
        <v>199</v>
      </c>
      <c r="B1667" s="219" t="s">
        <v>4206</v>
      </c>
      <c r="C1667" s="153"/>
      <c r="D1667" s="319">
        <v>203.96</v>
      </c>
      <c r="E1667" s="153"/>
      <c r="F1667" s="153"/>
      <c r="G1667" s="201">
        <f t="shared" si="11"/>
        <v>652.67200000000003</v>
      </c>
    </row>
    <row r="1668" spans="1:7">
      <c r="A1668" s="163">
        <v>200</v>
      </c>
      <c r="B1668" s="219" t="s">
        <v>4207</v>
      </c>
      <c r="C1668" s="153"/>
      <c r="D1668" s="319">
        <v>210.56</v>
      </c>
      <c r="E1668" s="153"/>
      <c r="F1668" s="153"/>
      <c r="G1668" s="201">
        <f t="shared" si="11"/>
        <v>673.79200000000003</v>
      </c>
    </row>
    <row r="1669" spans="1:7">
      <c r="A1669" s="163">
        <v>201</v>
      </c>
      <c r="B1669" s="219" t="s">
        <v>4208</v>
      </c>
      <c r="C1669" s="153"/>
      <c r="D1669" s="319">
        <v>229.77</v>
      </c>
      <c r="E1669" s="153"/>
      <c r="F1669" s="153"/>
      <c r="G1669" s="201">
        <f t="shared" si="11"/>
        <v>735.26400000000012</v>
      </c>
    </row>
    <row r="1670" spans="1:7">
      <c r="A1670" s="163">
        <v>202</v>
      </c>
      <c r="B1670" s="219" t="s">
        <v>4209</v>
      </c>
      <c r="C1670" s="153"/>
      <c r="D1670" s="319">
        <v>225.66</v>
      </c>
      <c r="E1670" s="153"/>
      <c r="F1670" s="153"/>
      <c r="G1670" s="201">
        <f t="shared" si="11"/>
        <v>722.11200000000008</v>
      </c>
    </row>
    <row r="1671" spans="1:7">
      <c r="A1671" s="163">
        <v>203</v>
      </c>
      <c r="B1671" s="219" t="s">
        <v>4210</v>
      </c>
      <c r="C1671" s="153"/>
      <c r="D1671" s="319">
        <v>229.19</v>
      </c>
      <c r="E1671" s="153"/>
      <c r="F1671" s="153"/>
      <c r="G1671" s="201">
        <f t="shared" si="11"/>
        <v>733.40800000000002</v>
      </c>
    </row>
    <row r="1672" spans="1:7">
      <c r="A1672" s="163">
        <v>204</v>
      </c>
      <c r="B1672" s="219" t="s">
        <v>4211</v>
      </c>
      <c r="C1672" s="153"/>
      <c r="D1672" s="319">
        <v>231.32</v>
      </c>
      <c r="E1672" s="153"/>
      <c r="F1672" s="153"/>
      <c r="G1672" s="201">
        <f t="shared" si="11"/>
        <v>740.22400000000005</v>
      </c>
    </row>
    <row r="1673" spans="1:7">
      <c r="A1673" s="163">
        <v>205</v>
      </c>
      <c r="B1673" s="219" t="s">
        <v>4212</v>
      </c>
      <c r="C1673" s="153"/>
      <c r="D1673" s="319">
        <v>230.74</v>
      </c>
      <c r="E1673" s="153"/>
      <c r="F1673" s="153"/>
      <c r="G1673" s="201">
        <f t="shared" si="11"/>
        <v>738.36800000000005</v>
      </c>
    </row>
    <row r="1674" spans="1:7">
      <c r="A1674" s="163">
        <v>206</v>
      </c>
      <c r="B1674" s="219" t="s">
        <v>4213</v>
      </c>
      <c r="C1674" s="153"/>
      <c r="D1674" s="319">
        <v>228.57</v>
      </c>
      <c r="E1674" s="153"/>
      <c r="F1674" s="153"/>
      <c r="G1674" s="201">
        <f t="shared" si="11"/>
        <v>731.42399999999998</v>
      </c>
    </row>
    <row r="1675" spans="1:7">
      <c r="A1675" s="163">
        <v>207</v>
      </c>
      <c r="B1675" s="317" t="s">
        <v>4214</v>
      </c>
      <c r="C1675" s="153"/>
      <c r="D1675" s="319">
        <v>178.09</v>
      </c>
      <c r="E1675" s="153"/>
      <c r="F1675" s="153"/>
      <c r="G1675" s="201">
        <f t="shared" si="11"/>
        <v>569.88800000000003</v>
      </c>
    </row>
    <row r="1676" spans="1:7">
      <c r="A1676" s="163">
        <v>208</v>
      </c>
      <c r="B1676" s="219" t="s">
        <v>4215</v>
      </c>
      <c r="C1676" s="153"/>
      <c r="D1676" s="319">
        <v>227.57</v>
      </c>
      <c r="E1676" s="153"/>
      <c r="F1676" s="153"/>
      <c r="G1676" s="201">
        <f t="shared" si="11"/>
        <v>728.22400000000005</v>
      </c>
    </row>
    <row r="1677" spans="1:7">
      <c r="A1677" s="163">
        <v>209</v>
      </c>
      <c r="B1677" s="219" t="s">
        <v>4216</v>
      </c>
      <c r="C1677" s="153"/>
      <c r="D1677" s="319">
        <v>396.53</v>
      </c>
      <c r="E1677" s="153"/>
      <c r="F1677" s="153"/>
      <c r="G1677" s="201">
        <f t="shared" si="11"/>
        <v>1268.896</v>
      </c>
    </row>
    <row r="1678" spans="1:7">
      <c r="A1678" s="163">
        <v>210</v>
      </c>
      <c r="B1678" s="219" t="s">
        <v>4216</v>
      </c>
      <c r="C1678" s="153"/>
      <c r="D1678" s="319">
        <v>396.53</v>
      </c>
      <c r="E1678" s="153"/>
      <c r="F1678" s="153"/>
      <c r="G1678" s="201">
        <f t="shared" si="11"/>
        <v>1268.896</v>
      </c>
    </row>
    <row r="1679" spans="1:7">
      <c r="A1679" s="163">
        <v>211</v>
      </c>
      <c r="B1679" s="219" t="s">
        <v>4217</v>
      </c>
      <c r="C1679" s="153"/>
      <c r="D1679" s="319">
        <v>345.65</v>
      </c>
      <c r="E1679" s="153"/>
      <c r="F1679" s="153"/>
      <c r="G1679" s="201">
        <f t="shared" si="11"/>
        <v>1106.08</v>
      </c>
    </row>
    <row r="1680" spans="1:7">
      <c r="A1680" s="163">
        <v>212</v>
      </c>
      <c r="B1680" s="219" t="s">
        <v>4217</v>
      </c>
      <c r="C1680" s="153"/>
      <c r="D1680" s="319">
        <v>345.65</v>
      </c>
      <c r="E1680" s="153"/>
      <c r="F1680" s="153"/>
      <c r="G1680" s="201">
        <f t="shared" si="11"/>
        <v>1106.08</v>
      </c>
    </row>
    <row r="1681" spans="1:7">
      <c r="A1681" s="163">
        <v>213</v>
      </c>
      <c r="B1681" s="219" t="s">
        <v>4218</v>
      </c>
      <c r="C1681" s="153"/>
      <c r="D1681" s="319">
        <v>340.74</v>
      </c>
      <c r="E1681" s="153"/>
      <c r="F1681" s="153"/>
      <c r="G1681" s="201">
        <f t="shared" si="11"/>
        <v>1090.3680000000002</v>
      </c>
    </row>
    <row r="1682" spans="1:7">
      <c r="A1682" s="163">
        <v>214</v>
      </c>
      <c r="B1682" s="219" t="s">
        <v>4218</v>
      </c>
      <c r="C1682" s="153"/>
      <c r="D1682" s="319">
        <v>340.74</v>
      </c>
      <c r="E1682" s="153"/>
      <c r="F1682" s="153"/>
      <c r="G1682" s="201">
        <f t="shared" si="11"/>
        <v>1090.3680000000002</v>
      </c>
    </row>
    <row r="1683" spans="1:7">
      <c r="A1683" s="163">
        <v>215</v>
      </c>
      <c r="B1683" s="219" t="s">
        <v>4219</v>
      </c>
      <c r="C1683" s="153"/>
      <c r="D1683" s="319">
        <v>337.63</v>
      </c>
      <c r="E1683" s="153"/>
      <c r="F1683" s="153"/>
      <c r="G1683" s="201">
        <f t="shared" si="11"/>
        <v>1080.4159999999999</v>
      </c>
    </row>
    <row r="1684" spans="1:7">
      <c r="A1684" s="163">
        <v>216</v>
      </c>
      <c r="B1684" s="219" t="s">
        <v>4219</v>
      </c>
      <c r="C1684" s="153"/>
      <c r="D1684" s="319">
        <v>337.63</v>
      </c>
      <c r="E1684" s="153"/>
      <c r="F1684" s="153"/>
      <c r="G1684" s="201">
        <f t="shared" si="11"/>
        <v>1080.4159999999999</v>
      </c>
    </row>
    <row r="1685" spans="1:7">
      <c r="A1685" s="163">
        <v>217</v>
      </c>
      <c r="B1685" s="219" t="s">
        <v>4220</v>
      </c>
      <c r="C1685" s="153"/>
      <c r="D1685" s="319">
        <v>280.06</v>
      </c>
      <c r="E1685" s="153"/>
      <c r="F1685" s="153"/>
      <c r="G1685" s="201">
        <f t="shared" si="11"/>
        <v>896.19200000000001</v>
      </c>
    </row>
    <row r="1686" spans="1:7">
      <c r="A1686" s="163">
        <v>218</v>
      </c>
      <c r="B1686" s="219" t="s">
        <v>4220</v>
      </c>
      <c r="C1686" s="153"/>
      <c r="D1686" s="319">
        <v>280.06</v>
      </c>
      <c r="E1686" s="153"/>
      <c r="F1686" s="153"/>
      <c r="G1686" s="201">
        <f t="shared" si="11"/>
        <v>896.19200000000001</v>
      </c>
    </row>
    <row r="1687" spans="1:7">
      <c r="A1687" s="163">
        <v>219</v>
      </c>
      <c r="B1687" s="219" t="s">
        <v>4221</v>
      </c>
      <c r="C1687" s="153"/>
      <c r="D1687" s="319">
        <v>322.70999999999998</v>
      </c>
      <c r="E1687" s="153"/>
      <c r="F1687" s="153"/>
      <c r="G1687" s="201">
        <f t="shared" si="11"/>
        <v>1032.672</v>
      </c>
    </row>
    <row r="1688" spans="1:7">
      <c r="A1688" s="163">
        <v>220</v>
      </c>
      <c r="B1688" s="219" t="s">
        <v>4221</v>
      </c>
      <c r="C1688" s="153"/>
      <c r="D1688" s="319">
        <v>322.70999999999998</v>
      </c>
      <c r="E1688" s="153"/>
      <c r="F1688" s="153"/>
      <c r="G1688" s="201">
        <f t="shared" si="11"/>
        <v>1032.672</v>
      </c>
    </row>
    <row r="1689" spans="1:7">
      <c r="A1689" s="163">
        <v>221</v>
      </c>
      <c r="B1689" s="219" t="s">
        <v>4222</v>
      </c>
      <c r="C1689" s="153"/>
      <c r="D1689" s="319">
        <v>284.02</v>
      </c>
      <c r="E1689" s="153"/>
      <c r="F1689" s="153"/>
      <c r="G1689" s="201">
        <f t="shared" si="11"/>
        <v>908.86400000000003</v>
      </c>
    </row>
    <row r="1690" spans="1:7">
      <c r="A1690" s="163">
        <v>222</v>
      </c>
      <c r="B1690" s="219" t="s">
        <v>4222</v>
      </c>
      <c r="C1690" s="153"/>
      <c r="D1690" s="319">
        <v>284.02</v>
      </c>
      <c r="E1690" s="153"/>
      <c r="F1690" s="153"/>
      <c r="G1690" s="201">
        <f t="shared" si="11"/>
        <v>908.86400000000003</v>
      </c>
    </row>
    <row r="1691" spans="1:7">
      <c r="A1691" s="163">
        <v>223</v>
      </c>
      <c r="B1691" s="219" t="s">
        <v>4223</v>
      </c>
      <c r="C1691" s="153"/>
      <c r="D1691" s="319">
        <v>249.84</v>
      </c>
      <c r="E1691" s="153"/>
      <c r="F1691" s="153"/>
      <c r="G1691" s="201">
        <f t="shared" si="11"/>
        <v>799.48800000000006</v>
      </c>
    </row>
    <row r="1692" spans="1:7">
      <c r="A1692" s="163">
        <v>224</v>
      </c>
      <c r="B1692" s="219" t="s">
        <v>4224</v>
      </c>
      <c r="C1692" s="153"/>
      <c r="D1692" s="319">
        <v>137.05000000000001</v>
      </c>
      <c r="E1692" s="153"/>
      <c r="F1692" s="153"/>
      <c r="G1692" s="201">
        <f t="shared" si="11"/>
        <v>438.56000000000006</v>
      </c>
    </row>
    <row r="1693" spans="1:7">
      <c r="A1693" s="163">
        <v>225</v>
      </c>
      <c r="B1693" s="219" t="s">
        <v>4225</v>
      </c>
      <c r="C1693" s="153"/>
      <c r="D1693" s="319">
        <v>363.72</v>
      </c>
      <c r="E1693" s="153"/>
      <c r="F1693" s="153"/>
      <c r="G1693" s="201">
        <f t="shared" si="11"/>
        <v>1163.9040000000002</v>
      </c>
    </row>
    <row r="1694" spans="1:7">
      <c r="A1694" s="163">
        <v>226</v>
      </c>
      <c r="B1694" s="219" t="s">
        <v>4226</v>
      </c>
      <c r="C1694" s="153"/>
      <c r="D1694" s="319">
        <v>337.17</v>
      </c>
      <c r="E1694" s="153"/>
      <c r="F1694" s="153"/>
      <c r="G1694" s="201">
        <f t="shared" si="11"/>
        <v>1078.9440000000002</v>
      </c>
    </row>
    <row r="1695" spans="1:7">
      <c r="A1695" s="163">
        <v>227</v>
      </c>
      <c r="B1695" s="219" t="s">
        <v>4227</v>
      </c>
      <c r="C1695" s="153"/>
      <c r="D1695" s="319">
        <v>340.25</v>
      </c>
      <c r="E1695" s="153"/>
      <c r="F1695" s="153"/>
      <c r="G1695" s="201">
        <f t="shared" si="11"/>
        <v>1088.8</v>
      </c>
    </row>
    <row r="1696" spans="1:7">
      <c r="A1696" s="163">
        <v>228</v>
      </c>
      <c r="B1696" s="219" t="s">
        <v>4228</v>
      </c>
      <c r="C1696" s="153"/>
      <c r="D1696" s="319">
        <v>144.02000000000001</v>
      </c>
      <c r="E1696" s="153"/>
      <c r="F1696" s="153"/>
      <c r="G1696" s="201">
        <f t="shared" si="11"/>
        <v>460.86400000000003</v>
      </c>
    </row>
    <row r="1697" spans="1:7">
      <c r="A1697" s="163">
        <v>229</v>
      </c>
      <c r="B1697" s="219" t="s">
        <v>4229</v>
      </c>
      <c r="C1697" s="153"/>
      <c r="D1697" s="319">
        <v>129.72999999999999</v>
      </c>
      <c r="E1697" s="153"/>
      <c r="F1697" s="153"/>
      <c r="G1697" s="201">
        <f t="shared" si="11"/>
        <v>415.13599999999997</v>
      </c>
    </row>
    <row r="1698" spans="1:7">
      <c r="A1698" s="163">
        <v>230</v>
      </c>
      <c r="B1698" s="219" t="s">
        <v>4230</v>
      </c>
      <c r="C1698" s="153"/>
      <c r="D1698" s="319">
        <v>309.66000000000003</v>
      </c>
      <c r="E1698" s="153"/>
      <c r="F1698" s="153"/>
      <c r="G1698" s="201">
        <f t="shared" si="11"/>
        <v>990.91200000000015</v>
      </c>
    </row>
    <row r="1699" spans="1:7">
      <c r="A1699" s="163">
        <v>231</v>
      </c>
      <c r="B1699" s="219" t="s">
        <v>4231</v>
      </c>
      <c r="C1699" s="153"/>
      <c r="D1699" s="319">
        <v>74.489999999999995</v>
      </c>
      <c r="E1699" s="153"/>
      <c r="F1699" s="153"/>
      <c r="G1699" s="201">
        <f t="shared" si="11"/>
        <v>238.36799999999999</v>
      </c>
    </row>
    <row r="1700" spans="1:7">
      <c r="A1700" s="163">
        <v>232</v>
      </c>
      <c r="B1700" s="219" t="s">
        <v>4232</v>
      </c>
      <c r="C1700" s="153"/>
      <c r="D1700" s="319">
        <v>355.13</v>
      </c>
      <c r="E1700" s="153"/>
      <c r="F1700" s="153"/>
      <c r="G1700" s="201">
        <f t="shared" si="11"/>
        <v>1136.4159999999999</v>
      </c>
    </row>
    <row r="1701" spans="1:7">
      <c r="A1701" s="163">
        <v>233</v>
      </c>
      <c r="B1701" s="219" t="s">
        <v>4232</v>
      </c>
      <c r="C1701" s="153"/>
      <c r="D1701" s="319">
        <v>355.13</v>
      </c>
      <c r="E1701" s="153"/>
      <c r="F1701" s="153"/>
      <c r="G1701" s="201">
        <f t="shared" si="11"/>
        <v>1136.4159999999999</v>
      </c>
    </row>
    <row r="1702" spans="1:7">
      <c r="A1702" s="163">
        <v>234</v>
      </c>
      <c r="B1702" s="219" t="s">
        <v>4233</v>
      </c>
      <c r="C1702" s="153"/>
      <c r="D1702" s="319">
        <v>267.08</v>
      </c>
      <c r="E1702" s="153"/>
      <c r="F1702" s="153"/>
      <c r="G1702" s="201">
        <f t="shared" si="11"/>
        <v>854.65599999999995</v>
      </c>
    </row>
    <row r="1703" spans="1:7">
      <c r="A1703" s="163">
        <v>235</v>
      </c>
      <c r="B1703" s="219" t="s">
        <v>4234</v>
      </c>
      <c r="C1703" s="153"/>
      <c r="D1703" s="319">
        <v>630.79999999999995</v>
      </c>
      <c r="E1703" s="153"/>
      <c r="F1703" s="153"/>
      <c r="G1703" s="201">
        <f t="shared" si="11"/>
        <v>2018.56</v>
      </c>
    </row>
    <row r="1704" spans="1:7">
      <c r="A1704" s="163">
        <v>236</v>
      </c>
      <c r="B1704" s="219" t="s">
        <v>4235</v>
      </c>
      <c r="C1704" s="153"/>
      <c r="D1704" s="319">
        <v>627.79999999999995</v>
      </c>
      <c r="E1704" s="153"/>
      <c r="F1704" s="153"/>
      <c r="G1704" s="201">
        <f t="shared" si="11"/>
        <v>2008.96</v>
      </c>
    </row>
    <row r="1705" spans="1:7">
      <c r="A1705" s="163">
        <v>237</v>
      </c>
      <c r="B1705" s="219" t="s">
        <v>4190</v>
      </c>
      <c r="C1705" s="153"/>
      <c r="D1705" s="319">
        <v>1169.24</v>
      </c>
      <c r="E1705" s="153"/>
      <c r="F1705" s="153"/>
      <c r="G1705" s="201">
        <f t="shared" si="11"/>
        <v>3741.5680000000002</v>
      </c>
    </row>
    <row r="1706" spans="1:7">
      <c r="A1706" s="163">
        <v>238</v>
      </c>
      <c r="B1706" s="219" t="s">
        <v>4236</v>
      </c>
      <c r="C1706" s="153"/>
      <c r="D1706" s="319">
        <v>425.37</v>
      </c>
      <c r="E1706" s="153"/>
      <c r="F1706" s="153"/>
      <c r="G1706" s="201">
        <f t="shared" si="11"/>
        <v>1361.1840000000002</v>
      </c>
    </row>
    <row r="1707" spans="1:7">
      <c r="A1707" s="163">
        <v>239</v>
      </c>
      <c r="B1707" s="219" t="s">
        <v>4237</v>
      </c>
      <c r="C1707" s="153"/>
      <c r="D1707" s="319">
        <v>413.54</v>
      </c>
      <c r="E1707" s="153"/>
      <c r="F1707" s="153"/>
      <c r="G1707" s="201">
        <f t="shared" si="11"/>
        <v>1323.3280000000002</v>
      </c>
    </row>
    <row r="1708" spans="1:7">
      <c r="A1708" s="163">
        <v>240</v>
      </c>
      <c r="B1708" s="219" t="s">
        <v>4238</v>
      </c>
      <c r="C1708" s="153"/>
      <c r="D1708" s="319">
        <v>567.82000000000005</v>
      </c>
      <c r="E1708" s="153"/>
      <c r="F1708" s="153"/>
      <c r="G1708" s="201">
        <f t="shared" si="11"/>
        <v>1817.0240000000003</v>
      </c>
    </row>
    <row r="1709" spans="1:7">
      <c r="A1709" s="163">
        <v>241</v>
      </c>
      <c r="B1709" s="219" t="s">
        <v>4239</v>
      </c>
      <c r="C1709" s="153"/>
      <c r="D1709" s="319">
        <v>555.28</v>
      </c>
      <c r="E1709" s="153"/>
      <c r="F1709" s="153"/>
      <c r="G1709" s="201">
        <f t="shared" si="11"/>
        <v>1776.896</v>
      </c>
    </row>
    <row r="1710" spans="1:7">
      <c r="A1710" s="163">
        <v>242</v>
      </c>
      <c r="B1710" s="317" t="s">
        <v>4240</v>
      </c>
      <c r="C1710" s="153"/>
      <c r="D1710" s="319">
        <v>546.41</v>
      </c>
      <c r="E1710" s="153"/>
      <c r="F1710" s="153"/>
      <c r="G1710" s="201">
        <f t="shared" si="11"/>
        <v>1748.5119999999999</v>
      </c>
    </row>
    <row r="1711" spans="1:7">
      <c r="A1711" s="163">
        <v>243</v>
      </c>
      <c r="B1711" s="317" t="s">
        <v>4241</v>
      </c>
      <c r="C1711" s="153"/>
      <c r="D1711" s="319">
        <v>605.91</v>
      </c>
      <c r="E1711" s="153"/>
      <c r="F1711" s="153"/>
      <c r="G1711" s="201">
        <f t="shared" si="11"/>
        <v>1938.912</v>
      </c>
    </row>
    <row r="1712" spans="1:7">
      <c r="A1712" s="163">
        <v>244</v>
      </c>
      <c r="B1712" s="219" t="s">
        <v>4242</v>
      </c>
      <c r="C1712" s="153"/>
      <c r="D1712" s="319">
        <v>281.92</v>
      </c>
      <c r="E1712" s="153"/>
      <c r="F1712" s="153"/>
      <c r="G1712" s="201">
        <f t="shared" si="11"/>
        <v>902.14400000000012</v>
      </c>
    </row>
    <row r="1713" spans="1:7">
      <c r="A1713" s="163">
        <v>245</v>
      </c>
      <c r="B1713" s="219" t="s">
        <v>4243</v>
      </c>
      <c r="C1713" s="153"/>
      <c r="D1713" s="319">
        <v>273.77999999999997</v>
      </c>
      <c r="E1713" s="153"/>
      <c r="F1713" s="153"/>
      <c r="G1713" s="201">
        <f t="shared" si="11"/>
        <v>876.096</v>
      </c>
    </row>
    <row r="1714" spans="1:7">
      <c r="A1714" s="163">
        <v>246</v>
      </c>
      <c r="B1714" s="219" t="s">
        <v>4244</v>
      </c>
      <c r="C1714" s="153"/>
      <c r="D1714" s="319">
        <v>147.72</v>
      </c>
      <c r="E1714" s="153"/>
      <c r="F1714" s="153"/>
      <c r="G1714" s="201">
        <f t="shared" si="11"/>
        <v>472.70400000000001</v>
      </c>
    </row>
    <row r="1715" spans="1:7">
      <c r="A1715" s="163">
        <v>247</v>
      </c>
      <c r="B1715" s="219" t="s">
        <v>4245</v>
      </c>
      <c r="C1715" s="153"/>
      <c r="D1715" s="319">
        <v>403.68</v>
      </c>
      <c r="E1715" s="153"/>
      <c r="F1715" s="153"/>
      <c r="G1715" s="201">
        <f t="shared" si="11"/>
        <v>1291.7760000000001</v>
      </c>
    </row>
    <row r="1716" spans="1:7">
      <c r="A1716" s="163">
        <v>248</v>
      </c>
      <c r="B1716" s="219" t="s">
        <v>4246</v>
      </c>
      <c r="C1716" s="153"/>
      <c r="D1716" s="319">
        <v>102.88</v>
      </c>
      <c r="E1716" s="153"/>
      <c r="F1716" s="153"/>
      <c r="G1716" s="201">
        <f t="shared" si="11"/>
        <v>329.21600000000001</v>
      </c>
    </row>
    <row r="1717" spans="1:7">
      <c r="A1717" s="163">
        <v>249</v>
      </c>
      <c r="B1717" s="219" t="s">
        <v>4192</v>
      </c>
      <c r="C1717" s="153"/>
      <c r="D1717" s="319">
        <v>156</v>
      </c>
      <c r="E1717" s="153"/>
      <c r="F1717" s="153"/>
      <c r="G1717" s="201">
        <f t="shared" si="11"/>
        <v>499.20000000000005</v>
      </c>
    </row>
    <row r="1718" spans="1:7">
      <c r="A1718" s="163">
        <v>250</v>
      </c>
      <c r="B1718" s="219" t="s">
        <v>4247</v>
      </c>
      <c r="C1718" s="153"/>
      <c r="D1718" s="319">
        <v>286</v>
      </c>
      <c r="E1718" s="153"/>
      <c r="F1718" s="153"/>
      <c r="G1718" s="201">
        <f t="shared" si="11"/>
        <v>915.2</v>
      </c>
    </row>
    <row r="1719" spans="1:7">
      <c r="A1719" s="163">
        <v>251</v>
      </c>
      <c r="B1719" s="219" t="s">
        <v>4248</v>
      </c>
      <c r="C1719" s="153"/>
      <c r="D1719" s="319">
        <v>188</v>
      </c>
      <c r="E1719" s="153"/>
      <c r="F1719" s="153"/>
      <c r="G1719" s="201">
        <f t="shared" si="11"/>
        <v>601.6</v>
      </c>
    </row>
    <row r="1720" spans="1:7">
      <c r="A1720" s="163">
        <v>252</v>
      </c>
      <c r="B1720" s="219" t="s">
        <v>4249</v>
      </c>
      <c r="C1720" s="153"/>
      <c r="D1720" s="319">
        <v>269</v>
      </c>
      <c r="E1720" s="153"/>
      <c r="F1720" s="153"/>
      <c r="G1720" s="201">
        <f t="shared" si="11"/>
        <v>860.80000000000007</v>
      </c>
    </row>
    <row r="1721" spans="1:7">
      <c r="A1721" s="163">
        <v>253</v>
      </c>
      <c r="B1721" s="219" t="s">
        <v>4250</v>
      </c>
      <c r="C1721" s="153"/>
      <c r="D1721" s="319">
        <v>582.76</v>
      </c>
      <c r="E1721" s="153"/>
      <c r="F1721" s="153"/>
      <c r="G1721" s="201">
        <f t="shared" si="11"/>
        <v>1864.8320000000001</v>
      </c>
    </row>
    <row r="1722" spans="1:7">
      <c r="A1722" s="163">
        <v>254</v>
      </c>
      <c r="B1722" s="219" t="s">
        <v>4251</v>
      </c>
      <c r="C1722" s="153"/>
      <c r="D1722" s="319">
        <v>319.89999999999998</v>
      </c>
      <c r="E1722" s="153"/>
      <c r="F1722" s="153"/>
      <c r="G1722" s="201">
        <f t="shared" si="11"/>
        <v>1023.68</v>
      </c>
    </row>
    <row r="1723" spans="1:7">
      <c r="A1723" s="163">
        <v>255</v>
      </c>
      <c r="B1723" s="219" t="s">
        <v>4252</v>
      </c>
      <c r="C1723" s="153"/>
      <c r="D1723" s="319">
        <v>129.66999999999999</v>
      </c>
      <c r="E1723" s="153"/>
      <c r="F1723" s="153"/>
      <c r="G1723" s="201">
        <f t="shared" si="11"/>
        <v>414.94399999999996</v>
      </c>
    </row>
    <row r="1724" spans="1:7">
      <c r="A1724" s="163">
        <v>256</v>
      </c>
      <c r="B1724" s="219" t="s">
        <v>4253</v>
      </c>
      <c r="C1724" s="153"/>
      <c r="D1724" s="319">
        <v>126.74</v>
      </c>
      <c r="E1724" s="153"/>
      <c r="F1724" s="153"/>
      <c r="G1724" s="201">
        <f t="shared" si="11"/>
        <v>405.56799999999998</v>
      </c>
    </row>
    <row r="1725" spans="1:7">
      <c r="A1725" s="163">
        <v>257</v>
      </c>
      <c r="B1725" s="219" t="s">
        <v>4254</v>
      </c>
      <c r="C1725" s="153"/>
      <c r="D1725" s="319">
        <v>295.7</v>
      </c>
      <c r="E1725" s="153"/>
      <c r="F1725" s="153"/>
      <c r="G1725" s="201">
        <f t="shared" si="11"/>
        <v>946.24</v>
      </c>
    </row>
    <row r="1726" spans="1:7">
      <c r="A1726" s="163">
        <v>258</v>
      </c>
      <c r="B1726" s="219" t="s">
        <v>4255</v>
      </c>
      <c r="C1726" s="153"/>
      <c r="D1726" s="319">
        <v>181.94</v>
      </c>
      <c r="E1726" s="153"/>
      <c r="F1726" s="153"/>
      <c r="G1726" s="201">
        <f t="shared" ref="G1726" si="12">3.2*D1726</f>
        <v>582.20799999999997</v>
      </c>
    </row>
    <row r="1727" spans="1:7">
      <c r="A1727" s="153">
        <v>21</v>
      </c>
      <c r="B1727" s="159" t="s">
        <v>2224</v>
      </c>
      <c r="C1727" s="153"/>
      <c r="D1727" s="233"/>
      <c r="E1727" s="153"/>
      <c r="F1727" s="153"/>
      <c r="G1727" s="158">
        <f>SUBTOTAL(9,G1728:G1729)</f>
        <v>2880</v>
      </c>
    </row>
    <row r="1728" spans="1:7" ht="39.6">
      <c r="A1728" s="163">
        <v>1</v>
      </c>
      <c r="B1728" s="162" t="s">
        <v>4256</v>
      </c>
      <c r="C1728" s="163" t="s">
        <v>4256</v>
      </c>
      <c r="D1728" s="247">
        <v>300</v>
      </c>
      <c r="E1728" s="163" t="s">
        <v>3907</v>
      </c>
      <c r="F1728" s="163" t="s">
        <v>4257</v>
      </c>
      <c r="G1728" s="163">
        <f>3.2*D1728</f>
        <v>960</v>
      </c>
    </row>
    <row r="1729" spans="1:7" ht="52.8">
      <c r="A1729" s="163">
        <v>2</v>
      </c>
      <c r="B1729" s="254" t="s">
        <v>4258</v>
      </c>
      <c r="C1729" s="252" t="s">
        <v>4259</v>
      </c>
      <c r="D1729" s="232">
        <v>600</v>
      </c>
      <c r="E1729" s="163" t="s">
        <v>3907</v>
      </c>
      <c r="F1729" s="163" t="s">
        <v>4260</v>
      </c>
      <c r="G1729" s="163">
        <f>3.2*D1729</f>
        <v>1920</v>
      </c>
    </row>
    <row r="1730" spans="1:7" s="131" customFormat="1">
      <c r="A1730" s="153">
        <v>22</v>
      </c>
      <c r="B1730" s="159" t="s">
        <v>4261</v>
      </c>
      <c r="C1730" s="153"/>
      <c r="D1730" s="233"/>
      <c r="E1730" s="153"/>
      <c r="F1730" s="153"/>
      <c r="G1730" s="158">
        <f>SUBTOTAL(9,G1731:G1731)</f>
        <v>640</v>
      </c>
    </row>
    <row r="1731" spans="1:7" ht="39.6">
      <c r="A1731" s="163">
        <v>1</v>
      </c>
      <c r="B1731" s="162" t="s">
        <v>4262</v>
      </c>
      <c r="C1731" s="163" t="s">
        <v>4263</v>
      </c>
      <c r="D1731" s="232">
        <v>200</v>
      </c>
      <c r="E1731" s="163" t="s">
        <v>3544</v>
      </c>
      <c r="F1731" s="163" t="s">
        <v>4264</v>
      </c>
      <c r="G1731" s="163">
        <f>3.2*D1731</f>
        <v>640</v>
      </c>
    </row>
    <row r="1732" spans="1:7" s="131" customFormat="1">
      <c r="A1732" s="153">
        <v>23</v>
      </c>
      <c r="B1732" s="159" t="s">
        <v>2230</v>
      </c>
      <c r="C1732" s="153"/>
      <c r="D1732" s="233"/>
      <c r="E1732" s="153"/>
      <c r="F1732" s="153"/>
      <c r="G1732" s="158">
        <f>SUBTOTAL(9,G1733:G1736)</f>
        <v>8000</v>
      </c>
    </row>
    <row r="1733" spans="1:7" ht="26.4">
      <c r="A1733" s="163">
        <v>1</v>
      </c>
      <c r="B1733" s="162" t="s">
        <v>4265</v>
      </c>
      <c r="C1733" s="163"/>
      <c r="D1733" s="232">
        <v>550</v>
      </c>
      <c r="E1733" s="163"/>
      <c r="F1733" s="163" t="s">
        <v>4266</v>
      </c>
      <c r="G1733" s="163">
        <f>3.2*D1733</f>
        <v>1760</v>
      </c>
    </row>
    <row r="1734" spans="1:7" ht="26.4">
      <c r="A1734" s="163">
        <v>2</v>
      </c>
      <c r="B1734" s="162" t="s">
        <v>4267</v>
      </c>
      <c r="C1734" s="163"/>
      <c r="D1734" s="232">
        <v>450</v>
      </c>
      <c r="E1734" s="163"/>
      <c r="F1734" s="163" t="s">
        <v>4266</v>
      </c>
      <c r="G1734" s="163">
        <f t="shared" ref="G1734:G1735" si="13">3.2*D1734</f>
        <v>1440</v>
      </c>
    </row>
    <row r="1735" spans="1:7" ht="26.4">
      <c r="A1735" s="163">
        <v>3</v>
      </c>
      <c r="B1735" s="162" t="s">
        <v>4268</v>
      </c>
      <c r="C1735" s="163"/>
      <c r="D1735" s="232">
        <v>300</v>
      </c>
      <c r="E1735" s="163"/>
      <c r="F1735" s="163" t="s">
        <v>4266</v>
      </c>
      <c r="G1735" s="163">
        <f t="shared" si="13"/>
        <v>960</v>
      </c>
    </row>
    <row r="1736" spans="1:7" ht="26.4">
      <c r="A1736" s="163">
        <v>4</v>
      </c>
      <c r="B1736" s="162" t="s">
        <v>4269</v>
      </c>
      <c r="C1736" s="163"/>
      <c r="D1736" s="232">
        <v>1200</v>
      </c>
      <c r="E1736" s="163"/>
      <c r="F1736" s="163" t="s">
        <v>4266</v>
      </c>
      <c r="G1736" s="163">
        <f>3.2*D1736</f>
        <v>3840</v>
      </c>
    </row>
    <row r="1737" spans="1:7" s="131" customFormat="1" ht="30.6" customHeight="1">
      <c r="A1737" s="153">
        <v>24</v>
      </c>
      <c r="B1737" s="159" t="s">
        <v>4270</v>
      </c>
      <c r="C1737" s="153"/>
      <c r="D1737" s="233"/>
      <c r="E1737" s="153"/>
      <c r="F1737" s="153"/>
      <c r="G1737" s="158">
        <f>SUBTOTAL(9,G1738:G1738)</f>
        <v>1920</v>
      </c>
    </row>
    <row r="1738" spans="1:7" ht="39.6">
      <c r="A1738" s="163">
        <v>1</v>
      </c>
      <c r="B1738" s="254" t="s">
        <v>4271</v>
      </c>
      <c r="C1738" s="252" t="s">
        <v>4272</v>
      </c>
      <c r="D1738" s="247">
        <v>600</v>
      </c>
      <c r="E1738" s="163" t="s">
        <v>3907</v>
      </c>
      <c r="F1738" s="163" t="s">
        <v>4257</v>
      </c>
      <c r="G1738" s="163">
        <f>3.2*D1738</f>
        <v>1920</v>
      </c>
    </row>
    <row r="1739" spans="1:7" s="131" customFormat="1">
      <c r="A1739" s="153">
        <v>25</v>
      </c>
      <c r="B1739" s="159" t="s">
        <v>4273</v>
      </c>
      <c r="C1739" s="153"/>
      <c r="D1739" s="233"/>
      <c r="E1739" s="153"/>
      <c r="F1739" s="153"/>
      <c r="G1739" s="158">
        <f>SUBTOTAL(9,G1740:G1740)</f>
        <v>16000</v>
      </c>
    </row>
    <row r="1740" spans="1:7" ht="39.6">
      <c r="A1740" s="163">
        <v>1</v>
      </c>
      <c r="B1740" s="162" t="s">
        <v>4274</v>
      </c>
      <c r="C1740" s="163"/>
      <c r="D1740" s="232">
        <v>5000</v>
      </c>
      <c r="E1740" s="163"/>
      <c r="F1740" s="163" t="s">
        <v>3545</v>
      </c>
      <c r="G1740" s="163">
        <f>3.2*D1740</f>
        <v>16000</v>
      </c>
    </row>
    <row r="1741" spans="1:7">
      <c r="A1741" s="153">
        <v>26</v>
      </c>
      <c r="B1741" s="159" t="s">
        <v>4275</v>
      </c>
      <c r="C1741" s="153"/>
      <c r="D1741" s="233"/>
      <c r="E1741" s="153"/>
      <c r="F1741" s="153"/>
      <c r="G1741" s="158">
        <f>SUBTOTAL(9,G1742:G1755)</f>
        <v>46518.399999999994</v>
      </c>
    </row>
    <row r="1742" spans="1:7" ht="39.6">
      <c r="A1742" s="163">
        <v>1</v>
      </c>
      <c r="B1742" s="162" t="s">
        <v>4276</v>
      </c>
      <c r="C1742" s="163" t="s">
        <v>4276</v>
      </c>
      <c r="D1742" s="247">
        <v>2000</v>
      </c>
      <c r="E1742" s="163" t="s">
        <v>3907</v>
      </c>
      <c r="F1742" s="163" t="s">
        <v>4257</v>
      </c>
      <c r="G1742" s="163">
        <f>3.2*D1742</f>
        <v>6400</v>
      </c>
    </row>
    <row r="1743" spans="1:7" ht="39.6">
      <c r="A1743" s="163">
        <v>2</v>
      </c>
      <c r="B1743" s="162" t="s">
        <v>4277</v>
      </c>
      <c r="C1743" s="163" t="s">
        <v>4277</v>
      </c>
      <c r="D1743" s="247">
        <v>2000</v>
      </c>
      <c r="E1743" s="163" t="s">
        <v>3907</v>
      </c>
      <c r="F1743" s="163" t="s">
        <v>4257</v>
      </c>
      <c r="G1743" s="163">
        <f t="shared" ref="G1743:G1806" si="14">3.2*D1743</f>
        <v>6400</v>
      </c>
    </row>
    <row r="1744" spans="1:7" ht="39.6">
      <c r="A1744" s="163">
        <v>3</v>
      </c>
      <c r="B1744" s="162" t="s">
        <v>4278</v>
      </c>
      <c r="C1744" s="163" t="s">
        <v>4278</v>
      </c>
      <c r="D1744" s="247">
        <v>753</v>
      </c>
      <c r="E1744" s="163" t="s">
        <v>3907</v>
      </c>
      <c r="F1744" s="163" t="s">
        <v>4257</v>
      </c>
      <c r="G1744" s="163">
        <f t="shared" si="14"/>
        <v>2409.6</v>
      </c>
    </row>
    <row r="1745" spans="1:7" ht="39.6">
      <c r="A1745" s="163">
        <v>4</v>
      </c>
      <c r="B1745" s="162" t="s">
        <v>4279</v>
      </c>
      <c r="C1745" s="163" t="s">
        <v>4279</v>
      </c>
      <c r="D1745" s="247">
        <v>686</v>
      </c>
      <c r="E1745" s="163" t="s">
        <v>3907</v>
      </c>
      <c r="F1745" s="163" t="s">
        <v>4257</v>
      </c>
      <c r="G1745" s="163">
        <f t="shared" si="14"/>
        <v>2195.2000000000003</v>
      </c>
    </row>
    <row r="1746" spans="1:7" ht="39.6">
      <c r="A1746" s="163">
        <v>5</v>
      </c>
      <c r="B1746" s="162" t="s">
        <v>4279</v>
      </c>
      <c r="C1746" s="163" t="s">
        <v>4279</v>
      </c>
      <c r="D1746" s="247">
        <v>598</v>
      </c>
      <c r="E1746" s="163" t="s">
        <v>3907</v>
      </c>
      <c r="F1746" s="163" t="s">
        <v>4257</v>
      </c>
      <c r="G1746" s="163">
        <f t="shared" si="14"/>
        <v>1913.6000000000001</v>
      </c>
    </row>
    <row r="1747" spans="1:7" ht="39.6">
      <c r="A1747" s="163">
        <v>6</v>
      </c>
      <c r="B1747" s="162" t="s">
        <v>4280</v>
      </c>
      <c r="C1747" s="163" t="s">
        <v>4280</v>
      </c>
      <c r="D1747" s="247">
        <v>800</v>
      </c>
      <c r="E1747" s="163" t="s">
        <v>3907</v>
      </c>
      <c r="F1747" s="163" t="s">
        <v>4257</v>
      </c>
      <c r="G1747" s="163">
        <f t="shared" si="14"/>
        <v>2560</v>
      </c>
    </row>
    <row r="1748" spans="1:7" ht="39.6">
      <c r="A1748" s="163">
        <v>7</v>
      </c>
      <c r="B1748" s="162" t="s">
        <v>4281</v>
      </c>
      <c r="C1748" s="163" t="s">
        <v>4281</v>
      </c>
      <c r="D1748" s="247">
        <v>1000</v>
      </c>
      <c r="E1748" s="163" t="s">
        <v>3907</v>
      </c>
      <c r="F1748" s="163" t="s">
        <v>4257</v>
      </c>
      <c r="G1748" s="163">
        <f t="shared" si="14"/>
        <v>3200</v>
      </c>
    </row>
    <row r="1749" spans="1:7" ht="39.6">
      <c r="A1749" s="163">
        <v>8</v>
      </c>
      <c r="B1749" s="162" t="s">
        <v>4282</v>
      </c>
      <c r="C1749" s="163" t="s">
        <v>4282</v>
      </c>
      <c r="D1749" s="247">
        <v>400</v>
      </c>
      <c r="E1749" s="163" t="s">
        <v>3907</v>
      </c>
      <c r="F1749" s="163" t="s">
        <v>4257</v>
      </c>
      <c r="G1749" s="163">
        <f t="shared" si="14"/>
        <v>1280</v>
      </c>
    </row>
    <row r="1750" spans="1:7" ht="39.6">
      <c r="A1750" s="163">
        <v>9</v>
      </c>
      <c r="B1750" s="162" t="s">
        <v>4283</v>
      </c>
      <c r="C1750" s="163" t="s">
        <v>4283</v>
      </c>
      <c r="D1750" s="247">
        <v>1200</v>
      </c>
      <c r="E1750" s="163" t="s">
        <v>3907</v>
      </c>
      <c r="F1750" s="163" t="s">
        <v>4257</v>
      </c>
      <c r="G1750" s="163">
        <f t="shared" si="14"/>
        <v>3840</v>
      </c>
    </row>
    <row r="1751" spans="1:7" ht="39.6">
      <c r="A1751" s="163">
        <v>10</v>
      </c>
      <c r="B1751" s="162" t="s">
        <v>4284</v>
      </c>
      <c r="C1751" s="163" t="s">
        <v>4284</v>
      </c>
      <c r="D1751" s="247">
        <v>1700</v>
      </c>
      <c r="E1751" s="163" t="s">
        <v>3907</v>
      </c>
      <c r="F1751" s="163" t="s">
        <v>4257</v>
      </c>
      <c r="G1751" s="163">
        <f t="shared" si="14"/>
        <v>5440</v>
      </c>
    </row>
    <row r="1752" spans="1:7" ht="39.6">
      <c r="A1752" s="163">
        <v>11</v>
      </c>
      <c r="B1752" s="162" t="s">
        <v>4285</v>
      </c>
      <c r="C1752" s="163" t="s">
        <v>4285</v>
      </c>
      <c r="D1752" s="247">
        <v>1000</v>
      </c>
      <c r="E1752" s="163" t="s">
        <v>3907</v>
      </c>
      <c r="F1752" s="163" t="s">
        <v>4257</v>
      </c>
      <c r="G1752" s="163">
        <f t="shared" si="14"/>
        <v>3200</v>
      </c>
    </row>
    <row r="1753" spans="1:7" ht="39.6">
      <c r="A1753" s="163">
        <v>12</v>
      </c>
      <c r="B1753" s="162" t="s">
        <v>4286</v>
      </c>
      <c r="C1753" s="163" t="s">
        <v>4286</v>
      </c>
      <c r="D1753" s="247">
        <v>1000</v>
      </c>
      <c r="E1753" s="163" t="s">
        <v>3907</v>
      </c>
      <c r="F1753" s="163" t="s">
        <v>4257</v>
      </c>
      <c r="G1753" s="163">
        <f t="shared" si="14"/>
        <v>3200</v>
      </c>
    </row>
    <row r="1754" spans="1:7" ht="39.6">
      <c r="A1754" s="163">
        <v>13</v>
      </c>
      <c r="B1754" s="162" t="s">
        <v>4287</v>
      </c>
      <c r="C1754" s="163" t="s">
        <v>4287</v>
      </c>
      <c r="D1754" s="247">
        <v>1100</v>
      </c>
      <c r="E1754" s="163" t="s">
        <v>3907</v>
      </c>
      <c r="F1754" s="163" t="s">
        <v>4257</v>
      </c>
      <c r="G1754" s="163">
        <f t="shared" si="14"/>
        <v>3520</v>
      </c>
    </row>
    <row r="1755" spans="1:7" ht="39.6">
      <c r="A1755" s="163">
        <v>14</v>
      </c>
      <c r="B1755" s="162" t="s">
        <v>4288</v>
      </c>
      <c r="C1755" s="163" t="s">
        <v>4288</v>
      </c>
      <c r="D1755" s="247">
        <v>300</v>
      </c>
      <c r="E1755" s="163" t="s">
        <v>3907</v>
      </c>
      <c r="F1755" s="163" t="s">
        <v>4257</v>
      </c>
      <c r="G1755" s="163">
        <f t="shared" si="14"/>
        <v>960</v>
      </c>
    </row>
    <row r="1756" spans="1:7" s="131" customFormat="1">
      <c r="A1756" s="153">
        <v>27</v>
      </c>
      <c r="B1756" s="159" t="s">
        <v>4289</v>
      </c>
      <c r="C1756" s="153"/>
      <c r="D1756" s="233"/>
      <c r="E1756" s="153"/>
      <c r="F1756" s="153"/>
      <c r="G1756" s="158">
        <f>SUBTOTAL(9,G1757:G1784)</f>
        <v>61920</v>
      </c>
    </row>
    <row r="1757" spans="1:7" ht="39.6">
      <c r="A1757" s="163">
        <v>1</v>
      </c>
      <c r="B1757" s="162" t="s">
        <v>4290</v>
      </c>
      <c r="C1757" s="163" t="s">
        <v>4291</v>
      </c>
      <c r="D1757" s="232">
        <v>400</v>
      </c>
      <c r="E1757" s="163" t="s">
        <v>4292</v>
      </c>
      <c r="F1757" s="163" t="s">
        <v>3545</v>
      </c>
      <c r="G1757" s="163">
        <f t="shared" si="14"/>
        <v>1280</v>
      </c>
    </row>
    <row r="1758" spans="1:7" ht="39.6">
      <c r="A1758" s="174">
        <v>2</v>
      </c>
      <c r="B1758" s="173" t="s">
        <v>4290</v>
      </c>
      <c r="C1758" s="163" t="s">
        <v>4293</v>
      </c>
      <c r="D1758" s="248">
        <v>450</v>
      </c>
      <c r="E1758" s="174" t="s">
        <v>4292</v>
      </c>
      <c r="F1758" s="163" t="s">
        <v>3545</v>
      </c>
      <c r="G1758" s="163">
        <f t="shared" si="14"/>
        <v>1440</v>
      </c>
    </row>
    <row r="1759" spans="1:7" ht="39.6">
      <c r="A1759" s="174">
        <v>3</v>
      </c>
      <c r="B1759" s="173" t="s">
        <v>4290</v>
      </c>
      <c r="C1759" s="163" t="s">
        <v>4294</v>
      </c>
      <c r="D1759" s="248">
        <v>500</v>
      </c>
      <c r="E1759" s="174" t="s">
        <v>4292</v>
      </c>
      <c r="F1759" s="163" t="s">
        <v>3545</v>
      </c>
      <c r="G1759" s="163">
        <f t="shared" si="14"/>
        <v>1600</v>
      </c>
    </row>
    <row r="1760" spans="1:7" ht="39.6">
      <c r="A1760" s="163">
        <v>4</v>
      </c>
      <c r="B1760" s="173" t="s">
        <v>4295</v>
      </c>
      <c r="C1760" s="163" t="s">
        <v>4296</v>
      </c>
      <c r="D1760" s="248">
        <v>400</v>
      </c>
      <c r="E1760" s="174" t="s">
        <v>4292</v>
      </c>
      <c r="F1760" s="163" t="s">
        <v>3545</v>
      </c>
      <c r="G1760" s="163">
        <f t="shared" si="14"/>
        <v>1280</v>
      </c>
    </row>
    <row r="1761" spans="1:7" ht="39.6">
      <c r="A1761" s="174">
        <v>5</v>
      </c>
      <c r="B1761" s="173" t="s">
        <v>4295</v>
      </c>
      <c r="C1761" s="163" t="s">
        <v>4297</v>
      </c>
      <c r="D1761" s="248">
        <v>300</v>
      </c>
      <c r="E1761" s="174" t="s">
        <v>4292</v>
      </c>
      <c r="F1761" s="163" t="s">
        <v>3545</v>
      </c>
      <c r="G1761" s="163">
        <f t="shared" si="14"/>
        <v>960</v>
      </c>
    </row>
    <row r="1762" spans="1:7" ht="39.6">
      <c r="A1762" s="174">
        <v>6</v>
      </c>
      <c r="B1762" s="173" t="s">
        <v>4298</v>
      </c>
      <c r="C1762" s="163" t="s">
        <v>4299</v>
      </c>
      <c r="D1762" s="248">
        <v>450</v>
      </c>
      <c r="E1762" s="174" t="s">
        <v>4292</v>
      </c>
      <c r="F1762" s="163" t="s">
        <v>3545</v>
      </c>
      <c r="G1762" s="163">
        <f t="shared" si="14"/>
        <v>1440</v>
      </c>
    </row>
    <row r="1763" spans="1:7" ht="39.6">
      <c r="A1763" s="163">
        <v>7</v>
      </c>
      <c r="B1763" s="173" t="s">
        <v>4298</v>
      </c>
      <c r="C1763" s="163" t="s">
        <v>4300</v>
      </c>
      <c r="D1763" s="248">
        <v>450</v>
      </c>
      <c r="E1763" s="174" t="s">
        <v>4292</v>
      </c>
      <c r="F1763" s="163" t="s">
        <v>3545</v>
      </c>
      <c r="G1763" s="163">
        <f t="shared" si="14"/>
        <v>1440</v>
      </c>
    </row>
    <row r="1764" spans="1:7" ht="39.6">
      <c r="A1764" s="174">
        <v>8</v>
      </c>
      <c r="B1764" s="173" t="s">
        <v>4298</v>
      </c>
      <c r="C1764" s="163" t="s">
        <v>4301</v>
      </c>
      <c r="D1764" s="248">
        <v>450</v>
      </c>
      <c r="E1764" s="174" t="s">
        <v>4292</v>
      </c>
      <c r="F1764" s="163" t="s">
        <v>3545</v>
      </c>
      <c r="G1764" s="163">
        <f t="shared" si="14"/>
        <v>1440</v>
      </c>
    </row>
    <row r="1765" spans="1:7" ht="39.6">
      <c r="A1765" s="174">
        <v>9</v>
      </c>
      <c r="B1765" s="173" t="s">
        <v>4298</v>
      </c>
      <c r="C1765" s="163" t="s">
        <v>4302</v>
      </c>
      <c r="D1765" s="248">
        <v>400</v>
      </c>
      <c r="E1765" s="174" t="s">
        <v>4292</v>
      </c>
      <c r="F1765" s="163" t="s">
        <v>3545</v>
      </c>
      <c r="G1765" s="163">
        <f t="shared" si="14"/>
        <v>1280</v>
      </c>
    </row>
    <row r="1766" spans="1:7" ht="39.6">
      <c r="A1766" s="163">
        <v>10</v>
      </c>
      <c r="B1766" s="173" t="s">
        <v>4298</v>
      </c>
      <c r="C1766" s="163" t="s">
        <v>4303</v>
      </c>
      <c r="D1766" s="248">
        <v>600</v>
      </c>
      <c r="E1766" s="174" t="s">
        <v>4292</v>
      </c>
      <c r="F1766" s="163" t="s">
        <v>3545</v>
      </c>
      <c r="G1766" s="163">
        <f t="shared" si="14"/>
        <v>1920</v>
      </c>
    </row>
    <row r="1767" spans="1:7" ht="39.6">
      <c r="A1767" s="174">
        <v>11</v>
      </c>
      <c r="B1767" s="173" t="s">
        <v>4298</v>
      </c>
      <c r="C1767" s="163" t="s">
        <v>4304</v>
      </c>
      <c r="D1767" s="248">
        <v>550</v>
      </c>
      <c r="E1767" s="174" t="s">
        <v>4292</v>
      </c>
      <c r="F1767" s="163" t="s">
        <v>3545</v>
      </c>
      <c r="G1767" s="163">
        <f t="shared" si="14"/>
        <v>1760</v>
      </c>
    </row>
    <row r="1768" spans="1:7" ht="39.6">
      <c r="A1768" s="174">
        <v>12</v>
      </c>
      <c r="B1768" s="173" t="s">
        <v>4298</v>
      </c>
      <c r="C1768" s="163" t="s">
        <v>4305</v>
      </c>
      <c r="D1768" s="248">
        <v>400</v>
      </c>
      <c r="E1768" s="174" t="s">
        <v>4292</v>
      </c>
      <c r="F1768" s="163" t="s">
        <v>3545</v>
      </c>
      <c r="G1768" s="163">
        <f t="shared" si="14"/>
        <v>1280</v>
      </c>
    </row>
    <row r="1769" spans="1:7" ht="39.6">
      <c r="A1769" s="163">
        <v>13</v>
      </c>
      <c r="B1769" s="173" t="s">
        <v>4306</v>
      </c>
      <c r="C1769" s="163" t="s">
        <v>4307</v>
      </c>
      <c r="D1769" s="248">
        <v>300</v>
      </c>
      <c r="E1769" s="174" t="s">
        <v>4292</v>
      </c>
      <c r="F1769" s="163" t="s">
        <v>3545</v>
      </c>
      <c r="G1769" s="163">
        <f t="shared" si="14"/>
        <v>960</v>
      </c>
    </row>
    <row r="1770" spans="1:7" ht="39.6">
      <c r="A1770" s="174">
        <v>14</v>
      </c>
      <c r="B1770" s="162" t="s">
        <v>4308</v>
      </c>
      <c r="C1770" s="163" t="s">
        <v>4309</v>
      </c>
      <c r="D1770" s="248">
        <v>400</v>
      </c>
      <c r="E1770" s="174" t="s">
        <v>4292</v>
      </c>
      <c r="F1770" s="163" t="s">
        <v>3545</v>
      </c>
      <c r="G1770" s="163">
        <f t="shared" si="14"/>
        <v>1280</v>
      </c>
    </row>
    <row r="1771" spans="1:7" ht="39.6">
      <c r="A1771" s="174">
        <v>15</v>
      </c>
      <c r="B1771" s="173" t="s">
        <v>4310</v>
      </c>
      <c r="C1771" s="163" t="s">
        <v>4311</v>
      </c>
      <c r="D1771" s="248">
        <v>700</v>
      </c>
      <c r="E1771" s="174" t="s">
        <v>4292</v>
      </c>
      <c r="F1771" s="163" t="s">
        <v>3545</v>
      </c>
      <c r="G1771" s="163">
        <f t="shared" si="14"/>
        <v>2240</v>
      </c>
    </row>
    <row r="1772" spans="1:7" ht="39.6">
      <c r="A1772" s="163">
        <v>16</v>
      </c>
      <c r="B1772" s="173" t="s">
        <v>4312</v>
      </c>
      <c r="C1772" s="163" t="s">
        <v>4313</v>
      </c>
      <c r="D1772" s="248">
        <v>600</v>
      </c>
      <c r="E1772" s="174" t="s">
        <v>4292</v>
      </c>
      <c r="F1772" s="163" t="s">
        <v>3545</v>
      </c>
      <c r="G1772" s="163">
        <f t="shared" si="14"/>
        <v>1920</v>
      </c>
    </row>
    <row r="1773" spans="1:7" ht="39.6">
      <c r="A1773" s="174">
        <v>17</v>
      </c>
      <c r="B1773" s="162" t="s">
        <v>4314</v>
      </c>
      <c r="C1773" s="163" t="s">
        <v>4315</v>
      </c>
      <c r="D1773" s="248">
        <v>400</v>
      </c>
      <c r="E1773" s="174" t="s">
        <v>4292</v>
      </c>
      <c r="F1773" s="163" t="s">
        <v>3545</v>
      </c>
      <c r="G1773" s="163">
        <f t="shared" si="14"/>
        <v>1280</v>
      </c>
    </row>
    <row r="1774" spans="1:7" ht="39.6">
      <c r="A1774" s="174">
        <v>18</v>
      </c>
      <c r="B1774" s="162" t="s">
        <v>4314</v>
      </c>
      <c r="C1774" s="163" t="s">
        <v>4316</v>
      </c>
      <c r="D1774" s="248">
        <v>500</v>
      </c>
      <c r="E1774" s="174" t="s">
        <v>4292</v>
      </c>
      <c r="F1774" s="163" t="s">
        <v>3545</v>
      </c>
      <c r="G1774" s="163">
        <f t="shared" si="14"/>
        <v>1600</v>
      </c>
    </row>
    <row r="1775" spans="1:7" ht="39.6">
      <c r="A1775" s="163">
        <v>19</v>
      </c>
      <c r="B1775" s="162" t="s">
        <v>4317</v>
      </c>
      <c r="C1775" s="163" t="s">
        <v>4318</v>
      </c>
      <c r="D1775" s="248">
        <v>400</v>
      </c>
      <c r="E1775" s="174" t="s">
        <v>4292</v>
      </c>
      <c r="F1775" s="163" t="s">
        <v>3545</v>
      </c>
      <c r="G1775" s="163">
        <f t="shared" si="14"/>
        <v>1280</v>
      </c>
    </row>
    <row r="1776" spans="1:7" ht="39.6">
      <c r="A1776" s="174">
        <v>20</v>
      </c>
      <c r="B1776" s="162" t="s">
        <v>4319</v>
      </c>
      <c r="C1776" s="163" t="s">
        <v>4320</v>
      </c>
      <c r="D1776" s="248">
        <v>500</v>
      </c>
      <c r="E1776" s="174" t="s">
        <v>4292</v>
      </c>
      <c r="F1776" s="163" t="s">
        <v>3545</v>
      </c>
      <c r="G1776" s="163">
        <f t="shared" si="14"/>
        <v>1600</v>
      </c>
    </row>
    <row r="1777" spans="1:7" ht="39.6">
      <c r="A1777" s="174">
        <v>21</v>
      </c>
      <c r="B1777" s="162" t="s">
        <v>4319</v>
      </c>
      <c r="C1777" s="163" t="s">
        <v>4321</v>
      </c>
      <c r="D1777" s="248">
        <v>500</v>
      </c>
      <c r="E1777" s="174" t="s">
        <v>4292</v>
      </c>
      <c r="F1777" s="163" t="s">
        <v>3545</v>
      </c>
      <c r="G1777" s="163">
        <f t="shared" si="14"/>
        <v>1600</v>
      </c>
    </row>
    <row r="1778" spans="1:7" ht="39.6">
      <c r="A1778" s="163">
        <v>22</v>
      </c>
      <c r="B1778" s="173" t="s">
        <v>4322</v>
      </c>
      <c r="C1778" s="163" t="s">
        <v>4323</v>
      </c>
      <c r="D1778" s="248">
        <v>3000</v>
      </c>
      <c r="E1778" s="174" t="s">
        <v>4292</v>
      </c>
      <c r="F1778" s="163" t="s">
        <v>3545</v>
      </c>
      <c r="G1778" s="163">
        <f t="shared" si="14"/>
        <v>9600</v>
      </c>
    </row>
    <row r="1779" spans="1:7" ht="39.6">
      <c r="A1779" s="174">
        <v>23</v>
      </c>
      <c r="B1779" s="173" t="s">
        <v>4324</v>
      </c>
      <c r="C1779" s="163" t="s">
        <v>4325</v>
      </c>
      <c r="D1779" s="248">
        <v>2500</v>
      </c>
      <c r="E1779" s="174" t="s">
        <v>4292</v>
      </c>
      <c r="F1779" s="163" t="s">
        <v>3545</v>
      </c>
      <c r="G1779" s="163">
        <f t="shared" si="14"/>
        <v>8000</v>
      </c>
    </row>
    <row r="1780" spans="1:7" ht="39.6">
      <c r="A1780" s="174">
        <v>24</v>
      </c>
      <c r="B1780" s="162" t="s">
        <v>4326</v>
      </c>
      <c r="C1780" s="163" t="s">
        <v>4326</v>
      </c>
      <c r="D1780" s="248">
        <v>1000</v>
      </c>
      <c r="E1780" s="174" t="s">
        <v>4292</v>
      </c>
      <c r="F1780" s="163" t="s">
        <v>3545</v>
      </c>
      <c r="G1780" s="163">
        <f t="shared" si="14"/>
        <v>3200</v>
      </c>
    </row>
    <row r="1781" spans="1:7" ht="39.6">
      <c r="A1781" s="163">
        <v>25</v>
      </c>
      <c r="B1781" s="162" t="s">
        <v>4327</v>
      </c>
      <c r="C1781" s="163" t="s">
        <v>4328</v>
      </c>
      <c r="D1781" s="248">
        <v>1000</v>
      </c>
      <c r="E1781" s="174" t="s">
        <v>4292</v>
      </c>
      <c r="F1781" s="163" t="s">
        <v>3545</v>
      </c>
      <c r="G1781" s="163">
        <f t="shared" si="14"/>
        <v>3200</v>
      </c>
    </row>
    <row r="1782" spans="1:7" ht="39.6">
      <c r="A1782" s="174">
        <v>26</v>
      </c>
      <c r="B1782" s="162" t="s">
        <v>4329</v>
      </c>
      <c r="C1782" s="163" t="s">
        <v>4330</v>
      </c>
      <c r="D1782" s="248">
        <v>1000</v>
      </c>
      <c r="E1782" s="174" t="s">
        <v>4292</v>
      </c>
      <c r="F1782" s="163" t="s">
        <v>3545</v>
      </c>
      <c r="G1782" s="163">
        <f t="shared" si="14"/>
        <v>3200</v>
      </c>
    </row>
    <row r="1783" spans="1:7" ht="39.6">
      <c r="A1783" s="174">
        <v>27</v>
      </c>
      <c r="B1783" s="162" t="s">
        <v>4331</v>
      </c>
      <c r="C1783" s="163" t="s">
        <v>4332</v>
      </c>
      <c r="D1783" s="248">
        <v>400</v>
      </c>
      <c r="E1783" s="174" t="s">
        <v>4292</v>
      </c>
      <c r="F1783" s="163" t="s">
        <v>3545</v>
      </c>
      <c r="G1783" s="163">
        <f t="shared" si="14"/>
        <v>1280</v>
      </c>
    </row>
    <row r="1784" spans="1:7" ht="39.6">
      <c r="A1784" s="163">
        <v>28</v>
      </c>
      <c r="B1784" s="162" t="s">
        <v>4333</v>
      </c>
      <c r="C1784" s="163" t="s">
        <v>4333</v>
      </c>
      <c r="D1784" s="248">
        <v>800</v>
      </c>
      <c r="E1784" s="174" t="s">
        <v>4292</v>
      </c>
      <c r="F1784" s="163" t="s">
        <v>3545</v>
      </c>
      <c r="G1784" s="163">
        <f t="shared" si="14"/>
        <v>2560</v>
      </c>
    </row>
    <row r="1785" spans="1:7">
      <c r="A1785" s="153">
        <v>28</v>
      </c>
      <c r="B1785" s="159" t="s">
        <v>2236</v>
      </c>
      <c r="C1785" s="153"/>
      <c r="D1785" s="265"/>
      <c r="E1785" s="175"/>
      <c r="F1785" s="153"/>
      <c r="G1785" s="158">
        <f>SUBTOTAL(9,G1786:G1803)</f>
        <v>40480</v>
      </c>
    </row>
    <row r="1786" spans="1:7" ht="66">
      <c r="A1786" s="163">
        <v>1</v>
      </c>
      <c r="B1786" s="162" t="s">
        <v>4334</v>
      </c>
      <c r="C1786" s="163" t="s">
        <v>4335</v>
      </c>
      <c r="D1786" s="247">
        <v>500</v>
      </c>
      <c r="E1786" s="163" t="s">
        <v>3907</v>
      </c>
      <c r="F1786" s="163" t="s">
        <v>4336</v>
      </c>
      <c r="G1786" s="163">
        <f t="shared" si="14"/>
        <v>1600</v>
      </c>
    </row>
    <row r="1787" spans="1:7">
      <c r="A1787" s="163">
        <v>2</v>
      </c>
      <c r="B1787" s="162" t="s">
        <v>4337</v>
      </c>
      <c r="C1787" s="163" t="s">
        <v>4338</v>
      </c>
      <c r="D1787" s="247">
        <v>950</v>
      </c>
      <c r="E1787" s="163" t="s">
        <v>3907</v>
      </c>
      <c r="F1787" s="163" t="s">
        <v>4336</v>
      </c>
      <c r="G1787" s="163">
        <f t="shared" si="14"/>
        <v>3040</v>
      </c>
    </row>
    <row r="1788" spans="1:7">
      <c r="A1788" s="163">
        <v>3</v>
      </c>
      <c r="B1788" s="162" t="s">
        <v>4339</v>
      </c>
      <c r="C1788" s="163" t="s">
        <v>4340</v>
      </c>
      <c r="D1788" s="247">
        <v>750</v>
      </c>
      <c r="E1788" s="163" t="s">
        <v>3907</v>
      </c>
      <c r="F1788" s="163" t="s">
        <v>4336</v>
      </c>
      <c r="G1788" s="163">
        <f t="shared" si="14"/>
        <v>2400</v>
      </c>
    </row>
    <row r="1789" spans="1:7">
      <c r="A1789" s="163">
        <v>3</v>
      </c>
      <c r="B1789" s="162" t="s">
        <v>4341</v>
      </c>
      <c r="C1789" s="163" t="s">
        <v>4342</v>
      </c>
      <c r="D1789" s="247">
        <v>750</v>
      </c>
      <c r="E1789" s="163" t="s">
        <v>3907</v>
      </c>
      <c r="F1789" s="163" t="s">
        <v>4336</v>
      </c>
      <c r="G1789" s="163">
        <f t="shared" si="14"/>
        <v>2400</v>
      </c>
    </row>
    <row r="1790" spans="1:7" ht="26.4">
      <c r="A1790" s="163">
        <v>4</v>
      </c>
      <c r="B1790" s="162" t="s">
        <v>4343</v>
      </c>
      <c r="C1790" s="163" t="s">
        <v>4344</v>
      </c>
      <c r="D1790" s="247">
        <v>350</v>
      </c>
      <c r="E1790" s="163" t="s">
        <v>3907</v>
      </c>
      <c r="F1790" s="163" t="s">
        <v>4336</v>
      </c>
      <c r="G1790" s="163">
        <f t="shared" si="14"/>
        <v>1120</v>
      </c>
    </row>
    <row r="1791" spans="1:7" ht="26.4">
      <c r="A1791" s="163">
        <v>5</v>
      </c>
      <c r="B1791" s="162" t="s">
        <v>4345</v>
      </c>
      <c r="C1791" s="163" t="s">
        <v>4346</v>
      </c>
      <c r="D1791" s="247">
        <v>1500</v>
      </c>
      <c r="E1791" s="163" t="s">
        <v>3907</v>
      </c>
      <c r="F1791" s="163" t="s">
        <v>4336</v>
      </c>
      <c r="G1791" s="163">
        <f t="shared" si="14"/>
        <v>4800</v>
      </c>
    </row>
    <row r="1792" spans="1:7" ht="26.4">
      <c r="A1792" s="163">
        <v>6</v>
      </c>
      <c r="B1792" s="162" t="s">
        <v>4347</v>
      </c>
      <c r="C1792" s="163" t="s">
        <v>4348</v>
      </c>
      <c r="D1792" s="247">
        <v>1000</v>
      </c>
      <c r="E1792" s="163" t="s">
        <v>3907</v>
      </c>
      <c r="F1792" s="163" t="s">
        <v>1213</v>
      </c>
      <c r="G1792" s="163">
        <f t="shared" si="14"/>
        <v>3200</v>
      </c>
    </row>
    <row r="1793" spans="1:7" ht="26.4">
      <c r="A1793" s="163">
        <v>7</v>
      </c>
      <c r="B1793" s="162" t="s">
        <v>4349</v>
      </c>
      <c r="C1793" s="163" t="s">
        <v>4350</v>
      </c>
      <c r="D1793" s="247">
        <v>500</v>
      </c>
      <c r="E1793" s="163" t="s">
        <v>3907</v>
      </c>
      <c r="F1793" s="163" t="s">
        <v>4351</v>
      </c>
      <c r="G1793" s="163">
        <f t="shared" si="14"/>
        <v>1600</v>
      </c>
    </row>
    <row r="1794" spans="1:7" ht="26.4">
      <c r="A1794" s="163">
        <v>8</v>
      </c>
      <c r="B1794" s="162" t="s">
        <v>4352</v>
      </c>
      <c r="C1794" s="163" t="s">
        <v>4353</v>
      </c>
      <c r="D1794" s="247">
        <v>350</v>
      </c>
      <c r="E1794" s="163" t="s">
        <v>3907</v>
      </c>
      <c r="F1794" s="163" t="s">
        <v>4351</v>
      </c>
      <c r="G1794" s="163">
        <f t="shared" si="14"/>
        <v>1120</v>
      </c>
    </row>
    <row r="1795" spans="1:7" ht="26.4">
      <c r="A1795" s="163">
        <v>9</v>
      </c>
      <c r="B1795" s="162" t="s">
        <v>4354</v>
      </c>
      <c r="C1795" s="163" t="s">
        <v>4355</v>
      </c>
      <c r="D1795" s="247">
        <v>200</v>
      </c>
      <c r="E1795" s="163" t="s">
        <v>3907</v>
      </c>
      <c r="F1795" s="163" t="s">
        <v>4356</v>
      </c>
      <c r="G1795" s="163">
        <f t="shared" si="14"/>
        <v>640</v>
      </c>
    </row>
    <row r="1796" spans="1:7" ht="26.4">
      <c r="A1796" s="163">
        <v>10</v>
      </c>
      <c r="B1796" s="162" t="s">
        <v>4357</v>
      </c>
      <c r="C1796" s="163" t="s">
        <v>4358</v>
      </c>
      <c r="D1796" s="247">
        <v>200</v>
      </c>
      <c r="E1796" s="163" t="s">
        <v>3907</v>
      </c>
      <c r="F1796" s="163" t="s">
        <v>4356</v>
      </c>
      <c r="G1796" s="163">
        <f t="shared" si="14"/>
        <v>640</v>
      </c>
    </row>
    <row r="1797" spans="1:7" ht="26.4">
      <c r="A1797" s="163">
        <v>11</v>
      </c>
      <c r="B1797" s="162" t="s">
        <v>4359</v>
      </c>
      <c r="C1797" s="163" t="s">
        <v>4360</v>
      </c>
      <c r="D1797" s="247">
        <v>200</v>
      </c>
      <c r="E1797" s="163" t="s">
        <v>3907</v>
      </c>
      <c r="F1797" s="163" t="s">
        <v>4356</v>
      </c>
      <c r="G1797" s="163">
        <f t="shared" si="14"/>
        <v>640</v>
      </c>
    </row>
    <row r="1798" spans="1:7" ht="26.4">
      <c r="A1798" s="163">
        <v>12</v>
      </c>
      <c r="B1798" s="162" t="s">
        <v>4361</v>
      </c>
      <c r="C1798" s="163" t="s">
        <v>4362</v>
      </c>
      <c r="D1798" s="247">
        <v>1300</v>
      </c>
      <c r="E1798" s="163" t="s">
        <v>4363</v>
      </c>
      <c r="F1798" s="163" t="s">
        <v>4364</v>
      </c>
      <c r="G1798" s="163">
        <f t="shared" si="14"/>
        <v>4160</v>
      </c>
    </row>
    <row r="1799" spans="1:7" ht="26.4">
      <c r="A1799" s="163">
        <v>13</v>
      </c>
      <c r="B1799" s="162" t="s">
        <v>4365</v>
      </c>
      <c r="C1799" s="163" t="s">
        <v>4366</v>
      </c>
      <c r="D1799" s="232">
        <v>1200</v>
      </c>
      <c r="E1799" s="163" t="s">
        <v>3907</v>
      </c>
      <c r="F1799" s="163" t="s">
        <v>4356</v>
      </c>
      <c r="G1799" s="163">
        <f t="shared" si="14"/>
        <v>3840</v>
      </c>
    </row>
    <row r="1800" spans="1:7" ht="26.4">
      <c r="A1800" s="163">
        <v>14</v>
      </c>
      <c r="B1800" s="162" t="s">
        <v>4367</v>
      </c>
      <c r="C1800" s="163" t="s">
        <v>4368</v>
      </c>
      <c r="D1800" s="232">
        <v>200</v>
      </c>
      <c r="E1800" s="163" t="s">
        <v>3907</v>
      </c>
      <c r="F1800" s="163" t="s">
        <v>4356</v>
      </c>
      <c r="G1800" s="163">
        <f t="shared" si="14"/>
        <v>640</v>
      </c>
    </row>
    <row r="1801" spans="1:7">
      <c r="A1801" s="163">
        <v>15</v>
      </c>
      <c r="B1801" s="162" t="s">
        <v>4369</v>
      </c>
      <c r="C1801" s="163" t="s">
        <v>4370</v>
      </c>
      <c r="D1801" s="232">
        <v>1200</v>
      </c>
      <c r="E1801" s="163" t="s">
        <v>4363</v>
      </c>
      <c r="F1801" s="163" t="s">
        <v>4364</v>
      </c>
      <c r="G1801" s="163">
        <f t="shared" si="14"/>
        <v>3840</v>
      </c>
    </row>
    <row r="1802" spans="1:7">
      <c r="A1802" s="163">
        <v>16</v>
      </c>
      <c r="B1802" s="162" t="s">
        <v>4371</v>
      </c>
      <c r="C1802" s="163" t="s">
        <v>4372</v>
      </c>
      <c r="D1802" s="232">
        <v>1000</v>
      </c>
      <c r="E1802" s="163" t="s">
        <v>3907</v>
      </c>
      <c r="F1802" s="163" t="s">
        <v>4356</v>
      </c>
      <c r="G1802" s="163">
        <f t="shared" si="14"/>
        <v>3200</v>
      </c>
    </row>
    <row r="1803" spans="1:7">
      <c r="A1803" s="163">
        <v>17</v>
      </c>
      <c r="B1803" s="162" t="s">
        <v>4373</v>
      </c>
      <c r="C1803" s="163" t="s">
        <v>4374</v>
      </c>
      <c r="D1803" s="232">
        <v>500</v>
      </c>
      <c r="E1803" s="163" t="s">
        <v>3907</v>
      </c>
      <c r="F1803" s="163" t="s">
        <v>4351</v>
      </c>
      <c r="G1803" s="163">
        <f t="shared" si="14"/>
        <v>1600</v>
      </c>
    </row>
    <row r="1804" spans="1:7" ht="26.4">
      <c r="A1804" s="153">
        <v>29</v>
      </c>
      <c r="B1804" s="159" t="s">
        <v>2305</v>
      </c>
      <c r="C1804" s="153"/>
      <c r="D1804" s="265"/>
      <c r="E1804" s="175"/>
      <c r="F1804" s="153"/>
      <c r="G1804" s="158">
        <f>SUBTOTAL(9,G1805:G1822)</f>
        <v>26841.600000000002</v>
      </c>
    </row>
    <row r="1805" spans="1:7" ht="39.6">
      <c r="A1805" s="163">
        <v>1</v>
      </c>
      <c r="B1805" s="162" t="s">
        <v>4375</v>
      </c>
      <c r="C1805" s="163" t="s">
        <v>4376</v>
      </c>
      <c r="D1805" s="247">
        <v>1200</v>
      </c>
      <c r="E1805" s="163" t="s">
        <v>4377</v>
      </c>
      <c r="F1805" s="163" t="s">
        <v>4378</v>
      </c>
      <c r="G1805" s="163">
        <f t="shared" si="14"/>
        <v>3840</v>
      </c>
    </row>
    <row r="1806" spans="1:7" ht="39.6">
      <c r="A1806" s="163">
        <v>2</v>
      </c>
      <c r="B1806" s="162" t="s">
        <v>4379</v>
      </c>
      <c r="C1806" s="163" t="s">
        <v>4379</v>
      </c>
      <c r="D1806" s="247">
        <v>300</v>
      </c>
      <c r="E1806" s="163" t="s">
        <v>4380</v>
      </c>
      <c r="F1806" s="163" t="s">
        <v>4381</v>
      </c>
      <c r="G1806" s="163">
        <f t="shared" si="14"/>
        <v>960</v>
      </c>
    </row>
    <row r="1807" spans="1:7" ht="39.6">
      <c r="A1807" s="163">
        <v>3</v>
      </c>
      <c r="B1807" s="162" t="s">
        <v>4382</v>
      </c>
      <c r="C1807" s="163" t="s">
        <v>4383</v>
      </c>
      <c r="D1807" s="247">
        <v>343</v>
      </c>
      <c r="E1807" s="163" t="s">
        <v>4384</v>
      </c>
      <c r="F1807" s="163" t="s">
        <v>4381</v>
      </c>
      <c r="G1807" s="163">
        <f t="shared" ref="G1807:G1821" si="15">3.2*D1807</f>
        <v>1097.6000000000001</v>
      </c>
    </row>
    <row r="1808" spans="1:7" ht="39.6">
      <c r="A1808" s="163">
        <v>4</v>
      </c>
      <c r="B1808" s="162" t="s">
        <v>4385</v>
      </c>
      <c r="C1808" s="163" t="s">
        <v>4386</v>
      </c>
      <c r="D1808" s="232">
        <v>500</v>
      </c>
      <c r="E1808" s="163" t="s">
        <v>4377</v>
      </c>
      <c r="F1808" s="163" t="s">
        <v>4381</v>
      </c>
      <c r="G1808" s="163">
        <f t="shared" si="15"/>
        <v>1600</v>
      </c>
    </row>
    <row r="1809" spans="1:7" ht="52.8">
      <c r="A1809" s="163">
        <v>5</v>
      </c>
      <c r="B1809" s="162" t="s">
        <v>4387</v>
      </c>
      <c r="C1809" s="163" t="s">
        <v>4388</v>
      </c>
      <c r="D1809" s="232">
        <v>800</v>
      </c>
      <c r="E1809" s="163" t="s">
        <v>4389</v>
      </c>
      <c r="F1809" s="163" t="s">
        <v>4390</v>
      </c>
      <c r="G1809" s="163">
        <f t="shared" si="15"/>
        <v>2560</v>
      </c>
    </row>
    <row r="1810" spans="1:7" ht="39.6">
      <c r="A1810" s="163">
        <v>6</v>
      </c>
      <c r="B1810" s="162" t="s">
        <v>4391</v>
      </c>
      <c r="C1810" s="163" t="s">
        <v>4391</v>
      </c>
      <c r="D1810" s="247">
        <v>300</v>
      </c>
      <c r="E1810" s="163" t="s">
        <v>3544</v>
      </c>
      <c r="F1810" s="163" t="s">
        <v>3545</v>
      </c>
      <c r="G1810" s="163">
        <f t="shared" si="15"/>
        <v>960</v>
      </c>
    </row>
    <row r="1811" spans="1:7" ht="39.6">
      <c r="A1811" s="163">
        <v>7</v>
      </c>
      <c r="B1811" s="162" t="s">
        <v>4392</v>
      </c>
      <c r="C1811" s="163" t="s">
        <v>4392</v>
      </c>
      <c r="D1811" s="247">
        <v>500</v>
      </c>
      <c r="E1811" s="163" t="s">
        <v>3544</v>
      </c>
      <c r="F1811" s="163" t="s">
        <v>3545</v>
      </c>
      <c r="G1811" s="163">
        <f t="shared" si="15"/>
        <v>1600</v>
      </c>
    </row>
    <row r="1812" spans="1:7" ht="39.6">
      <c r="A1812" s="163">
        <v>8</v>
      </c>
      <c r="B1812" s="162" t="s">
        <v>4393</v>
      </c>
      <c r="C1812" s="163" t="s">
        <v>4393</v>
      </c>
      <c r="D1812" s="247">
        <v>700</v>
      </c>
      <c r="E1812" s="163" t="s">
        <v>3544</v>
      </c>
      <c r="F1812" s="163" t="s">
        <v>3545</v>
      </c>
      <c r="G1812" s="163">
        <f t="shared" si="15"/>
        <v>2240</v>
      </c>
    </row>
    <row r="1813" spans="1:7" ht="39.6">
      <c r="A1813" s="163">
        <v>9</v>
      </c>
      <c r="B1813" s="162" t="s">
        <v>4394</v>
      </c>
      <c r="C1813" s="163" t="s">
        <v>4394</v>
      </c>
      <c r="D1813" s="232">
        <v>276</v>
      </c>
      <c r="E1813" s="163" t="s">
        <v>4395</v>
      </c>
      <c r="F1813" s="163" t="s">
        <v>3545</v>
      </c>
      <c r="G1813" s="163">
        <f t="shared" si="15"/>
        <v>883.2</v>
      </c>
    </row>
    <row r="1814" spans="1:7" ht="39.6">
      <c r="A1814" s="163">
        <v>10</v>
      </c>
      <c r="B1814" s="162" t="s">
        <v>4396</v>
      </c>
      <c r="C1814" s="163" t="s">
        <v>4396</v>
      </c>
      <c r="D1814" s="232">
        <v>400</v>
      </c>
      <c r="E1814" s="163" t="s">
        <v>4395</v>
      </c>
      <c r="F1814" s="163" t="s">
        <v>3545</v>
      </c>
      <c r="G1814" s="163">
        <f t="shared" si="15"/>
        <v>1280</v>
      </c>
    </row>
    <row r="1815" spans="1:7" ht="39.6">
      <c r="A1815" s="163">
        <v>11</v>
      </c>
      <c r="B1815" s="162" t="s">
        <v>4397</v>
      </c>
      <c r="C1815" s="163" t="s">
        <v>4397</v>
      </c>
      <c r="D1815" s="232">
        <v>400</v>
      </c>
      <c r="E1815" s="163" t="s">
        <v>3544</v>
      </c>
      <c r="F1815" s="163" t="s">
        <v>3545</v>
      </c>
      <c r="G1815" s="163">
        <f t="shared" si="15"/>
        <v>1280</v>
      </c>
    </row>
    <row r="1816" spans="1:7" ht="39.6">
      <c r="A1816" s="163">
        <v>12</v>
      </c>
      <c r="B1816" s="162" t="s">
        <v>4398</v>
      </c>
      <c r="C1816" s="163" t="s">
        <v>4399</v>
      </c>
      <c r="D1816" s="247">
        <v>201</v>
      </c>
      <c r="E1816" s="163" t="s">
        <v>4400</v>
      </c>
      <c r="F1816" s="163" t="s">
        <v>3545</v>
      </c>
      <c r="G1816" s="163">
        <f t="shared" si="15"/>
        <v>643.20000000000005</v>
      </c>
    </row>
    <row r="1817" spans="1:7" ht="39.6">
      <c r="A1817" s="163">
        <v>13</v>
      </c>
      <c r="B1817" s="162" t="s">
        <v>4401</v>
      </c>
      <c r="C1817" s="163" t="s">
        <v>4402</v>
      </c>
      <c r="D1817" s="247">
        <v>233</v>
      </c>
      <c r="E1817" s="163" t="s">
        <v>4400</v>
      </c>
      <c r="F1817" s="163" t="s">
        <v>3545</v>
      </c>
      <c r="G1817" s="163">
        <f t="shared" si="15"/>
        <v>745.6</v>
      </c>
    </row>
    <row r="1818" spans="1:7" ht="39.6">
      <c r="A1818" s="163">
        <v>14</v>
      </c>
      <c r="B1818" s="162" t="s">
        <v>4403</v>
      </c>
      <c r="C1818" s="163" t="s">
        <v>4404</v>
      </c>
      <c r="D1818" s="247">
        <v>471</v>
      </c>
      <c r="E1818" s="163" t="s">
        <v>3544</v>
      </c>
      <c r="F1818" s="163" t="s">
        <v>3545</v>
      </c>
      <c r="G1818" s="163">
        <f t="shared" si="15"/>
        <v>1507.2</v>
      </c>
    </row>
    <row r="1819" spans="1:7" ht="39.6">
      <c r="A1819" s="163">
        <v>15</v>
      </c>
      <c r="B1819" s="162" t="s">
        <v>4405</v>
      </c>
      <c r="C1819" s="163" t="s">
        <v>4406</v>
      </c>
      <c r="D1819" s="247">
        <v>288</v>
      </c>
      <c r="E1819" s="163" t="s">
        <v>3544</v>
      </c>
      <c r="F1819" s="163" t="s">
        <v>3545</v>
      </c>
      <c r="G1819" s="163">
        <f t="shared" si="15"/>
        <v>921.6</v>
      </c>
    </row>
    <row r="1820" spans="1:7" ht="39.6">
      <c r="A1820" s="163">
        <v>16</v>
      </c>
      <c r="B1820" s="162" t="s">
        <v>4407</v>
      </c>
      <c r="C1820" s="163" t="s">
        <v>4406</v>
      </c>
      <c r="D1820" s="247">
        <v>407</v>
      </c>
      <c r="E1820" s="163" t="s">
        <v>3544</v>
      </c>
      <c r="F1820" s="163" t="s">
        <v>3545</v>
      </c>
      <c r="G1820" s="163">
        <f t="shared" si="15"/>
        <v>1302.4000000000001</v>
      </c>
    </row>
    <row r="1821" spans="1:7" ht="39.6">
      <c r="A1821" s="163">
        <v>17</v>
      </c>
      <c r="B1821" s="162" t="s">
        <v>4408</v>
      </c>
      <c r="C1821" s="163" t="s">
        <v>4409</v>
      </c>
      <c r="D1821" s="232">
        <v>541</v>
      </c>
      <c r="E1821" s="163" t="s">
        <v>3544</v>
      </c>
      <c r="F1821" s="163" t="s">
        <v>3545</v>
      </c>
      <c r="G1821" s="163">
        <f t="shared" si="15"/>
        <v>1731.2</v>
      </c>
    </row>
    <row r="1822" spans="1:7" ht="39.6">
      <c r="A1822" s="163">
        <v>18</v>
      </c>
      <c r="B1822" s="162" t="s">
        <v>4410</v>
      </c>
      <c r="C1822" s="163" t="s">
        <v>4411</v>
      </c>
      <c r="D1822" s="232">
        <v>528</v>
      </c>
      <c r="E1822" s="163" t="s">
        <v>3544</v>
      </c>
      <c r="F1822" s="163" t="s">
        <v>3545</v>
      </c>
      <c r="G1822" s="163">
        <f>3.2*D1822</f>
        <v>1689.6000000000001</v>
      </c>
    </row>
    <row r="1823" spans="1:7" s="131" customFormat="1">
      <c r="A1823" s="153">
        <v>30</v>
      </c>
      <c r="B1823" s="159" t="s">
        <v>2284</v>
      </c>
      <c r="C1823" s="153"/>
      <c r="D1823" s="233"/>
      <c r="E1823" s="153"/>
      <c r="F1823" s="153"/>
      <c r="G1823" s="158">
        <f>SUBTOTAL(9,G1824:G1829)</f>
        <v>32000</v>
      </c>
    </row>
    <row r="1824" spans="1:7" ht="39.6">
      <c r="A1824" s="167">
        <v>1</v>
      </c>
      <c r="B1824" s="242" t="s">
        <v>4412</v>
      </c>
      <c r="C1824" s="167" t="s">
        <v>4413</v>
      </c>
      <c r="D1824" s="235">
        <v>2400</v>
      </c>
      <c r="E1824" s="167" t="s">
        <v>4414</v>
      </c>
      <c r="F1824" s="167" t="s">
        <v>4415</v>
      </c>
      <c r="G1824" s="163">
        <f>3.2*D1824</f>
        <v>7680</v>
      </c>
    </row>
    <row r="1825" spans="1:7" ht="39.6">
      <c r="A1825" s="167">
        <v>2</v>
      </c>
      <c r="B1825" s="242" t="s">
        <v>4416</v>
      </c>
      <c r="C1825" s="167" t="s">
        <v>4417</v>
      </c>
      <c r="D1825" s="235">
        <v>1500</v>
      </c>
      <c r="E1825" s="167" t="s">
        <v>4414</v>
      </c>
      <c r="F1825" s="167" t="s">
        <v>4415</v>
      </c>
      <c r="G1825" s="163">
        <f t="shared" ref="G1825:G1888" si="16">3.2*D1825</f>
        <v>4800</v>
      </c>
    </row>
    <row r="1826" spans="1:7" ht="39.6">
      <c r="A1826" s="167">
        <v>3</v>
      </c>
      <c r="B1826" s="168" t="s">
        <v>4418</v>
      </c>
      <c r="C1826" s="167" t="s">
        <v>4419</v>
      </c>
      <c r="D1826" s="235">
        <v>1800</v>
      </c>
      <c r="E1826" s="167" t="s">
        <v>4414</v>
      </c>
      <c r="F1826" s="167" t="s">
        <v>4415</v>
      </c>
      <c r="G1826" s="163">
        <f t="shared" si="16"/>
        <v>5760</v>
      </c>
    </row>
    <row r="1827" spans="1:7" ht="39.6">
      <c r="A1827" s="167">
        <v>4</v>
      </c>
      <c r="B1827" s="168" t="s">
        <v>4420</v>
      </c>
      <c r="C1827" s="167" t="s">
        <v>4421</v>
      </c>
      <c r="D1827" s="235">
        <v>2500</v>
      </c>
      <c r="E1827" s="167" t="s">
        <v>4414</v>
      </c>
      <c r="F1827" s="167" t="s">
        <v>4415</v>
      </c>
      <c r="G1827" s="163">
        <f t="shared" si="16"/>
        <v>8000</v>
      </c>
    </row>
    <row r="1828" spans="1:7" ht="39.6">
      <c r="A1828" s="167">
        <v>5</v>
      </c>
      <c r="B1828" s="168" t="s">
        <v>4422</v>
      </c>
      <c r="C1828" s="167" t="s">
        <v>4421</v>
      </c>
      <c r="D1828" s="235">
        <v>1450</v>
      </c>
      <c r="E1828" s="167" t="s">
        <v>4414</v>
      </c>
      <c r="F1828" s="167" t="s">
        <v>4415</v>
      </c>
      <c r="G1828" s="163">
        <f t="shared" si="16"/>
        <v>4640</v>
      </c>
    </row>
    <row r="1829" spans="1:7" ht="39.6">
      <c r="A1829" s="167">
        <v>6</v>
      </c>
      <c r="B1829" s="168" t="s">
        <v>4423</v>
      </c>
      <c r="C1829" s="167" t="s">
        <v>4424</v>
      </c>
      <c r="D1829" s="235">
        <v>350</v>
      </c>
      <c r="E1829" s="167" t="s">
        <v>4414</v>
      </c>
      <c r="F1829" s="167" t="s">
        <v>4415</v>
      </c>
      <c r="G1829" s="163">
        <f t="shared" si="16"/>
        <v>1120</v>
      </c>
    </row>
    <row r="1830" spans="1:7" s="131" customFormat="1">
      <c r="A1830" s="170">
        <v>31</v>
      </c>
      <c r="B1830" s="177" t="s">
        <v>2295</v>
      </c>
      <c r="C1830" s="170"/>
      <c r="D1830" s="321"/>
      <c r="E1830" s="170"/>
      <c r="F1830" s="170"/>
      <c r="G1830" s="306">
        <f>SUBTOTAL(9,G1831:G1836)</f>
        <v>15040</v>
      </c>
    </row>
    <row r="1831" spans="1:7" ht="39.6">
      <c r="A1831" s="167">
        <v>1</v>
      </c>
      <c r="B1831" s="168" t="s">
        <v>4425</v>
      </c>
      <c r="C1831" s="167" t="s">
        <v>4425</v>
      </c>
      <c r="D1831" s="235">
        <v>1600</v>
      </c>
      <c r="E1831" s="167" t="s">
        <v>4426</v>
      </c>
      <c r="F1831" s="167" t="s">
        <v>4427</v>
      </c>
      <c r="G1831" s="320">
        <f t="shared" si="16"/>
        <v>5120</v>
      </c>
    </row>
    <row r="1832" spans="1:7" ht="39.6">
      <c r="A1832" s="167">
        <v>2</v>
      </c>
      <c r="B1832" s="168" t="s">
        <v>4428</v>
      </c>
      <c r="C1832" s="167" t="s">
        <v>4428</v>
      </c>
      <c r="D1832" s="235">
        <v>400</v>
      </c>
      <c r="E1832" s="167" t="s">
        <v>4426</v>
      </c>
      <c r="F1832" s="167" t="s">
        <v>4427</v>
      </c>
      <c r="G1832" s="320">
        <f t="shared" si="16"/>
        <v>1280</v>
      </c>
    </row>
    <row r="1833" spans="1:7" ht="39.6">
      <c r="A1833" s="167">
        <v>3</v>
      </c>
      <c r="B1833" s="168" t="s">
        <v>4429</v>
      </c>
      <c r="C1833" s="167" t="s">
        <v>4429</v>
      </c>
      <c r="D1833" s="235">
        <v>800</v>
      </c>
      <c r="E1833" s="167" t="s">
        <v>4426</v>
      </c>
      <c r="F1833" s="167" t="s">
        <v>4427</v>
      </c>
      <c r="G1833" s="320">
        <f t="shared" si="16"/>
        <v>2560</v>
      </c>
    </row>
    <row r="1834" spans="1:7" ht="39.6">
      <c r="A1834" s="167">
        <v>4</v>
      </c>
      <c r="B1834" s="168" t="s">
        <v>4430</v>
      </c>
      <c r="C1834" s="167" t="s">
        <v>4430</v>
      </c>
      <c r="D1834" s="235">
        <v>700</v>
      </c>
      <c r="E1834" s="167" t="s">
        <v>4426</v>
      </c>
      <c r="F1834" s="167" t="s">
        <v>4427</v>
      </c>
      <c r="G1834" s="320">
        <f t="shared" si="16"/>
        <v>2240</v>
      </c>
    </row>
    <row r="1835" spans="1:7" ht="39.6">
      <c r="A1835" s="167">
        <v>5</v>
      </c>
      <c r="B1835" s="168" t="s">
        <v>4431</v>
      </c>
      <c r="C1835" s="167" t="s">
        <v>4432</v>
      </c>
      <c r="D1835" s="235">
        <v>800</v>
      </c>
      <c r="E1835" s="167" t="s">
        <v>4426</v>
      </c>
      <c r="F1835" s="167" t="s">
        <v>4427</v>
      </c>
      <c r="G1835" s="320">
        <f t="shared" si="16"/>
        <v>2560</v>
      </c>
    </row>
    <row r="1836" spans="1:7" ht="39.6">
      <c r="A1836" s="167">
        <v>6</v>
      </c>
      <c r="B1836" s="168" t="s">
        <v>4433</v>
      </c>
      <c r="C1836" s="167" t="s">
        <v>4433</v>
      </c>
      <c r="D1836" s="235">
        <v>400</v>
      </c>
      <c r="E1836" s="167" t="s">
        <v>4426</v>
      </c>
      <c r="F1836" s="167" t="s">
        <v>4427</v>
      </c>
      <c r="G1836" s="320">
        <f t="shared" si="16"/>
        <v>1280</v>
      </c>
    </row>
    <row r="1837" spans="1:7">
      <c r="A1837" s="153">
        <v>32</v>
      </c>
      <c r="B1837" s="159" t="s">
        <v>4434</v>
      </c>
      <c r="C1837" s="153"/>
      <c r="D1837" s="233"/>
      <c r="E1837" s="153"/>
      <c r="F1837" s="153"/>
      <c r="G1837" s="324">
        <f>SUBTOTAL(9,G1838:G1897)</f>
        <v>83161.600000000006</v>
      </c>
    </row>
    <row r="1838" spans="1:7" ht="39.6">
      <c r="A1838" s="163">
        <v>1</v>
      </c>
      <c r="B1838" s="162" t="s">
        <v>4435</v>
      </c>
      <c r="C1838" s="163" t="s">
        <v>4436</v>
      </c>
      <c r="D1838" s="247">
        <v>800</v>
      </c>
      <c r="E1838" s="163" t="s">
        <v>4437</v>
      </c>
      <c r="F1838" s="163" t="s">
        <v>4438</v>
      </c>
      <c r="G1838" s="320">
        <f t="shared" si="16"/>
        <v>2560</v>
      </c>
    </row>
    <row r="1839" spans="1:7" ht="39.6">
      <c r="A1839" s="163">
        <v>2</v>
      </c>
      <c r="B1839" s="162" t="s">
        <v>4439</v>
      </c>
      <c r="C1839" s="163" t="s">
        <v>4440</v>
      </c>
      <c r="D1839" s="247">
        <v>250</v>
      </c>
      <c r="E1839" s="163" t="s">
        <v>4437</v>
      </c>
      <c r="F1839" s="163" t="s">
        <v>4438</v>
      </c>
      <c r="G1839" s="320">
        <f t="shared" si="16"/>
        <v>800</v>
      </c>
    </row>
    <row r="1840" spans="1:7" ht="39.6">
      <c r="A1840" s="163">
        <v>3</v>
      </c>
      <c r="B1840" s="162" t="s">
        <v>4441</v>
      </c>
      <c r="C1840" s="163" t="s">
        <v>4442</v>
      </c>
      <c r="D1840" s="247">
        <v>300</v>
      </c>
      <c r="E1840" s="163" t="s">
        <v>4437</v>
      </c>
      <c r="F1840" s="163" t="s">
        <v>4438</v>
      </c>
      <c r="G1840" s="320">
        <f t="shared" si="16"/>
        <v>960</v>
      </c>
    </row>
    <row r="1841" spans="1:7" ht="39.6">
      <c r="A1841" s="163">
        <v>4</v>
      </c>
      <c r="B1841" s="162" t="s">
        <v>4443</v>
      </c>
      <c r="C1841" s="163" t="s">
        <v>4444</v>
      </c>
      <c r="D1841" s="247">
        <v>180</v>
      </c>
      <c r="E1841" s="163" t="s">
        <v>1224</v>
      </c>
      <c r="F1841" s="163" t="s">
        <v>4445</v>
      </c>
      <c r="G1841" s="320">
        <f t="shared" si="16"/>
        <v>576</v>
      </c>
    </row>
    <row r="1842" spans="1:7" ht="39.6">
      <c r="A1842" s="163">
        <v>5</v>
      </c>
      <c r="B1842" s="162" t="s">
        <v>4446</v>
      </c>
      <c r="C1842" s="163" t="s">
        <v>4447</v>
      </c>
      <c r="D1842" s="247">
        <v>600</v>
      </c>
      <c r="E1842" s="163" t="s">
        <v>4437</v>
      </c>
      <c r="F1842" s="163" t="s">
        <v>4448</v>
      </c>
      <c r="G1842" s="320">
        <f t="shared" si="16"/>
        <v>1920</v>
      </c>
    </row>
    <row r="1843" spans="1:7">
      <c r="A1843" s="163">
        <v>6</v>
      </c>
      <c r="B1843" s="254" t="s">
        <v>4449</v>
      </c>
      <c r="C1843" s="163" t="s">
        <v>4450</v>
      </c>
      <c r="D1843" s="247">
        <v>1500</v>
      </c>
      <c r="E1843" s="163" t="s">
        <v>3907</v>
      </c>
      <c r="F1843" s="163" t="s">
        <v>4451</v>
      </c>
      <c r="G1843" s="320">
        <f t="shared" si="16"/>
        <v>4800</v>
      </c>
    </row>
    <row r="1844" spans="1:7">
      <c r="A1844" s="163">
        <v>7</v>
      </c>
      <c r="B1844" s="254" t="s">
        <v>4452</v>
      </c>
      <c r="C1844" s="163" t="s">
        <v>4453</v>
      </c>
      <c r="D1844" s="247">
        <v>1000</v>
      </c>
      <c r="E1844" s="163" t="s">
        <v>3907</v>
      </c>
      <c r="F1844" s="163" t="s">
        <v>4451</v>
      </c>
      <c r="G1844" s="320">
        <f t="shared" si="16"/>
        <v>3200</v>
      </c>
    </row>
    <row r="1845" spans="1:7">
      <c r="A1845" s="163">
        <v>8</v>
      </c>
      <c r="B1845" s="254" t="s">
        <v>4454</v>
      </c>
      <c r="C1845" s="163" t="s">
        <v>4455</v>
      </c>
      <c r="D1845" s="266">
        <v>370</v>
      </c>
      <c r="E1845" s="163" t="s">
        <v>3907</v>
      </c>
      <c r="F1845" s="163" t="s">
        <v>4451</v>
      </c>
      <c r="G1845" s="320">
        <f t="shared" si="16"/>
        <v>1184</v>
      </c>
    </row>
    <row r="1846" spans="1:7">
      <c r="A1846" s="163">
        <v>9</v>
      </c>
      <c r="B1846" s="162" t="s">
        <v>4456</v>
      </c>
      <c r="C1846" s="163" t="s">
        <v>4457</v>
      </c>
      <c r="D1846" s="267">
        <v>400</v>
      </c>
      <c r="E1846" s="163" t="s">
        <v>3907</v>
      </c>
      <c r="F1846" s="163" t="s">
        <v>4451</v>
      </c>
      <c r="G1846" s="320">
        <f t="shared" si="16"/>
        <v>1280</v>
      </c>
    </row>
    <row r="1847" spans="1:7">
      <c r="A1847" s="163">
        <v>10</v>
      </c>
      <c r="B1847" s="162" t="s">
        <v>4458</v>
      </c>
      <c r="C1847" s="163" t="s">
        <v>4459</v>
      </c>
      <c r="D1847" s="267">
        <v>400</v>
      </c>
      <c r="E1847" s="163" t="s">
        <v>3907</v>
      </c>
      <c r="F1847" s="163" t="s">
        <v>4451</v>
      </c>
      <c r="G1847" s="320">
        <f t="shared" si="16"/>
        <v>1280</v>
      </c>
    </row>
    <row r="1848" spans="1:7" ht="26.4">
      <c r="A1848" s="163">
        <v>11</v>
      </c>
      <c r="B1848" s="162" t="s">
        <v>4460</v>
      </c>
      <c r="C1848" s="163" t="s">
        <v>4461</v>
      </c>
      <c r="D1848" s="247">
        <v>1500</v>
      </c>
      <c r="E1848" s="163" t="s">
        <v>3907</v>
      </c>
      <c r="F1848" s="163" t="s">
        <v>4451</v>
      </c>
      <c r="G1848" s="320">
        <f t="shared" si="16"/>
        <v>4800</v>
      </c>
    </row>
    <row r="1849" spans="1:7" ht="26.4">
      <c r="A1849" s="163">
        <v>12</v>
      </c>
      <c r="B1849" s="162" t="s">
        <v>4462</v>
      </c>
      <c r="C1849" s="163" t="s">
        <v>4463</v>
      </c>
      <c r="D1849" s="247">
        <v>800</v>
      </c>
      <c r="E1849" s="163" t="s">
        <v>3907</v>
      </c>
      <c r="F1849" s="163" t="s">
        <v>4451</v>
      </c>
      <c r="G1849" s="320">
        <f t="shared" si="16"/>
        <v>2560</v>
      </c>
    </row>
    <row r="1850" spans="1:7" ht="26.4">
      <c r="A1850" s="163">
        <v>13</v>
      </c>
      <c r="B1850" s="162" t="s">
        <v>4464</v>
      </c>
      <c r="C1850" s="163" t="s">
        <v>4465</v>
      </c>
      <c r="D1850" s="267">
        <v>200</v>
      </c>
      <c r="E1850" s="163" t="s">
        <v>3907</v>
      </c>
      <c r="F1850" s="163" t="s">
        <v>4451</v>
      </c>
      <c r="G1850" s="320">
        <f t="shared" si="16"/>
        <v>640</v>
      </c>
    </row>
    <row r="1851" spans="1:7" ht="26.4">
      <c r="A1851" s="163">
        <v>14</v>
      </c>
      <c r="B1851" s="162" t="s">
        <v>4466</v>
      </c>
      <c r="C1851" s="163" t="s">
        <v>4467</v>
      </c>
      <c r="D1851" s="247">
        <v>800</v>
      </c>
      <c r="E1851" s="163" t="s">
        <v>3907</v>
      </c>
      <c r="F1851" s="163" t="s">
        <v>4451</v>
      </c>
      <c r="G1851" s="320">
        <f t="shared" si="16"/>
        <v>2560</v>
      </c>
    </row>
    <row r="1852" spans="1:7" ht="26.4">
      <c r="A1852" s="163">
        <v>15</v>
      </c>
      <c r="B1852" s="162" t="s">
        <v>4468</v>
      </c>
      <c r="C1852" s="163" t="s">
        <v>4469</v>
      </c>
      <c r="D1852" s="267">
        <v>800</v>
      </c>
      <c r="E1852" s="163" t="s">
        <v>3907</v>
      </c>
      <c r="F1852" s="163" t="s">
        <v>4451</v>
      </c>
      <c r="G1852" s="320">
        <f t="shared" si="16"/>
        <v>2560</v>
      </c>
    </row>
    <row r="1853" spans="1:7" ht="26.4">
      <c r="A1853" s="163">
        <v>16</v>
      </c>
      <c r="B1853" s="162" t="s">
        <v>4470</v>
      </c>
      <c r="C1853" s="163" t="s">
        <v>4471</v>
      </c>
      <c r="D1853" s="267">
        <v>500</v>
      </c>
      <c r="E1853" s="163" t="s">
        <v>3907</v>
      </c>
      <c r="F1853" s="163" t="s">
        <v>4451</v>
      </c>
      <c r="G1853" s="320">
        <f t="shared" si="16"/>
        <v>1600</v>
      </c>
    </row>
    <row r="1854" spans="1:7">
      <c r="A1854" s="163">
        <v>17</v>
      </c>
      <c r="B1854" s="254" t="s">
        <v>4472</v>
      </c>
      <c r="C1854" s="163" t="s">
        <v>4473</v>
      </c>
      <c r="D1854" s="266">
        <v>420</v>
      </c>
      <c r="E1854" s="163" t="s">
        <v>3907</v>
      </c>
      <c r="F1854" s="163" t="s">
        <v>4451</v>
      </c>
      <c r="G1854" s="320">
        <f t="shared" si="16"/>
        <v>1344</v>
      </c>
    </row>
    <row r="1855" spans="1:7">
      <c r="A1855" s="163">
        <v>18</v>
      </c>
      <c r="B1855" s="254" t="s">
        <v>4474</v>
      </c>
      <c r="C1855" s="163" t="s">
        <v>4473</v>
      </c>
      <c r="D1855" s="266">
        <v>260</v>
      </c>
      <c r="E1855" s="163" t="s">
        <v>3907</v>
      </c>
      <c r="F1855" s="163" t="s">
        <v>4451</v>
      </c>
      <c r="G1855" s="320">
        <f t="shared" si="16"/>
        <v>832</v>
      </c>
    </row>
    <row r="1856" spans="1:7">
      <c r="A1856" s="163">
        <v>19</v>
      </c>
      <c r="B1856" s="254" t="s">
        <v>4475</v>
      </c>
      <c r="C1856" s="163" t="s">
        <v>4473</v>
      </c>
      <c r="D1856" s="266">
        <v>160</v>
      </c>
      <c r="E1856" s="163" t="s">
        <v>3907</v>
      </c>
      <c r="F1856" s="163" t="s">
        <v>4451</v>
      </c>
      <c r="G1856" s="320">
        <f t="shared" si="16"/>
        <v>512</v>
      </c>
    </row>
    <row r="1857" spans="1:7">
      <c r="A1857" s="163">
        <v>20</v>
      </c>
      <c r="B1857" s="254" t="s">
        <v>4476</v>
      </c>
      <c r="C1857" s="163" t="s">
        <v>4473</v>
      </c>
      <c r="D1857" s="266">
        <v>310</v>
      </c>
      <c r="E1857" s="163" t="s">
        <v>3907</v>
      </c>
      <c r="F1857" s="163" t="s">
        <v>4451</v>
      </c>
      <c r="G1857" s="320">
        <f t="shared" si="16"/>
        <v>992</v>
      </c>
    </row>
    <row r="1858" spans="1:7">
      <c r="A1858" s="163">
        <v>21</v>
      </c>
      <c r="B1858" s="254" t="s">
        <v>4477</v>
      </c>
      <c r="C1858" s="163" t="s">
        <v>4473</v>
      </c>
      <c r="D1858" s="266">
        <v>207</v>
      </c>
      <c r="E1858" s="163" t="s">
        <v>3907</v>
      </c>
      <c r="F1858" s="163" t="s">
        <v>4451</v>
      </c>
      <c r="G1858" s="320">
        <f t="shared" si="16"/>
        <v>662.40000000000009</v>
      </c>
    </row>
    <row r="1859" spans="1:7">
      <c r="A1859" s="163">
        <v>22</v>
      </c>
      <c r="B1859" s="254" t="s">
        <v>4478</v>
      </c>
      <c r="C1859" s="163" t="s">
        <v>4473</v>
      </c>
      <c r="D1859" s="266">
        <v>351</v>
      </c>
      <c r="E1859" s="163" t="s">
        <v>3907</v>
      </c>
      <c r="F1859" s="163" t="s">
        <v>4451</v>
      </c>
      <c r="G1859" s="320">
        <f t="shared" si="16"/>
        <v>1123.2</v>
      </c>
    </row>
    <row r="1860" spans="1:7">
      <c r="A1860" s="163">
        <v>23</v>
      </c>
      <c r="B1860" s="254" t="s">
        <v>4479</v>
      </c>
      <c r="C1860" s="163" t="s">
        <v>4473</v>
      </c>
      <c r="D1860" s="266">
        <v>330</v>
      </c>
      <c r="E1860" s="163" t="s">
        <v>3907</v>
      </c>
      <c r="F1860" s="163" t="s">
        <v>4451</v>
      </c>
      <c r="G1860" s="320">
        <f t="shared" si="16"/>
        <v>1056</v>
      </c>
    </row>
    <row r="1861" spans="1:7">
      <c r="A1861" s="163">
        <v>24</v>
      </c>
      <c r="B1861" s="254" t="s">
        <v>4480</v>
      </c>
      <c r="C1861" s="163" t="s">
        <v>4473</v>
      </c>
      <c r="D1861" s="266">
        <v>220</v>
      </c>
      <c r="E1861" s="163" t="s">
        <v>3907</v>
      </c>
      <c r="F1861" s="163" t="s">
        <v>4451</v>
      </c>
      <c r="G1861" s="320">
        <f t="shared" si="16"/>
        <v>704</v>
      </c>
    </row>
    <row r="1862" spans="1:7">
      <c r="A1862" s="163">
        <v>25</v>
      </c>
      <c r="B1862" s="254" t="s">
        <v>4481</v>
      </c>
      <c r="C1862" s="163" t="s">
        <v>4473</v>
      </c>
      <c r="D1862" s="266">
        <v>150</v>
      </c>
      <c r="E1862" s="163" t="s">
        <v>3907</v>
      </c>
      <c r="F1862" s="163" t="s">
        <v>4451</v>
      </c>
      <c r="G1862" s="320">
        <f t="shared" si="16"/>
        <v>480</v>
      </c>
    </row>
    <row r="1863" spans="1:7">
      <c r="A1863" s="163">
        <v>26</v>
      </c>
      <c r="B1863" s="254" t="s">
        <v>4482</v>
      </c>
      <c r="C1863" s="163" t="s">
        <v>4473</v>
      </c>
      <c r="D1863" s="266">
        <v>230</v>
      </c>
      <c r="E1863" s="163" t="s">
        <v>3907</v>
      </c>
      <c r="F1863" s="163" t="s">
        <v>4451</v>
      </c>
      <c r="G1863" s="320">
        <f t="shared" si="16"/>
        <v>736</v>
      </c>
    </row>
    <row r="1864" spans="1:7">
      <c r="A1864" s="163">
        <v>27</v>
      </c>
      <c r="B1864" s="254" t="s">
        <v>4483</v>
      </c>
      <c r="C1864" s="163" t="s">
        <v>4473</v>
      </c>
      <c r="D1864" s="266">
        <v>150</v>
      </c>
      <c r="E1864" s="163" t="s">
        <v>3907</v>
      </c>
      <c r="F1864" s="163" t="s">
        <v>4451</v>
      </c>
      <c r="G1864" s="320">
        <f t="shared" si="16"/>
        <v>480</v>
      </c>
    </row>
    <row r="1865" spans="1:7">
      <c r="A1865" s="163">
        <v>28</v>
      </c>
      <c r="B1865" s="254" t="s">
        <v>4484</v>
      </c>
      <c r="C1865" s="163" t="s">
        <v>4473</v>
      </c>
      <c r="D1865" s="266">
        <v>150</v>
      </c>
      <c r="E1865" s="163" t="s">
        <v>3907</v>
      </c>
      <c r="F1865" s="163" t="s">
        <v>4451</v>
      </c>
      <c r="G1865" s="320">
        <f t="shared" si="16"/>
        <v>480</v>
      </c>
    </row>
    <row r="1866" spans="1:7" ht="26.4">
      <c r="A1866" s="163">
        <v>29</v>
      </c>
      <c r="B1866" s="254" t="s">
        <v>4485</v>
      </c>
      <c r="C1866" s="163" t="s">
        <v>4486</v>
      </c>
      <c r="D1866" s="266">
        <v>250</v>
      </c>
      <c r="E1866" s="163" t="s">
        <v>3907</v>
      </c>
      <c r="F1866" s="163" t="s">
        <v>4451</v>
      </c>
      <c r="G1866" s="320">
        <f t="shared" si="16"/>
        <v>800</v>
      </c>
    </row>
    <row r="1867" spans="1:7" ht="26.4">
      <c r="A1867" s="163">
        <v>30</v>
      </c>
      <c r="B1867" s="254" t="s">
        <v>4487</v>
      </c>
      <c r="C1867" s="163" t="s">
        <v>4488</v>
      </c>
      <c r="D1867" s="266">
        <v>230</v>
      </c>
      <c r="E1867" s="163" t="s">
        <v>3907</v>
      </c>
      <c r="F1867" s="163" t="s">
        <v>4451</v>
      </c>
      <c r="G1867" s="320">
        <f t="shared" si="16"/>
        <v>736</v>
      </c>
    </row>
    <row r="1868" spans="1:7" ht="26.4">
      <c r="A1868" s="163">
        <v>31</v>
      </c>
      <c r="B1868" s="254" t="s">
        <v>4489</v>
      </c>
      <c r="C1868" s="163" t="s">
        <v>4490</v>
      </c>
      <c r="D1868" s="266">
        <v>200</v>
      </c>
      <c r="E1868" s="163" t="s">
        <v>3907</v>
      </c>
      <c r="F1868" s="163" t="s">
        <v>4451</v>
      </c>
      <c r="G1868" s="320">
        <f t="shared" si="16"/>
        <v>640</v>
      </c>
    </row>
    <row r="1869" spans="1:7" ht="26.4">
      <c r="A1869" s="163">
        <v>32</v>
      </c>
      <c r="B1869" s="254" t="s">
        <v>4491</v>
      </c>
      <c r="C1869" s="163" t="s">
        <v>4491</v>
      </c>
      <c r="D1869" s="266">
        <v>300</v>
      </c>
      <c r="E1869" s="163" t="s">
        <v>3907</v>
      </c>
      <c r="F1869" s="163" t="s">
        <v>4451</v>
      </c>
      <c r="G1869" s="320">
        <f t="shared" si="16"/>
        <v>960</v>
      </c>
    </row>
    <row r="1870" spans="1:7" ht="26.4">
      <c r="A1870" s="163">
        <v>33</v>
      </c>
      <c r="B1870" s="254" t="s">
        <v>4492</v>
      </c>
      <c r="C1870" s="252" t="s">
        <v>4492</v>
      </c>
      <c r="D1870" s="266">
        <v>150</v>
      </c>
      <c r="E1870" s="163" t="s">
        <v>3907</v>
      </c>
      <c r="F1870" s="163" t="s">
        <v>4451</v>
      </c>
      <c r="G1870" s="320">
        <f t="shared" si="16"/>
        <v>480</v>
      </c>
    </row>
    <row r="1871" spans="1:7" ht="26.4">
      <c r="A1871" s="163">
        <v>34</v>
      </c>
      <c r="B1871" s="254" t="s">
        <v>4493</v>
      </c>
      <c r="C1871" s="163" t="s">
        <v>4493</v>
      </c>
      <c r="D1871" s="266">
        <v>300</v>
      </c>
      <c r="E1871" s="163" t="s">
        <v>3907</v>
      </c>
      <c r="F1871" s="163" t="s">
        <v>4451</v>
      </c>
      <c r="G1871" s="320">
        <f t="shared" si="16"/>
        <v>960</v>
      </c>
    </row>
    <row r="1872" spans="1:7" ht="26.4">
      <c r="A1872" s="163">
        <v>35</v>
      </c>
      <c r="B1872" s="254" t="s">
        <v>4494</v>
      </c>
      <c r="C1872" s="252" t="s">
        <v>4494</v>
      </c>
      <c r="D1872" s="266">
        <v>250</v>
      </c>
      <c r="E1872" s="163" t="s">
        <v>3907</v>
      </c>
      <c r="F1872" s="163" t="s">
        <v>4451</v>
      </c>
      <c r="G1872" s="320">
        <f t="shared" si="16"/>
        <v>800</v>
      </c>
    </row>
    <row r="1873" spans="1:7" ht="26.4">
      <c r="A1873" s="163">
        <v>36</v>
      </c>
      <c r="B1873" s="254" t="s">
        <v>4495</v>
      </c>
      <c r="C1873" s="252" t="s">
        <v>4495</v>
      </c>
      <c r="D1873" s="266">
        <v>350</v>
      </c>
      <c r="E1873" s="163" t="s">
        <v>3907</v>
      </c>
      <c r="F1873" s="163" t="s">
        <v>4451</v>
      </c>
      <c r="G1873" s="320">
        <f t="shared" si="16"/>
        <v>1120</v>
      </c>
    </row>
    <row r="1874" spans="1:7" ht="26.4">
      <c r="A1874" s="163">
        <v>37</v>
      </c>
      <c r="B1874" s="254" t="s">
        <v>4496</v>
      </c>
      <c r="C1874" s="252" t="s">
        <v>4496</v>
      </c>
      <c r="D1874" s="266">
        <v>250</v>
      </c>
      <c r="E1874" s="163" t="s">
        <v>3907</v>
      </c>
      <c r="F1874" s="163" t="s">
        <v>4451</v>
      </c>
      <c r="G1874" s="320">
        <f t="shared" si="16"/>
        <v>800</v>
      </c>
    </row>
    <row r="1875" spans="1:7" ht="26.4">
      <c r="A1875" s="163">
        <v>38</v>
      </c>
      <c r="B1875" s="254" t="s">
        <v>4497</v>
      </c>
      <c r="C1875" s="252" t="s">
        <v>4497</v>
      </c>
      <c r="D1875" s="266">
        <v>500</v>
      </c>
      <c r="E1875" s="163" t="s">
        <v>3907</v>
      </c>
      <c r="F1875" s="163" t="s">
        <v>4451</v>
      </c>
      <c r="G1875" s="320">
        <f t="shared" si="16"/>
        <v>1600</v>
      </c>
    </row>
    <row r="1876" spans="1:7" ht="26.4">
      <c r="A1876" s="163">
        <v>39</v>
      </c>
      <c r="B1876" s="254" t="s">
        <v>4498</v>
      </c>
      <c r="C1876" s="252" t="s">
        <v>4498</v>
      </c>
      <c r="D1876" s="266">
        <v>110</v>
      </c>
      <c r="E1876" s="163" t="s">
        <v>3907</v>
      </c>
      <c r="F1876" s="163" t="s">
        <v>4451</v>
      </c>
      <c r="G1876" s="320">
        <f t="shared" si="16"/>
        <v>352</v>
      </c>
    </row>
    <row r="1877" spans="1:7" ht="26.4">
      <c r="A1877" s="163">
        <v>40</v>
      </c>
      <c r="B1877" s="254" t="s">
        <v>4499</v>
      </c>
      <c r="C1877" s="252" t="s">
        <v>4499</v>
      </c>
      <c r="D1877" s="266">
        <v>250</v>
      </c>
      <c r="E1877" s="163" t="s">
        <v>3907</v>
      </c>
      <c r="F1877" s="163" t="s">
        <v>4451</v>
      </c>
      <c r="G1877" s="320">
        <f t="shared" si="16"/>
        <v>800</v>
      </c>
    </row>
    <row r="1878" spans="1:7" ht="26.4">
      <c r="A1878" s="163">
        <v>41</v>
      </c>
      <c r="B1878" s="254" t="s">
        <v>4500</v>
      </c>
      <c r="C1878" s="252" t="s">
        <v>4500</v>
      </c>
      <c r="D1878" s="266">
        <v>170</v>
      </c>
      <c r="E1878" s="163" t="s">
        <v>3907</v>
      </c>
      <c r="F1878" s="163" t="s">
        <v>4451</v>
      </c>
      <c r="G1878" s="320">
        <f t="shared" si="16"/>
        <v>544</v>
      </c>
    </row>
    <row r="1879" spans="1:7" ht="26.4">
      <c r="A1879" s="163">
        <v>42</v>
      </c>
      <c r="B1879" s="254" t="s">
        <v>4501</v>
      </c>
      <c r="C1879" s="252" t="s">
        <v>4501</v>
      </c>
      <c r="D1879" s="266">
        <v>240</v>
      </c>
      <c r="E1879" s="163" t="s">
        <v>3907</v>
      </c>
      <c r="F1879" s="163" t="s">
        <v>4451</v>
      </c>
      <c r="G1879" s="320">
        <f t="shared" si="16"/>
        <v>768</v>
      </c>
    </row>
    <row r="1880" spans="1:7" ht="26.4">
      <c r="A1880" s="163">
        <v>43</v>
      </c>
      <c r="B1880" s="254" t="s">
        <v>4502</v>
      </c>
      <c r="C1880" s="252" t="s">
        <v>4502</v>
      </c>
      <c r="D1880" s="266">
        <v>250</v>
      </c>
      <c r="E1880" s="163" t="s">
        <v>3907</v>
      </c>
      <c r="F1880" s="163" t="s">
        <v>4451</v>
      </c>
      <c r="G1880" s="320">
        <f t="shared" si="16"/>
        <v>800</v>
      </c>
    </row>
    <row r="1881" spans="1:7" ht="26.4">
      <c r="A1881" s="163">
        <v>44</v>
      </c>
      <c r="B1881" s="254" t="s">
        <v>4503</v>
      </c>
      <c r="C1881" s="252" t="s">
        <v>4503</v>
      </c>
      <c r="D1881" s="266">
        <v>250</v>
      </c>
      <c r="E1881" s="163" t="s">
        <v>3907</v>
      </c>
      <c r="F1881" s="163" t="s">
        <v>4451</v>
      </c>
      <c r="G1881" s="320">
        <f t="shared" si="16"/>
        <v>800</v>
      </c>
    </row>
    <row r="1882" spans="1:7" ht="26.4">
      <c r="A1882" s="163">
        <v>45</v>
      </c>
      <c r="B1882" s="254" t="s">
        <v>4504</v>
      </c>
      <c r="C1882" s="252" t="s">
        <v>4504</v>
      </c>
      <c r="D1882" s="266">
        <v>290</v>
      </c>
      <c r="E1882" s="163" t="s">
        <v>3907</v>
      </c>
      <c r="F1882" s="163" t="s">
        <v>4451</v>
      </c>
      <c r="G1882" s="320">
        <f t="shared" si="16"/>
        <v>928</v>
      </c>
    </row>
    <row r="1883" spans="1:7" ht="26.4">
      <c r="A1883" s="163">
        <v>46</v>
      </c>
      <c r="B1883" s="254" t="s">
        <v>4505</v>
      </c>
      <c r="C1883" s="252" t="s">
        <v>4505</v>
      </c>
      <c r="D1883" s="266">
        <v>150</v>
      </c>
      <c r="E1883" s="163" t="s">
        <v>3907</v>
      </c>
      <c r="F1883" s="163" t="s">
        <v>4451</v>
      </c>
      <c r="G1883" s="320">
        <f t="shared" si="16"/>
        <v>480</v>
      </c>
    </row>
    <row r="1884" spans="1:7" ht="26.4">
      <c r="A1884" s="163">
        <v>47</v>
      </c>
      <c r="B1884" s="254" t="s">
        <v>4506</v>
      </c>
      <c r="C1884" s="252" t="s">
        <v>4506</v>
      </c>
      <c r="D1884" s="266">
        <v>110</v>
      </c>
      <c r="E1884" s="163" t="s">
        <v>3907</v>
      </c>
      <c r="F1884" s="163" t="s">
        <v>4451</v>
      </c>
      <c r="G1884" s="320">
        <f t="shared" si="16"/>
        <v>352</v>
      </c>
    </row>
    <row r="1885" spans="1:7" ht="26.4">
      <c r="A1885" s="163">
        <v>48</v>
      </c>
      <c r="B1885" s="254" t="s">
        <v>4507</v>
      </c>
      <c r="C1885" s="252" t="s">
        <v>4507</v>
      </c>
      <c r="D1885" s="266">
        <v>280</v>
      </c>
      <c r="E1885" s="163" t="s">
        <v>3907</v>
      </c>
      <c r="F1885" s="163" t="s">
        <v>4451</v>
      </c>
      <c r="G1885" s="320">
        <f t="shared" si="16"/>
        <v>896</v>
      </c>
    </row>
    <row r="1886" spans="1:7" ht="26.4">
      <c r="A1886" s="163">
        <v>49</v>
      </c>
      <c r="B1886" s="254" t="s">
        <v>4508</v>
      </c>
      <c r="C1886" s="252" t="s">
        <v>4508</v>
      </c>
      <c r="D1886" s="266">
        <v>200</v>
      </c>
      <c r="E1886" s="163" t="s">
        <v>3907</v>
      </c>
      <c r="F1886" s="163" t="s">
        <v>4451</v>
      </c>
      <c r="G1886" s="320">
        <f t="shared" si="16"/>
        <v>640</v>
      </c>
    </row>
    <row r="1887" spans="1:7" ht="39.6">
      <c r="A1887" s="163">
        <v>50</v>
      </c>
      <c r="B1887" s="254" t="s">
        <v>4509</v>
      </c>
      <c r="C1887" s="252" t="s">
        <v>4509</v>
      </c>
      <c r="D1887" s="266">
        <v>400</v>
      </c>
      <c r="E1887" s="163" t="s">
        <v>3907</v>
      </c>
      <c r="F1887" s="163" t="s">
        <v>4451</v>
      </c>
      <c r="G1887" s="320">
        <f t="shared" si="16"/>
        <v>1280</v>
      </c>
    </row>
    <row r="1888" spans="1:7" ht="39.6">
      <c r="A1888" s="163">
        <v>51</v>
      </c>
      <c r="B1888" s="254" t="s">
        <v>4510</v>
      </c>
      <c r="C1888" s="252" t="s">
        <v>4510</v>
      </c>
      <c r="D1888" s="266">
        <v>300</v>
      </c>
      <c r="E1888" s="163" t="s">
        <v>3907</v>
      </c>
      <c r="F1888" s="163" t="s">
        <v>4451</v>
      </c>
      <c r="G1888" s="320">
        <f t="shared" si="16"/>
        <v>960</v>
      </c>
    </row>
    <row r="1889" spans="1:7" ht="39.6">
      <c r="A1889" s="163">
        <v>52</v>
      </c>
      <c r="B1889" s="254" t="s">
        <v>4511</v>
      </c>
      <c r="C1889" s="252" t="s">
        <v>4511</v>
      </c>
      <c r="D1889" s="266">
        <v>400</v>
      </c>
      <c r="E1889" s="163" t="s">
        <v>3907</v>
      </c>
      <c r="F1889" s="163" t="s">
        <v>4451</v>
      </c>
      <c r="G1889" s="320">
        <f t="shared" ref="G1889:G1952" si="17">3.2*D1889</f>
        <v>1280</v>
      </c>
    </row>
    <row r="1890" spans="1:7">
      <c r="A1890" s="163">
        <v>53</v>
      </c>
      <c r="B1890" s="254" t="s">
        <v>4512</v>
      </c>
      <c r="C1890" s="252" t="s">
        <v>4512</v>
      </c>
      <c r="D1890" s="247">
        <v>1100</v>
      </c>
      <c r="E1890" s="163" t="s">
        <v>3907</v>
      </c>
      <c r="F1890" s="252" t="s">
        <v>4513</v>
      </c>
      <c r="G1890" s="320">
        <f t="shared" si="17"/>
        <v>3520</v>
      </c>
    </row>
    <row r="1891" spans="1:7">
      <c r="A1891" s="163">
        <v>54</v>
      </c>
      <c r="B1891" s="254" t="s">
        <v>4514</v>
      </c>
      <c r="C1891" s="252" t="s">
        <v>4514</v>
      </c>
      <c r="D1891" s="247">
        <v>1200</v>
      </c>
      <c r="E1891" s="163" t="s">
        <v>3907</v>
      </c>
      <c r="F1891" s="252" t="s">
        <v>4513</v>
      </c>
      <c r="G1891" s="320">
        <f t="shared" si="17"/>
        <v>3840</v>
      </c>
    </row>
    <row r="1892" spans="1:7">
      <c r="A1892" s="163">
        <v>55</v>
      </c>
      <c r="B1892" s="254" t="s">
        <v>4515</v>
      </c>
      <c r="C1892" s="252" t="s">
        <v>4515</v>
      </c>
      <c r="D1892" s="247">
        <v>1500</v>
      </c>
      <c r="E1892" s="163" t="s">
        <v>3907</v>
      </c>
      <c r="F1892" s="252" t="s">
        <v>4513</v>
      </c>
      <c r="G1892" s="320">
        <f t="shared" si="17"/>
        <v>4800</v>
      </c>
    </row>
    <row r="1893" spans="1:7">
      <c r="A1893" s="163">
        <v>56</v>
      </c>
      <c r="B1893" s="254" t="s">
        <v>4516</v>
      </c>
      <c r="C1893" s="252" t="s">
        <v>4516</v>
      </c>
      <c r="D1893" s="247">
        <v>600</v>
      </c>
      <c r="E1893" s="163" t="s">
        <v>3907</v>
      </c>
      <c r="F1893" s="252" t="s">
        <v>4513</v>
      </c>
      <c r="G1893" s="320">
        <f t="shared" si="17"/>
        <v>1920</v>
      </c>
    </row>
    <row r="1894" spans="1:7">
      <c r="A1894" s="163">
        <v>57</v>
      </c>
      <c r="B1894" s="254" t="s">
        <v>4517</v>
      </c>
      <c r="C1894" s="252" t="s">
        <v>4517</v>
      </c>
      <c r="D1894" s="247">
        <v>370</v>
      </c>
      <c r="E1894" s="163" t="s">
        <v>3907</v>
      </c>
      <c r="F1894" s="252" t="s">
        <v>4513</v>
      </c>
      <c r="G1894" s="320">
        <f t="shared" si="17"/>
        <v>1184</v>
      </c>
    </row>
    <row r="1895" spans="1:7" ht="26.4">
      <c r="A1895" s="163">
        <v>58</v>
      </c>
      <c r="B1895" s="254" t="s">
        <v>4518</v>
      </c>
      <c r="C1895" s="252" t="s">
        <v>4518</v>
      </c>
      <c r="D1895" s="266">
        <v>400</v>
      </c>
      <c r="E1895" s="163" t="s">
        <v>3907</v>
      </c>
      <c r="F1895" s="163" t="s">
        <v>4451</v>
      </c>
      <c r="G1895" s="320">
        <f t="shared" si="17"/>
        <v>1280</v>
      </c>
    </row>
    <row r="1896" spans="1:7" ht="26.4">
      <c r="A1896" s="163">
        <v>59</v>
      </c>
      <c r="B1896" s="254" t="s">
        <v>4519</v>
      </c>
      <c r="C1896" s="252" t="s">
        <v>4519</v>
      </c>
      <c r="D1896" s="266">
        <v>400</v>
      </c>
      <c r="E1896" s="163" t="s">
        <v>3907</v>
      </c>
      <c r="F1896" s="163" t="s">
        <v>4451</v>
      </c>
      <c r="G1896" s="320">
        <f t="shared" si="17"/>
        <v>1280</v>
      </c>
    </row>
    <row r="1897" spans="1:7">
      <c r="A1897" s="163">
        <v>60</v>
      </c>
      <c r="B1897" s="254" t="s">
        <v>4520</v>
      </c>
      <c r="C1897" s="252" t="s">
        <v>4520</v>
      </c>
      <c r="D1897" s="248">
        <v>900</v>
      </c>
      <c r="E1897" s="163" t="s">
        <v>3907</v>
      </c>
      <c r="F1897" s="163" t="s">
        <v>4451</v>
      </c>
      <c r="G1897" s="320">
        <f t="shared" si="17"/>
        <v>2880</v>
      </c>
    </row>
    <row r="1898" spans="1:7">
      <c r="A1898" s="174">
        <v>33</v>
      </c>
      <c r="B1898" s="159" t="s">
        <v>4521</v>
      </c>
      <c r="C1898" s="174"/>
      <c r="D1898" s="248"/>
      <c r="E1898" s="174"/>
      <c r="F1898" s="174"/>
      <c r="G1898" s="322">
        <f>SUBTOTAL(9,G1899:G1899)</f>
        <v>1600</v>
      </c>
    </row>
    <row r="1899" spans="1:7" ht="39.6">
      <c r="A1899" s="163">
        <v>1</v>
      </c>
      <c r="B1899" s="162" t="s">
        <v>4522</v>
      </c>
      <c r="C1899" s="163" t="s">
        <v>4523</v>
      </c>
      <c r="D1899" s="232">
        <v>500</v>
      </c>
      <c r="E1899" s="163" t="s">
        <v>3544</v>
      </c>
      <c r="F1899" s="163" t="s">
        <v>3545</v>
      </c>
      <c r="G1899" s="320">
        <f>3.2*D1899</f>
        <v>1600</v>
      </c>
    </row>
    <row r="1900" spans="1:7" s="131" customFormat="1">
      <c r="A1900" s="153">
        <v>34</v>
      </c>
      <c r="B1900" s="159" t="s">
        <v>2318</v>
      </c>
      <c r="C1900" s="153"/>
      <c r="D1900" s="233"/>
      <c r="E1900" s="153"/>
      <c r="F1900" s="153"/>
      <c r="G1900" s="160">
        <f>SUBTOTAL(9,G1901:G1906)</f>
        <v>11008</v>
      </c>
    </row>
    <row r="1901" spans="1:7" ht="39.6">
      <c r="A1901" s="163">
        <v>1</v>
      </c>
      <c r="B1901" s="162" t="s">
        <v>4524</v>
      </c>
      <c r="C1901" s="163" t="s">
        <v>4525</v>
      </c>
      <c r="D1901" s="232">
        <v>700</v>
      </c>
      <c r="E1901" s="163" t="s">
        <v>3544</v>
      </c>
      <c r="F1901" s="163" t="s">
        <v>3545</v>
      </c>
      <c r="G1901" s="320">
        <f t="shared" si="17"/>
        <v>2240</v>
      </c>
    </row>
    <row r="1902" spans="1:7" ht="39.6">
      <c r="A1902" s="163">
        <v>2</v>
      </c>
      <c r="B1902" s="162" t="s">
        <v>4526</v>
      </c>
      <c r="C1902" s="163" t="s">
        <v>4525</v>
      </c>
      <c r="D1902" s="232">
        <v>690</v>
      </c>
      <c r="E1902" s="163" t="s">
        <v>3544</v>
      </c>
      <c r="F1902" s="163" t="s">
        <v>3545</v>
      </c>
      <c r="G1902" s="320">
        <f t="shared" si="17"/>
        <v>2208</v>
      </c>
    </row>
    <row r="1903" spans="1:7" ht="39.6">
      <c r="A1903" s="163">
        <v>3</v>
      </c>
      <c r="B1903" s="162" t="s">
        <v>4527</v>
      </c>
      <c r="C1903" s="163" t="s">
        <v>4528</v>
      </c>
      <c r="D1903" s="232">
        <v>550</v>
      </c>
      <c r="E1903" s="163" t="s">
        <v>3544</v>
      </c>
      <c r="F1903" s="163" t="s">
        <v>3545</v>
      </c>
      <c r="G1903" s="320">
        <f t="shared" si="17"/>
        <v>1760</v>
      </c>
    </row>
    <row r="1904" spans="1:7" ht="39.6">
      <c r="A1904" s="163">
        <v>4</v>
      </c>
      <c r="B1904" s="162" t="s">
        <v>4529</v>
      </c>
      <c r="C1904" s="163" t="s">
        <v>4529</v>
      </c>
      <c r="D1904" s="247">
        <v>500</v>
      </c>
      <c r="E1904" s="163" t="s">
        <v>3544</v>
      </c>
      <c r="F1904" s="163" t="s">
        <v>3545</v>
      </c>
      <c r="G1904" s="320">
        <f t="shared" si="17"/>
        <v>1600</v>
      </c>
    </row>
    <row r="1905" spans="1:7" ht="39.6">
      <c r="A1905" s="163">
        <v>5</v>
      </c>
      <c r="B1905" s="162" t="s">
        <v>4530</v>
      </c>
      <c r="C1905" s="163" t="s">
        <v>4530</v>
      </c>
      <c r="D1905" s="247">
        <v>700</v>
      </c>
      <c r="E1905" s="163" t="s">
        <v>3544</v>
      </c>
      <c r="F1905" s="163" t="s">
        <v>3545</v>
      </c>
      <c r="G1905" s="320">
        <f t="shared" si="17"/>
        <v>2240</v>
      </c>
    </row>
    <row r="1906" spans="1:7" ht="39.6">
      <c r="A1906" s="163">
        <v>6</v>
      </c>
      <c r="B1906" s="162" t="s">
        <v>4531</v>
      </c>
      <c r="C1906" s="163" t="s">
        <v>4532</v>
      </c>
      <c r="D1906" s="247">
        <v>300</v>
      </c>
      <c r="E1906" s="163" t="s">
        <v>3544</v>
      </c>
      <c r="F1906" s="163" t="s">
        <v>3545</v>
      </c>
      <c r="G1906" s="320">
        <f t="shared" si="17"/>
        <v>960</v>
      </c>
    </row>
    <row r="1907" spans="1:7" s="131" customFormat="1">
      <c r="A1907" s="153">
        <v>35</v>
      </c>
      <c r="B1907" s="159" t="s">
        <v>2325</v>
      </c>
      <c r="C1907" s="153"/>
      <c r="D1907" s="268"/>
      <c r="E1907" s="153"/>
      <c r="F1907" s="153"/>
      <c r="G1907" s="160">
        <f>SUBTOTAL(9,G1908:G1923)</f>
        <v>18320</v>
      </c>
    </row>
    <row r="1908" spans="1:7" ht="39.6">
      <c r="A1908" s="163">
        <v>1</v>
      </c>
      <c r="B1908" s="162" t="s">
        <v>4533</v>
      </c>
      <c r="C1908" s="163" t="s">
        <v>4534</v>
      </c>
      <c r="D1908" s="247">
        <v>600</v>
      </c>
      <c r="E1908" s="163" t="s">
        <v>3907</v>
      </c>
      <c r="F1908" s="163" t="s">
        <v>3545</v>
      </c>
      <c r="G1908" s="320">
        <f t="shared" si="17"/>
        <v>1920</v>
      </c>
    </row>
    <row r="1909" spans="1:7" ht="39.6">
      <c r="A1909" s="163">
        <v>2</v>
      </c>
      <c r="B1909" s="162" t="s">
        <v>4535</v>
      </c>
      <c r="C1909" s="163" t="s">
        <v>4536</v>
      </c>
      <c r="D1909" s="247">
        <v>250</v>
      </c>
      <c r="E1909" s="163" t="s">
        <v>3907</v>
      </c>
      <c r="F1909" s="163" t="s">
        <v>3545</v>
      </c>
      <c r="G1909" s="320">
        <f t="shared" si="17"/>
        <v>800</v>
      </c>
    </row>
    <row r="1910" spans="1:7" ht="39.6">
      <c r="A1910" s="163">
        <v>3</v>
      </c>
      <c r="B1910" s="162" t="s">
        <v>4537</v>
      </c>
      <c r="C1910" s="163" t="s">
        <v>4538</v>
      </c>
      <c r="D1910" s="247">
        <v>500</v>
      </c>
      <c r="E1910" s="163" t="s">
        <v>4539</v>
      </c>
      <c r="F1910" s="163" t="s">
        <v>4540</v>
      </c>
      <c r="G1910" s="320">
        <f t="shared" si="17"/>
        <v>1600</v>
      </c>
    </row>
    <row r="1911" spans="1:7" ht="39.6">
      <c r="A1911" s="163">
        <v>4</v>
      </c>
      <c r="B1911" s="162" t="s">
        <v>4541</v>
      </c>
      <c r="C1911" s="163" t="s">
        <v>4542</v>
      </c>
      <c r="D1911" s="247">
        <v>300</v>
      </c>
      <c r="E1911" s="163" t="s">
        <v>3907</v>
      </c>
      <c r="F1911" s="163" t="s">
        <v>3545</v>
      </c>
      <c r="G1911" s="320">
        <f t="shared" si="17"/>
        <v>960</v>
      </c>
    </row>
    <row r="1912" spans="1:7" ht="39.6">
      <c r="A1912" s="163">
        <v>5</v>
      </c>
      <c r="B1912" s="162" t="s">
        <v>4543</v>
      </c>
      <c r="C1912" s="163" t="s">
        <v>4544</v>
      </c>
      <c r="D1912" s="247">
        <v>350</v>
      </c>
      <c r="E1912" s="163" t="s">
        <v>3907</v>
      </c>
      <c r="F1912" s="163" t="s">
        <v>3545</v>
      </c>
      <c r="G1912" s="320">
        <f t="shared" si="17"/>
        <v>1120</v>
      </c>
    </row>
    <row r="1913" spans="1:7" ht="39.6">
      <c r="A1913" s="163">
        <v>6</v>
      </c>
      <c r="B1913" s="162" t="s">
        <v>4545</v>
      </c>
      <c r="C1913" s="163" t="s">
        <v>4546</v>
      </c>
      <c r="D1913" s="247">
        <v>500</v>
      </c>
      <c r="E1913" s="163" t="s">
        <v>3907</v>
      </c>
      <c r="F1913" s="163" t="s">
        <v>3545</v>
      </c>
      <c r="G1913" s="320">
        <f t="shared" si="17"/>
        <v>1600</v>
      </c>
    </row>
    <row r="1914" spans="1:7" ht="39.6">
      <c r="A1914" s="163">
        <v>7</v>
      </c>
      <c r="B1914" s="162" t="s">
        <v>4547</v>
      </c>
      <c r="C1914" s="163" t="s">
        <v>4548</v>
      </c>
      <c r="D1914" s="247">
        <v>181</v>
      </c>
      <c r="E1914" s="163" t="s">
        <v>3907</v>
      </c>
      <c r="F1914" s="163" t="s">
        <v>3545</v>
      </c>
      <c r="G1914" s="320">
        <f t="shared" si="17"/>
        <v>579.20000000000005</v>
      </c>
    </row>
    <row r="1915" spans="1:7" ht="39.6">
      <c r="A1915" s="163">
        <v>8</v>
      </c>
      <c r="B1915" s="162" t="s">
        <v>4549</v>
      </c>
      <c r="C1915" s="163" t="s">
        <v>4550</v>
      </c>
      <c r="D1915" s="247">
        <v>390</v>
      </c>
      <c r="E1915" s="163" t="s">
        <v>3907</v>
      </c>
      <c r="F1915" s="163" t="s">
        <v>3545</v>
      </c>
      <c r="G1915" s="320">
        <f t="shared" si="17"/>
        <v>1248</v>
      </c>
    </row>
    <row r="1916" spans="1:7" ht="39.6">
      <c r="A1916" s="163">
        <v>9</v>
      </c>
      <c r="B1916" s="162" t="s">
        <v>4551</v>
      </c>
      <c r="C1916" s="163" t="s">
        <v>4552</v>
      </c>
      <c r="D1916" s="247">
        <v>110</v>
      </c>
      <c r="E1916" s="163" t="s">
        <v>3907</v>
      </c>
      <c r="F1916" s="163" t="s">
        <v>3545</v>
      </c>
      <c r="G1916" s="320">
        <f t="shared" si="17"/>
        <v>352</v>
      </c>
    </row>
    <row r="1917" spans="1:7" ht="39.6">
      <c r="A1917" s="163">
        <v>10</v>
      </c>
      <c r="B1917" s="162" t="s">
        <v>4553</v>
      </c>
      <c r="C1917" s="163" t="s">
        <v>4554</v>
      </c>
      <c r="D1917" s="247">
        <v>189</v>
      </c>
      <c r="E1917" s="163" t="s">
        <v>3907</v>
      </c>
      <c r="F1917" s="163" t="s">
        <v>3545</v>
      </c>
      <c r="G1917" s="320">
        <f t="shared" si="17"/>
        <v>604.80000000000007</v>
      </c>
    </row>
    <row r="1918" spans="1:7" ht="39.6">
      <c r="A1918" s="163">
        <v>11</v>
      </c>
      <c r="B1918" s="162" t="s">
        <v>4555</v>
      </c>
      <c r="C1918" s="163" t="s">
        <v>4556</v>
      </c>
      <c r="D1918" s="247">
        <v>395</v>
      </c>
      <c r="E1918" s="163" t="s">
        <v>3907</v>
      </c>
      <c r="F1918" s="163" t="s">
        <v>3545</v>
      </c>
      <c r="G1918" s="320">
        <f t="shared" si="17"/>
        <v>1264</v>
      </c>
    </row>
    <row r="1919" spans="1:7" ht="39.6">
      <c r="A1919" s="163">
        <v>12</v>
      </c>
      <c r="B1919" s="162" t="s">
        <v>4557</v>
      </c>
      <c r="C1919" s="163" t="s">
        <v>4558</v>
      </c>
      <c r="D1919" s="247">
        <v>265</v>
      </c>
      <c r="E1919" s="163" t="s">
        <v>3907</v>
      </c>
      <c r="F1919" s="163" t="s">
        <v>3545</v>
      </c>
      <c r="G1919" s="320">
        <f t="shared" si="17"/>
        <v>848</v>
      </c>
    </row>
    <row r="1920" spans="1:7" ht="39.6">
      <c r="A1920" s="163">
        <v>13</v>
      </c>
      <c r="B1920" s="162" t="s">
        <v>4559</v>
      </c>
      <c r="C1920" s="163" t="s">
        <v>4560</v>
      </c>
      <c r="D1920" s="247">
        <v>570</v>
      </c>
      <c r="E1920" s="163" t="s">
        <v>3907</v>
      </c>
      <c r="F1920" s="163" t="s">
        <v>3545</v>
      </c>
      <c r="G1920" s="320">
        <f t="shared" si="17"/>
        <v>1824</v>
      </c>
    </row>
    <row r="1921" spans="1:7" ht="39.6">
      <c r="A1921" s="163">
        <v>14</v>
      </c>
      <c r="B1921" s="162" t="s">
        <v>4561</v>
      </c>
      <c r="C1921" s="163" t="s">
        <v>4562</v>
      </c>
      <c r="D1921" s="247">
        <v>320</v>
      </c>
      <c r="E1921" s="163" t="s">
        <v>3907</v>
      </c>
      <c r="F1921" s="163" t="s">
        <v>3545</v>
      </c>
      <c r="G1921" s="320">
        <f t="shared" si="17"/>
        <v>1024</v>
      </c>
    </row>
    <row r="1922" spans="1:7" ht="39.6">
      <c r="A1922" s="163">
        <v>15</v>
      </c>
      <c r="B1922" s="162" t="s">
        <v>4563</v>
      </c>
      <c r="C1922" s="163" t="s">
        <v>4564</v>
      </c>
      <c r="D1922" s="247">
        <v>250</v>
      </c>
      <c r="E1922" s="163" t="s">
        <v>3907</v>
      </c>
      <c r="F1922" s="163" t="s">
        <v>3545</v>
      </c>
      <c r="G1922" s="320">
        <f t="shared" si="17"/>
        <v>800</v>
      </c>
    </row>
    <row r="1923" spans="1:7" ht="39.6">
      <c r="A1923" s="163">
        <v>16</v>
      </c>
      <c r="B1923" s="162" t="s">
        <v>4565</v>
      </c>
      <c r="C1923" s="163" t="s">
        <v>4566</v>
      </c>
      <c r="D1923" s="247">
        <v>555</v>
      </c>
      <c r="E1923" s="163" t="s">
        <v>3907</v>
      </c>
      <c r="F1923" s="163" t="s">
        <v>3545</v>
      </c>
      <c r="G1923" s="320">
        <f t="shared" si="17"/>
        <v>1776</v>
      </c>
    </row>
    <row r="1924" spans="1:7" s="131" customFormat="1">
      <c r="A1924" s="175">
        <v>36</v>
      </c>
      <c r="B1924" s="159" t="s">
        <v>2349</v>
      </c>
      <c r="C1924" s="175"/>
      <c r="D1924" s="265"/>
      <c r="E1924" s="175"/>
      <c r="F1924" s="175"/>
      <c r="G1924" s="322">
        <f>SUBTOTAL(9,G1925:G1930)</f>
        <v>11894.400000000001</v>
      </c>
    </row>
    <row r="1925" spans="1:7" ht="39.6">
      <c r="A1925" s="163">
        <v>1</v>
      </c>
      <c r="B1925" s="162" t="s">
        <v>4567</v>
      </c>
      <c r="C1925" s="163" t="s">
        <v>4568</v>
      </c>
      <c r="D1925" s="247">
        <v>741</v>
      </c>
      <c r="E1925" s="163" t="s">
        <v>3544</v>
      </c>
      <c r="F1925" s="163" t="s">
        <v>3545</v>
      </c>
      <c r="G1925" s="320">
        <f t="shared" si="17"/>
        <v>2371.2000000000003</v>
      </c>
    </row>
    <row r="1926" spans="1:7" ht="39.6">
      <c r="A1926" s="163">
        <v>2</v>
      </c>
      <c r="B1926" s="162" t="s">
        <v>4569</v>
      </c>
      <c r="C1926" s="163" t="s">
        <v>4570</v>
      </c>
      <c r="D1926" s="247">
        <v>1235</v>
      </c>
      <c r="E1926" s="163" t="s">
        <v>3544</v>
      </c>
      <c r="F1926" s="163" t="s">
        <v>3545</v>
      </c>
      <c r="G1926" s="320">
        <f t="shared" si="17"/>
        <v>3952</v>
      </c>
    </row>
    <row r="1927" spans="1:7" ht="39.6">
      <c r="A1927" s="163">
        <v>3</v>
      </c>
      <c r="B1927" s="162" t="s">
        <v>4571</v>
      </c>
      <c r="C1927" s="163" t="s">
        <v>4572</v>
      </c>
      <c r="D1927" s="247">
        <v>681</v>
      </c>
      <c r="E1927" s="163" t="s">
        <v>3544</v>
      </c>
      <c r="F1927" s="163" t="s">
        <v>3545</v>
      </c>
      <c r="G1927" s="320">
        <f t="shared" si="17"/>
        <v>2179.2000000000003</v>
      </c>
    </row>
    <row r="1928" spans="1:7" ht="39.6">
      <c r="A1928" s="163">
        <v>4</v>
      </c>
      <c r="B1928" s="162" t="s">
        <v>4573</v>
      </c>
      <c r="C1928" s="163" t="s">
        <v>4574</v>
      </c>
      <c r="D1928" s="247">
        <v>140</v>
      </c>
      <c r="E1928" s="163" t="s">
        <v>3544</v>
      </c>
      <c r="F1928" s="163" t="s">
        <v>3545</v>
      </c>
      <c r="G1928" s="320">
        <f t="shared" si="17"/>
        <v>448</v>
      </c>
    </row>
    <row r="1929" spans="1:7" ht="39.6">
      <c r="A1929" s="163">
        <v>5</v>
      </c>
      <c r="B1929" s="162" t="s">
        <v>4575</v>
      </c>
      <c r="C1929" s="163" t="s">
        <v>4576</v>
      </c>
      <c r="D1929" s="247">
        <v>300</v>
      </c>
      <c r="E1929" s="163" t="s">
        <v>3544</v>
      </c>
      <c r="F1929" s="163" t="s">
        <v>3545</v>
      </c>
      <c r="G1929" s="320">
        <f t="shared" si="17"/>
        <v>960</v>
      </c>
    </row>
    <row r="1930" spans="1:7" ht="39.6">
      <c r="A1930" s="163">
        <v>6</v>
      </c>
      <c r="B1930" s="162" t="s">
        <v>4577</v>
      </c>
      <c r="C1930" s="163" t="s">
        <v>4578</v>
      </c>
      <c r="D1930" s="247">
        <v>620</v>
      </c>
      <c r="E1930" s="163" t="s">
        <v>3544</v>
      </c>
      <c r="F1930" s="163" t="s">
        <v>3545</v>
      </c>
      <c r="G1930" s="320">
        <f t="shared" si="17"/>
        <v>1984</v>
      </c>
    </row>
    <row r="1931" spans="1:7">
      <c r="A1931" s="153">
        <v>37</v>
      </c>
      <c r="B1931" s="159" t="s">
        <v>2370</v>
      </c>
      <c r="C1931" s="153"/>
      <c r="D1931" s="268"/>
      <c r="E1931" s="153"/>
      <c r="F1931" s="153"/>
      <c r="G1931" s="323">
        <f>SUBTOTAL(9,G1932:G2032)</f>
        <v>207900.7999999999</v>
      </c>
    </row>
    <row r="1932" spans="1:7">
      <c r="A1932" s="163">
        <v>1</v>
      </c>
      <c r="B1932" s="162" t="s">
        <v>4579</v>
      </c>
      <c r="C1932" s="163" t="s">
        <v>4579</v>
      </c>
      <c r="D1932" s="247">
        <v>2743</v>
      </c>
      <c r="E1932" s="163" t="s">
        <v>4580</v>
      </c>
      <c r="F1932" s="163" t="s">
        <v>4581</v>
      </c>
      <c r="G1932" s="320">
        <f t="shared" si="17"/>
        <v>8777.6</v>
      </c>
    </row>
    <row r="1933" spans="1:7" ht="39.6">
      <c r="A1933" s="163">
        <v>2</v>
      </c>
      <c r="B1933" s="162" t="s">
        <v>4582</v>
      </c>
      <c r="C1933" s="163" t="s">
        <v>4582</v>
      </c>
      <c r="D1933" s="247">
        <v>700</v>
      </c>
      <c r="E1933" s="163" t="s">
        <v>4580</v>
      </c>
      <c r="F1933" s="163" t="s">
        <v>4581</v>
      </c>
      <c r="G1933" s="320">
        <f t="shared" si="17"/>
        <v>2240</v>
      </c>
    </row>
    <row r="1934" spans="1:7" ht="26.4">
      <c r="A1934" s="163">
        <v>3</v>
      </c>
      <c r="B1934" s="162" t="s">
        <v>4583</v>
      </c>
      <c r="C1934" s="163" t="s">
        <v>4583</v>
      </c>
      <c r="D1934" s="247">
        <v>1066</v>
      </c>
      <c r="E1934" s="163" t="s">
        <v>4580</v>
      </c>
      <c r="F1934" s="163" t="s">
        <v>4581</v>
      </c>
      <c r="G1934" s="320">
        <f t="shared" si="17"/>
        <v>3411.2000000000003</v>
      </c>
    </row>
    <row r="1935" spans="1:7" ht="26.4">
      <c r="A1935" s="163">
        <v>4</v>
      </c>
      <c r="B1935" s="162" t="s">
        <v>4584</v>
      </c>
      <c r="C1935" s="163" t="s">
        <v>4584</v>
      </c>
      <c r="D1935" s="247">
        <v>760</v>
      </c>
      <c r="E1935" s="163" t="s">
        <v>4580</v>
      </c>
      <c r="F1935" s="163" t="s">
        <v>4581</v>
      </c>
      <c r="G1935" s="320">
        <f t="shared" si="17"/>
        <v>2432</v>
      </c>
    </row>
    <row r="1936" spans="1:7" ht="26.4">
      <c r="A1936" s="163">
        <v>5</v>
      </c>
      <c r="B1936" s="162" t="s">
        <v>4585</v>
      </c>
      <c r="C1936" s="163" t="s">
        <v>4585</v>
      </c>
      <c r="D1936" s="247">
        <v>323</v>
      </c>
      <c r="E1936" s="163" t="s">
        <v>4580</v>
      </c>
      <c r="F1936" s="163" t="s">
        <v>4581</v>
      </c>
      <c r="G1936" s="320">
        <f t="shared" si="17"/>
        <v>1033.6000000000001</v>
      </c>
    </row>
    <row r="1937" spans="1:7" ht="26.4">
      <c r="A1937" s="163">
        <v>6</v>
      </c>
      <c r="B1937" s="162" t="s">
        <v>4586</v>
      </c>
      <c r="C1937" s="163" t="s">
        <v>4586</v>
      </c>
      <c r="D1937" s="247">
        <v>703</v>
      </c>
      <c r="E1937" s="163" t="s">
        <v>4580</v>
      </c>
      <c r="F1937" s="163" t="s">
        <v>4581</v>
      </c>
      <c r="G1937" s="320">
        <f t="shared" si="17"/>
        <v>2249.6</v>
      </c>
    </row>
    <row r="1938" spans="1:7" ht="26.4">
      <c r="A1938" s="163">
        <v>7</v>
      </c>
      <c r="B1938" s="162" t="s">
        <v>4587</v>
      </c>
      <c r="C1938" s="163" t="s">
        <v>4587</v>
      </c>
      <c r="D1938" s="247">
        <v>1016</v>
      </c>
      <c r="E1938" s="163" t="s">
        <v>4580</v>
      </c>
      <c r="F1938" s="163" t="s">
        <v>4581</v>
      </c>
      <c r="G1938" s="320">
        <f t="shared" si="17"/>
        <v>3251.2000000000003</v>
      </c>
    </row>
    <row r="1939" spans="1:7" ht="26.4">
      <c r="A1939" s="163">
        <v>8</v>
      </c>
      <c r="B1939" s="162" t="s">
        <v>4588</v>
      </c>
      <c r="C1939" s="163" t="s">
        <v>4588</v>
      </c>
      <c r="D1939" s="247">
        <v>479</v>
      </c>
      <c r="E1939" s="163" t="s">
        <v>4580</v>
      </c>
      <c r="F1939" s="163" t="s">
        <v>4581</v>
      </c>
      <c r="G1939" s="320">
        <f t="shared" si="17"/>
        <v>1532.8000000000002</v>
      </c>
    </row>
    <row r="1940" spans="1:7">
      <c r="A1940" s="163">
        <v>9</v>
      </c>
      <c r="B1940" s="162" t="s">
        <v>4589</v>
      </c>
      <c r="C1940" s="163" t="s">
        <v>4589</v>
      </c>
      <c r="D1940" s="247">
        <v>388</v>
      </c>
      <c r="E1940" s="163" t="s">
        <v>4580</v>
      </c>
      <c r="F1940" s="163" t="s">
        <v>4581</v>
      </c>
      <c r="G1940" s="320">
        <f t="shared" si="17"/>
        <v>1241.6000000000001</v>
      </c>
    </row>
    <row r="1941" spans="1:7">
      <c r="A1941" s="163">
        <v>10</v>
      </c>
      <c r="B1941" s="162" t="s">
        <v>4590</v>
      </c>
      <c r="C1941" s="163" t="s">
        <v>4590</v>
      </c>
      <c r="D1941" s="247">
        <v>720</v>
      </c>
      <c r="E1941" s="163" t="s">
        <v>4580</v>
      </c>
      <c r="F1941" s="163" t="s">
        <v>4581</v>
      </c>
      <c r="G1941" s="320">
        <f t="shared" si="17"/>
        <v>2304</v>
      </c>
    </row>
    <row r="1942" spans="1:7" ht="26.4">
      <c r="A1942" s="163">
        <v>11</v>
      </c>
      <c r="B1942" s="162" t="s">
        <v>4591</v>
      </c>
      <c r="C1942" s="163" t="s">
        <v>4591</v>
      </c>
      <c r="D1942" s="247">
        <v>377</v>
      </c>
      <c r="E1942" s="163" t="s">
        <v>4580</v>
      </c>
      <c r="F1942" s="163" t="s">
        <v>4581</v>
      </c>
      <c r="G1942" s="320">
        <f t="shared" si="17"/>
        <v>1206.4000000000001</v>
      </c>
    </row>
    <row r="1943" spans="1:7">
      <c r="A1943" s="163">
        <v>12</v>
      </c>
      <c r="B1943" s="162" t="s">
        <v>4592</v>
      </c>
      <c r="C1943" s="163" t="s">
        <v>4592</v>
      </c>
      <c r="D1943" s="247">
        <v>559</v>
      </c>
      <c r="E1943" s="163" t="s">
        <v>4580</v>
      </c>
      <c r="F1943" s="163" t="s">
        <v>4581</v>
      </c>
      <c r="G1943" s="320">
        <f t="shared" si="17"/>
        <v>1788.8000000000002</v>
      </c>
    </row>
    <row r="1944" spans="1:7">
      <c r="A1944" s="163">
        <v>13</v>
      </c>
      <c r="B1944" s="162" t="s">
        <v>4593</v>
      </c>
      <c r="C1944" s="163" t="s">
        <v>4593</v>
      </c>
      <c r="D1944" s="247">
        <v>1219</v>
      </c>
      <c r="E1944" s="163" t="s">
        <v>4580</v>
      </c>
      <c r="F1944" s="163" t="s">
        <v>4581</v>
      </c>
      <c r="G1944" s="320">
        <f t="shared" si="17"/>
        <v>3900.8</v>
      </c>
    </row>
    <row r="1945" spans="1:7">
      <c r="A1945" s="163">
        <v>14</v>
      </c>
      <c r="B1945" s="162" t="s">
        <v>4594</v>
      </c>
      <c r="C1945" s="163" t="s">
        <v>4594</v>
      </c>
      <c r="D1945" s="247">
        <v>909</v>
      </c>
      <c r="E1945" s="163" t="s">
        <v>4580</v>
      </c>
      <c r="F1945" s="163" t="s">
        <v>4581</v>
      </c>
      <c r="G1945" s="320">
        <f t="shared" si="17"/>
        <v>2908.8</v>
      </c>
    </row>
    <row r="1946" spans="1:7">
      <c r="A1946" s="163">
        <v>15</v>
      </c>
      <c r="B1946" s="162" t="s">
        <v>4595</v>
      </c>
      <c r="C1946" s="163" t="s">
        <v>4595</v>
      </c>
      <c r="D1946" s="247">
        <v>161</v>
      </c>
      <c r="E1946" s="163" t="s">
        <v>4580</v>
      </c>
      <c r="F1946" s="163" t="s">
        <v>4581</v>
      </c>
      <c r="G1946" s="320">
        <f t="shared" si="17"/>
        <v>515.20000000000005</v>
      </c>
    </row>
    <row r="1947" spans="1:7">
      <c r="A1947" s="163">
        <v>16</v>
      </c>
      <c r="B1947" s="162" t="s">
        <v>4596</v>
      </c>
      <c r="C1947" s="163" t="s">
        <v>4596</v>
      </c>
      <c r="D1947" s="247">
        <v>1008</v>
      </c>
      <c r="E1947" s="163" t="s">
        <v>4580</v>
      </c>
      <c r="F1947" s="163" t="s">
        <v>4581</v>
      </c>
      <c r="G1947" s="320">
        <f t="shared" si="17"/>
        <v>3225.6000000000004</v>
      </c>
    </row>
    <row r="1948" spans="1:7" ht="26.4">
      <c r="A1948" s="163">
        <v>17</v>
      </c>
      <c r="B1948" s="162" t="s">
        <v>4597</v>
      </c>
      <c r="C1948" s="163" t="s">
        <v>4597</v>
      </c>
      <c r="D1948" s="247">
        <v>431</v>
      </c>
      <c r="E1948" s="163" t="s">
        <v>4580</v>
      </c>
      <c r="F1948" s="163" t="s">
        <v>4581</v>
      </c>
      <c r="G1948" s="320">
        <f t="shared" si="17"/>
        <v>1379.2</v>
      </c>
    </row>
    <row r="1949" spans="1:7">
      <c r="A1949" s="163">
        <v>18</v>
      </c>
      <c r="B1949" s="162" t="s">
        <v>4598</v>
      </c>
      <c r="C1949" s="163" t="s">
        <v>4598</v>
      </c>
      <c r="D1949" s="247">
        <v>491</v>
      </c>
      <c r="E1949" s="163" t="s">
        <v>4580</v>
      </c>
      <c r="F1949" s="163" t="s">
        <v>4581</v>
      </c>
      <c r="G1949" s="320">
        <f t="shared" si="17"/>
        <v>1571.2</v>
      </c>
    </row>
    <row r="1950" spans="1:7" ht="26.4">
      <c r="A1950" s="163">
        <v>19</v>
      </c>
      <c r="B1950" s="162" t="s">
        <v>4599</v>
      </c>
      <c r="C1950" s="163" t="s">
        <v>4599</v>
      </c>
      <c r="D1950" s="247">
        <v>928</v>
      </c>
      <c r="E1950" s="163" t="s">
        <v>4580</v>
      </c>
      <c r="F1950" s="163" t="s">
        <v>4581</v>
      </c>
      <c r="G1950" s="320">
        <f t="shared" si="17"/>
        <v>2969.6000000000004</v>
      </c>
    </row>
    <row r="1951" spans="1:7" ht="26.4">
      <c r="A1951" s="163">
        <v>20</v>
      </c>
      <c r="B1951" s="162" t="s">
        <v>4600</v>
      </c>
      <c r="C1951" s="163" t="s">
        <v>4600</v>
      </c>
      <c r="D1951" s="247">
        <v>543</v>
      </c>
      <c r="E1951" s="163" t="s">
        <v>4580</v>
      </c>
      <c r="F1951" s="163" t="s">
        <v>4581</v>
      </c>
      <c r="G1951" s="320">
        <f t="shared" si="17"/>
        <v>1737.6000000000001</v>
      </c>
    </row>
    <row r="1952" spans="1:7">
      <c r="A1952" s="163">
        <v>21</v>
      </c>
      <c r="B1952" s="162" t="s">
        <v>4601</v>
      </c>
      <c r="C1952" s="163" t="s">
        <v>4601</v>
      </c>
      <c r="D1952" s="247">
        <v>2284</v>
      </c>
      <c r="E1952" s="163" t="s">
        <v>4580</v>
      </c>
      <c r="F1952" s="163" t="s">
        <v>4581</v>
      </c>
      <c r="G1952" s="320">
        <f t="shared" si="17"/>
        <v>7308.8</v>
      </c>
    </row>
    <row r="1953" spans="1:7">
      <c r="A1953" s="163">
        <v>22</v>
      </c>
      <c r="B1953" s="162" t="s">
        <v>4602</v>
      </c>
      <c r="C1953" s="163" t="s">
        <v>4602</v>
      </c>
      <c r="D1953" s="247">
        <v>412</v>
      </c>
      <c r="E1953" s="163" t="s">
        <v>4580</v>
      </c>
      <c r="F1953" s="163" t="s">
        <v>4581</v>
      </c>
      <c r="G1953" s="320">
        <f t="shared" ref="G1953:G2016" si="18">3.2*D1953</f>
        <v>1318.4</v>
      </c>
    </row>
    <row r="1954" spans="1:7">
      <c r="A1954" s="163">
        <v>23</v>
      </c>
      <c r="B1954" s="162" t="s">
        <v>4603</v>
      </c>
      <c r="C1954" s="163" t="s">
        <v>4603</v>
      </c>
      <c r="D1954" s="247">
        <v>805</v>
      </c>
      <c r="E1954" s="163" t="s">
        <v>4580</v>
      </c>
      <c r="F1954" s="163" t="s">
        <v>4581</v>
      </c>
      <c r="G1954" s="320">
        <f t="shared" si="18"/>
        <v>2576</v>
      </c>
    </row>
    <row r="1955" spans="1:7">
      <c r="A1955" s="163">
        <v>24</v>
      </c>
      <c r="B1955" s="162" t="s">
        <v>4604</v>
      </c>
      <c r="C1955" s="163" t="s">
        <v>4604</v>
      </c>
      <c r="D1955" s="247">
        <v>366</v>
      </c>
      <c r="E1955" s="163" t="s">
        <v>4580</v>
      </c>
      <c r="F1955" s="163" t="s">
        <v>4581</v>
      </c>
      <c r="G1955" s="320">
        <f t="shared" si="18"/>
        <v>1171.2</v>
      </c>
    </row>
    <row r="1956" spans="1:7">
      <c r="A1956" s="163">
        <v>25</v>
      </c>
      <c r="B1956" s="162" t="s">
        <v>4605</v>
      </c>
      <c r="C1956" s="163" t="s">
        <v>4605</v>
      </c>
      <c r="D1956" s="247">
        <v>205</v>
      </c>
      <c r="E1956" s="163" t="s">
        <v>4580</v>
      </c>
      <c r="F1956" s="163" t="s">
        <v>4581</v>
      </c>
      <c r="G1956" s="320">
        <f t="shared" si="18"/>
        <v>656</v>
      </c>
    </row>
    <row r="1957" spans="1:7" ht="26.4">
      <c r="A1957" s="163">
        <v>26</v>
      </c>
      <c r="B1957" s="162" t="s">
        <v>4606</v>
      </c>
      <c r="C1957" s="163" t="s">
        <v>4606</v>
      </c>
      <c r="D1957" s="247">
        <v>183</v>
      </c>
      <c r="E1957" s="163" t="s">
        <v>4580</v>
      </c>
      <c r="F1957" s="163" t="s">
        <v>4581</v>
      </c>
      <c r="G1957" s="320">
        <f t="shared" si="18"/>
        <v>585.6</v>
      </c>
    </row>
    <row r="1958" spans="1:7" ht="26.4">
      <c r="A1958" s="163">
        <v>27</v>
      </c>
      <c r="B1958" s="162" t="s">
        <v>4607</v>
      </c>
      <c r="C1958" s="163" t="s">
        <v>4607</v>
      </c>
      <c r="D1958" s="247">
        <v>246</v>
      </c>
      <c r="E1958" s="163" t="s">
        <v>4580</v>
      </c>
      <c r="F1958" s="163" t="s">
        <v>4581</v>
      </c>
      <c r="G1958" s="320">
        <f t="shared" si="18"/>
        <v>787.2</v>
      </c>
    </row>
    <row r="1959" spans="1:7">
      <c r="A1959" s="163">
        <v>28</v>
      </c>
      <c r="B1959" s="162" t="s">
        <v>4608</v>
      </c>
      <c r="C1959" s="163" t="s">
        <v>4608</v>
      </c>
      <c r="D1959" s="247">
        <v>337</v>
      </c>
      <c r="E1959" s="163" t="s">
        <v>4580</v>
      </c>
      <c r="F1959" s="163" t="s">
        <v>4581</v>
      </c>
      <c r="G1959" s="320">
        <f t="shared" si="18"/>
        <v>1078.4000000000001</v>
      </c>
    </row>
    <row r="1960" spans="1:7">
      <c r="A1960" s="163">
        <v>29</v>
      </c>
      <c r="B1960" s="162" t="s">
        <v>4609</v>
      </c>
      <c r="C1960" s="163" t="s">
        <v>4609</v>
      </c>
      <c r="D1960" s="247">
        <v>715</v>
      </c>
      <c r="E1960" s="163" t="s">
        <v>4580</v>
      </c>
      <c r="F1960" s="163" t="s">
        <v>4581</v>
      </c>
      <c r="G1960" s="320">
        <f t="shared" si="18"/>
        <v>2288</v>
      </c>
    </row>
    <row r="1961" spans="1:7">
      <c r="A1961" s="163">
        <v>30</v>
      </c>
      <c r="B1961" s="162" t="s">
        <v>4610</v>
      </c>
      <c r="C1961" s="163" t="s">
        <v>4610</v>
      </c>
      <c r="D1961" s="247">
        <v>2059</v>
      </c>
      <c r="E1961" s="163" t="s">
        <v>4580</v>
      </c>
      <c r="F1961" s="163" t="s">
        <v>4581</v>
      </c>
      <c r="G1961" s="320">
        <f t="shared" si="18"/>
        <v>6588.8</v>
      </c>
    </row>
    <row r="1962" spans="1:7">
      <c r="A1962" s="163">
        <v>31</v>
      </c>
      <c r="B1962" s="162" t="s">
        <v>4611</v>
      </c>
      <c r="C1962" s="163" t="s">
        <v>4611</v>
      </c>
      <c r="D1962" s="247">
        <v>546</v>
      </c>
      <c r="E1962" s="163" t="s">
        <v>4580</v>
      </c>
      <c r="F1962" s="163" t="s">
        <v>4581</v>
      </c>
      <c r="G1962" s="320">
        <f t="shared" si="18"/>
        <v>1747.2</v>
      </c>
    </row>
    <row r="1963" spans="1:7">
      <c r="A1963" s="163">
        <v>32</v>
      </c>
      <c r="B1963" s="162" t="s">
        <v>4612</v>
      </c>
      <c r="C1963" s="163" t="s">
        <v>4612</v>
      </c>
      <c r="D1963" s="247">
        <v>340</v>
      </c>
      <c r="E1963" s="163" t="s">
        <v>4580</v>
      </c>
      <c r="F1963" s="163" t="s">
        <v>4581</v>
      </c>
      <c r="G1963" s="320">
        <f t="shared" si="18"/>
        <v>1088</v>
      </c>
    </row>
    <row r="1964" spans="1:7">
      <c r="A1964" s="163">
        <v>33</v>
      </c>
      <c r="B1964" s="162" t="s">
        <v>4613</v>
      </c>
      <c r="C1964" s="163" t="s">
        <v>4613</v>
      </c>
      <c r="D1964" s="247">
        <v>432</v>
      </c>
      <c r="E1964" s="163" t="s">
        <v>4580</v>
      </c>
      <c r="F1964" s="163" t="s">
        <v>4581</v>
      </c>
      <c r="G1964" s="320">
        <f t="shared" si="18"/>
        <v>1382.4</v>
      </c>
    </row>
    <row r="1965" spans="1:7">
      <c r="A1965" s="163">
        <v>34</v>
      </c>
      <c r="B1965" s="162" t="s">
        <v>4614</v>
      </c>
      <c r="C1965" s="163" t="s">
        <v>4614</v>
      </c>
      <c r="D1965" s="247">
        <v>312</v>
      </c>
      <c r="E1965" s="163" t="s">
        <v>4580</v>
      </c>
      <c r="F1965" s="163" t="s">
        <v>4581</v>
      </c>
      <c r="G1965" s="320">
        <f t="shared" si="18"/>
        <v>998.40000000000009</v>
      </c>
    </row>
    <row r="1966" spans="1:7">
      <c r="A1966" s="163">
        <v>35</v>
      </c>
      <c r="B1966" s="162" t="s">
        <v>4615</v>
      </c>
      <c r="C1966" s="163" t="s">
        <v>4615</v>
      </c>
      <c r="D1966" s="247">
        <v>504</v>
      </c>
      <c r="E1966" s="163" t="s">
        <v>4580</v>
      </c>
      <c r="F1966" s="163" t="s">
        <v>4581</v>
      </c>
      <c r="G1966" s="320">
        <f t="shared" si="18"/>
        <v>1612.8000000000002</v>
      </c>
    </row>
    <row r="1967" spans="1:7">
      <c r="A1967" s="163">
        <v>36</v>
      </c>
      <c r="B1967" s="162" t="s">
        <v>4616</v>
      </c>
      <c r="C1967" s="163" t="s">
        <v>4616</v>
      </c>
      <c r="D1967" s="247">
        <v>1000</v>
      </c>
      <c r="E1967" s="163" t="s">
        <v>4580</v>
      </c>
      <c r="F1967" s="163" t="s">
        <v>4581</v>
      </c>
      <c r="G1967" s="320">
        <f t="shared" si="18"/>
        <v>3200</v>
      </c>
    </row>
    <row r="1968" spans="1:7">
      <c r="A1968" s="163">
        <v>37</v>
      </c>
      <c r="B1968" s="162" t="s">
        <v>4617</v>
      </c>
      <c r="C1968" s="163" t="s">
        <v>4617</v>
      </c>
      <c r="D1968" s="247">
        <v>544</v>
      </c>
      <c r="E1968" s="163" t="s">
        <v>4580</v>
      </c>
      <c r="F1968" s="163" t="s">
        <v>4581</v>
      </c>
      <c r="G1968" s="320">
        <f t="shared" si="18"/>
        <v>1740.8000000000002</v>
      </c>
    </row>
    <row r="1969" spans="1:7">
      <c r="A1969" s="163">
        <v>38</v>
      </c>
      <c r="B1969" s="162" t="s">
        <v>4618</v>
      </c>
      <c r="C1969" s="163" t="s">
        <v>4618</v>
      </c>
      <c r="D1969" s="247">
        <v>372</v>
      </c>
      <c r="E1969" s="163" t="s">
        <v>4580</v>
      </c>
      <c r="F1969" s="163" t="s">
        <v>4581</v>
      </c>
      <c r="G1969" s="320">
        <f t="shared" si="18"/>
        <v>1190.4000000000001</v>
      </c>
    </row>
    <row r="1970" spans="1:7">
      <c r="A1970" s="163">
        <v>39</v>
      </c>
      <c r="B1970" s="162" t="s">
        <v>4619</v>
      </c>
      <c r="C1970" s="163" t="s">
        <v>4619</v>
      </c>
      <c r="D1970" s="247">
        <v>287</v>
      </c>
      <c r="E1970" s="163" t="s">
        <v>4580</v>
      </c>
      <c r="F1970" s="163" t="s">
        <v>4581</v>
      </c>
      <c r="G1970" s="320">
        <f t="shared" si="18"/>
        <v>918.40000000000009</v>
      </c>
    </row>
    <row r="1971" spans="1:7" ht="26.4">
      <c r="A1971" s="163">
        <v>40</v>
      </c>
      <c r="B1971" s="162" t="s">
        <v>4620</v>
      </c>
      <c r="C1971" s="163" t="s">
        <v>4620</v>
      </c>
      <c r="D1971" s="247">
        <v>3440</v>
      </c>
      <c r="E1971" s="163" t="s">
        <v>4580</v>
      </c>
      <c r="F1971" s="163" t="s">
        <v>4581</v>
      </c>
      <c r="G1971" s="320">
        <f t="shared" si="18"/>
        <v>11008</v>
      </c>
    </row>
    <row r="1972" spans="1:7" ht="26.4">
      <c r="A1972" s="163">
        <v>41</v>
      </c>
      <c r="B1972" s="162" t="s">
        <v>4621</v>
      </c>
      <c r="C1972" s="163" t="s">
        <v>4621</v>
      </c>
      <c r="D1972" s="247">
        <v>240</v>
      </c>
      <c r="E1972" s="163" t="s">
        <v>4580</v>
      </c>
      <c r="F1972" s="163" t="s">
        <v>4581</v>
      </c>
      <c r="G1972" s="320">
        <f t="shared" si="18"/>
        <v>768</v>
      </c>
    </row>
    <row r="1973" spans="1:7">
      <c r="A1973" s="163">
        <v>42</v>
      </c>
      <c r="B1973" s="162" t="s">
        <v>4622</v>
      </c>
      <c r="C1973" s="163" t="s">
        <v>4622</v>
      </c>
      <c r="D1973" s="247">
        <v>557</v>
      </c>
      <c r="E1973" s="163" t="s">
        <v>4580</v>
      </c>
      <c r="F1973" s="163" t="s">
        <v>4581</v>
      </c>
      <c r="G1973" s="320">
        <f t="shared" si="18"/>
        <v>1782.4</v>
      </c>
    </row>
    <row r="1974" spans="1:7">
      <c r="A1974" s="163">
        <v>43</v>
      </c>
      <c r="B1974" s="162" t="s">
        <v>4623</v>
      </c>
      <c r="C1974" s="163" t="s">
        <v>4623</v>
      </c>
      <c r="D1974" s="247">
        <v>1080</v>
      </c>
      <c r="E1974" s="163" t="s">
        <v>4580</v>
      </c>
      <c r="F1974" s="163" t="s">
        <v>4581</v>
      </c>
      <c r="G1974" s="320">
        <f t="shared" si="18"/>
        <v>3456</v>
      </c>
    </row>
    <row r="1975" spans="1:7">
      <c r="A1975" s="163">
        <v>44</v>
      </c>
      <c r="B1975" s="162" t="s">
        <v>4624</v>
      </c>
      <c r="C1975" s="163" t="s">
        <v>4624</v>
      </c>
      <c r="D1975" s="247">
        <v>355</v>
      </c>
      <c r="E1975" s="163" t="s">
        <v>4580</v>
      </c>
      <c r="F1975" s="163" t="s">
        <v>4581</v>
      </c>
      <c r="G1975" s="320">
        <f t="shared" si="18"/>
        <v>1136</v>
      </c>
    </row>
    <row r="1976" spans="1:7">
      <c r="A1976" s="163">
        <v>45</v>
      </c>
      <c r="B1976" s="162" t="s">
        <v>4625</v>
      </c>
      <c r="C1976" s="163" t="s">
        <v>4625</v>
      </c>
      <c r="D1976" s="247">
        <v>477</v>
      </c>
      <c r="E1976" s="163" t="s">
        <v>4580</v>
      </c>
      <c r="F1976" s="163" t="s">
        <v>4581</v>
      </c>
      <c r="G1976" s="320">
        <f t="shared" si="18"/>
        <v>1526.4</v>
      </c>
    </row>
    <row r="1977" spans="1:7">
      <c r="A1977" s="163">
        <v>46</v>
      </c>
      <c r="B1977" s="162" t="s">
        <v>4626</v>
      </c>
      <c r="C1977" s="163" t="s">
        <v>4626</v>
      </c>
      <c r="D1977" s="247">
        <v>869</v>
      </c>
      <c r="E1977" s="163" t="s">
        <v>4580</v>
      </c>
      <c r="F1977" s="163" t="s">
        <v>4581</v>
      </c>
      <c r="G1977" s="320">
        <f t="shared" si="18"/>
        <v>2780.8</v>
      </c>
    </row>
    <row r="1978" spans="1:7">
      <c r="A1978" s="163">
        <v>47</v>
      </c>
      <c r="B1978" s="162" t="s">
        <v>4627</v>
      </c>
      <c r="C1978" s="163" t="s">
        <v>4627</v>
      </c>
      <c r="D1978" s="247">
        <v>95</v>
      </c>
      <c r="E1978" s="163" t="s">
        <v>4580</v>
      </c>
      <c r="F1978" s="163" t="s">
        <v>4581</v>
      </c>
      <c r="G1978" s="320">
        <f t="shared" si="18"/>
        <v>304</v>
      </c>
    </row>
    <row r="1979" spans="1:7">
      <c r="A1979" s="163">
        <v>48</v>
      </c>
      <c r="B1979" s="162" t="s">
        <v>4628</v>
      </c>
      <c r="C1979" s="163" t="s">
        <v>4628</v>
      </c>
      <c r="D1979" s="247">
        <v>795</v>
      </c>
      <c r="E1979" s="163" t="s">
        <v>4580</v>
      </c>
      <c r="F1979" s="163" t="s">
        <v>4581</v>
      </c>
      <c r="G1979" s="320">
        <f t="shared" si="18"/>
        <v>2544</v>
      </c>
    </row>
    <row r="1980" spans="1:7">
      <c r="A1980" s="163">
        <v>49</v>
      </c>
      <c r="B1980" s="162" t="s">
        <v>4629</v>
      </c>
      <c r="C1980" s="163" t="s">
        <v>4629</v>
      </c>
      <c r="D1980" s="247">
        <v>501</v>
      </c>
      <c r="E1980" s="163" t="s">
        <v>4580</v>
      </c>
      <c r="F1980" s="163" t="s">
        <v>4581</v>
      </c>
      <c r="G1980" s="320">
        <f t="shared" si="18"/>
        <v>1603.2</v>
      </c>
    </row>
    <row r="1981" spans="1:7">
      <c r="A1981" s="163">
        <v>50</v>
      </c>
      <c r="B1981" s="162" t="s">
        <v>4630</v>
      </c>
      <c r="C1981" s="163" t="s">
        <v>4630</v>
      </c>
      <c r="D1981" s="247">
        <v>115</v>
      </c>
      <c r="E1981" s="163" t="s">
        <v>4580</v>
      </c>
      <c r="F1981" s="163" t="s">
        <v>4581</v>
      </c>
      <c r="G1981" s="320">
        <f t="shared" si="18"/>
        <v>368</v>
      </c>
    </row>
    <row r="1982" spans="1:7" ht="26.4">
      <c r="A1982" s="163">
        <v>51</v>
      </c>
      <c r="B1982" s="162" t="s">
        <v>4631</v>
      </c>
      <c r="C1982" s="163" t="s">
        <v>4631</v>
      </c>
      <c r="D1982" s="247">
        <v>250</v>
      </c>
      <c r="E1982" s="163" t="s">
        <v>4580</v>
      </c>
      <c r="F1982" s="163" t="s">
        <v>4581</v>
      </c>
      <c r="G1982" s="320">
        <f t="shared" si="18"/>
        <v>800</v>
      </c>
    </row>
    <row r="1983" spans="1:7">
      <c r="A1983" s="163">
        <v>52</v>
      </c>
      <c r="B1983" s="162" t="s">
        <v>4632</v>
      </c>
      <c r="C1983" s="163" t="s">
        <v>4632</v>
      </c>
      <c r="D1983" s="247">
        <v>308</v>
      </c>
      <c r="E1983" s="163" t="s">
        <v>4580</v>
      </c>
      <c r="F1983" s="163" t="s">
        <v>4581</v>
      </c>
      <c r="G1983" s="320">
        <f t="shared" si="18"/>
        <v>985.6</v>
      </c>
    </row>
    <row r="1984" spans="1:7" ht="26.4">
      <c r="A1984" s="163">
        <v>53</v>
      </c>
      <c r="B1984" s="162" t="s">
        <v>4633</v>
      </c>
      <c r="C1984" s="163" t="s">
        <v>4633</v>
      </c>
      <c r="D1984" s="247">
        <v>745</v>
      </c>
      <c r="E1984" s="163" t="s">
        <v>4580</v>
      </c>
      <c r="F1984" s="163" t="s">
        <v>4581</v>
      </c>
      <c r="G1984" s="320">
        <f t="shared" si="18"/>
        <v>2384</v>
      </c>
    </row>
    <row r="1985" spans="1:7">
      <c r="A1985" s="163">
        <v>54</v>
      </c>
      <c r="B1985" s="162" t="s">
        <v>4634</v>
      </c>
      <c r="C1985" s="163" t="s">
        <v>4634</v>
      </c>
      <c r="D1985" s="247">
        <v>1333</v>
      </c>
      <c r="E1985" s="163" t="s">
        <v>4580</v>
      </c>
      <c r="F1985" s="163" t="s">
        <v>4581</v>
      </c>
      <c r="G1985" s="320">
        <f t="shared" si="18"/>
        <v>4265.6000000000004</v>
      </c>
    </row>
    <row r="1986" spans="1:7" ht="26.4">
      <c r="A1986" s="163">
        <v>55</v>
      </c>
      <c r="B1986" s="162" t="s">
        <v>4635</v>
      </c>
      <c r="C1986" s="163" t="s">
        <v>4635</v>
      </c>
      <c r="D1986" s="247">
        <v>902</v>
      </c>
      <c r="E1986" s="163" t="s">
        <v>4580</v>
      </c>
      <c r="F1986" s="163" t="s">
        <v>4581</v>
      </c>
      <c r="G1986" s="320">
        <f t="shared" si="18"/>
        <v>2886.4</v>
      </c>
    </row>
    <row r="1987" spans="1:7">
      <c r="A1987" s="163">
        <v>56</v>
      </c>
      <c r="B1987" s="162" t="s">
        <v>4636</v>
      </c>
      <c r="C1987" s="163" t="s">
        <v>4636</v>
      </c>
      <c r="D1987" s="247">
        <v>942</v>
      </c>
      <c r="E1987" s="163" t="s">
        <v>4580</v>
      </c>
      <c r="F1987" s="163" t="s">
        <v>4581</v>
      </c>
      <c r="G1987" s="320">
        <f t="shared" si="18"/>
        <v>3014.4</v>
      </c>
    </row>
    <row r="1988" spans="1:7">
      <c r="A1988" s="163">
        <v>57</v>
      </c>
      <c r="B1988" s="162" t="s">
        <v>4637</v>
      </c>
      <c r="C1988" s="163" t="s">
        <v>4637</v>
      </c>
      <c r="D1988" s="247">
        <v>831</v>
      </c>
      <c r="E1988" s="163" t="s">
        <v>4580</v>
      </c>
      <c r="F1988" s="163" t="s">
        <v>4581</v>
      </c>
      <c r="G1988" s="320">
        <f t="shared" si="18"/>
        <v>2659.2000000000003</v>
      </c>
    </row>
    <row r="1989" spans="1:7" ht="26.4">
      <c r="A1989" s="163">
        <v>58</v>
      </c>
      <c r="B1989" s="162" t="s">
        <v>4638</v>
      </c>
      <c r="C1989" s="163" t="s">
        <v>4638</v>
      </c>
      <c r="D1989" s="247">
        <v>365</v>
      </c>
      <c r="E1989" s="163" t="s">
        <v>4580</v>
      </c>
      <c r="F1989" s="163" t="s">
        <v>4581</v>
      </c>
      <c r="G1989" s="320">
        <f t="shared" si="18"/>
        <v>1168</v>
      </c>
    </row>
    <row r="1990" spans="1:7">
      <c r="A1990" s="163">
        <v>59</v>
      </c>
      <c r="B1990" s="162" t="s">
        <v>4639</v>
      </c>
      <c r="C1990" s="163" t="s">
        <v>4639</v>
      </c>
      <c r="D1990" s="247">
        <v>214</v>
      </c>
      <c r="E1990" s="163" t="s">
        <v>4580</v>
      </c>
      <c r="F1990" s="163" t="s">
        <v>4581</v>
      </c>
      <c r="G1990" s="320">
        <f t="shared" si="18"/>
        <v>684.80000000000007</v>
      </c>
    </row>
    <row r="1991" spans="1:7">
      <c r="A1991" s="163">
        <v>60</v>
      </c>
      <c r="B1991" s="162" t="s">
        <v>4640</v>
      </c>
      <c r="C1991" s="163" t="s">
        <v>4640</v>
      </c>
      <c r="D1991" s="247">
        <v>439</v>
      </c>
      <c r="E1991" s="163" t="s">
        <v>4580</v>
      </c>
      <c r="F1991" s="163" t="s">
        <v>4581</v>
      </c>
      <c r="G1991" s="320">
        <f t="shared" si="18"/>
        <v>1404.8000000000002</v>
      </c>
    </row>
    <row r="1992" spans="1:7">
      <c r="A1992" s="163">
        <v>61</v>
      </c>
      <c r="B1992" s="162" t="s">
        <v>4641</v>
      </c>
      <c r="C1992" s="163" t="s">
        <v>4641</v>
      </c>
      <c r="D1992" s="247">
        <v>492</v>
      </c>
      <c r="E1992" s="163" t="s">
        <v>4580</v>
      </c>
      <c r="F1992" s="163" t="s">
        <v>4581</v>
      </c>
      <c r="G1992" s="320">
        <f t="shared" si="18"/>
        <v>1574.4</v>
      </c>
    </row>
    <row r="1993" spans="1:7">
      <c r="A1993" s="163">
        <v>62</v>
      </c>
      <c r="B1993" s="162" t="s">
        <v>4642</v>
      </c>
      <c r="C1993" s="163" t="s">
        <v>4642</v>
      </c>
      <c r="D1993" s="247">
        <v>738</v>
      </c>
      <c r="E1993" s="163" t="s">
        <v>4580</v>
      </c>
      <c r="F1993" s="163" t="s">
        <v>4581</v>
      </c>
      <c r="G1993" s="320">
        <f t="shared" si="18"/>
        <v>2361.6</v>
      </c>
    </row>
    <row r="1994" spans="1:7">
      <c r="A1994" s="163">
        <v>63</v>
      </c>
      <c r="B1994" s="162" t="s">
        <v>4643</v>
      </c>
      <c r="C1994" s="163" t="s">
        <v>4643</v>
      </c>
      <c r="D1994" s="247">
        <v>667</v>
      </c>
      <c r="E1994" s="163" t="s">
        <v>4580</v>
      </c>
      <c r="F1994" s="163" t="s">
        <v>4581</v>
      </c>
      <c r="G1994" s="320">
        <f t="shared" si="18"/>
        <v>2134.4</v>
      </c>
    </row>
    <row r="1995" spans="1:7">
      <c r="A1995" s="163">
        <v>64</v>
      </c>
      <c r="B1995" s="162" t="s">
        <v>4644</v>
      </c>
      <c r="C1995" s="163" t="s">
        <v>4644</v>
      </c>
      <c r="D1995" s="247">
        <v>231</v>
      </c>
      <c r="E1995" s="163" t="s">
        <v>4580</v>
      </c>
      <c r="F1995" s="163" t="s">
        <v>4581</v>
      </c>
      <c r="G1995" s="320">
        <f t="shared" si="18"/>
        <v>739.2</v>
      </c>
    </row>
    <row r="1996" spans="1:7">
      <c r="A1996" s="163">
        <v>65</v>
      </c>
      <c r="B1996" s="162" t="s">
        <v>4645</v>
      </c>
      <c r="C1996" s="163" t="s">
        <v>4645</v>
      </c>
      <c r="D1996" s="247">
        <v>228</v>
      </c>
      <c r="E1996" s="163" t="s">
        <v>4580</v>
      </c>
      <c r="F1996" s="163" t="s">
        <v>4581</v>
      </c>
      <c r="G1996" s="320">
        <f t="shared" si="18"/>
        <v>729.6</v>
      </c>
    </row>
    <row r="1997" spans="1:7" ht="26.4">
      <c r="A1997" s="163">
        <v>66</v>
      </c>
      <c r="B1997" s="162" t="s">
        <v>4646</v>
      </c>
      <c r="C1997" s="163" t="s">
        <v>4646</v>
      </c>
      <c r="D1997" s="247">
        <v>304</v>
      </c>
      <c r="E1997" s="163" t="s">
        <v>4580</v>
      </c>
      <c r="F1997" s="163" t="s">
        <v>4581</v>
      </c>
      <c r="G1997" s="320">
        <f t="shared" si="18"/>
        <v>972.80000000000007</v>
      </c>
    </row>
    <row r="1998" spans="1:7">
      <c r="A1998" s="163">
        <v>67</v>
      </c>
      <c r="B1998" s="162" t="s">
        <v>4647</v>
      </c>
      <c r="C1998" s="163" t="s">
        <v>4647</v>
      </c>
      <c r="D1998" s="247">
        <v>314</v>
      </c>
      <c r="E1998" s="163" t="s">
        <v>4580</v>
      </c>
      <c r="F1998" s="163" t="s">
        <v>4581</v>
      </c>
      <c r="G1998" s="320">
        <f t="shared" si="18"/>
        <v>1004.8000000000001</v>
      </c>
    </row>
    <row r="1999" spans="1:7">
      <c r="A1999" s="163">
        <v>68</v>
      </c>
      <c r="B1999" s="162" t="s">
        <v>4648</v>
      </c>
      <c r="C1999" s="163" t="s">
        <v>4648</v>
      </c>
      <c r="D1999" s="247">
        <v>143</v>
      </c>
      <c r="E1999" s="163" t="s">
        <v>4580</v>
      </c>
      <c r="F1999" s="163" t="s">
        <v>4581</v>
      </c>
      <c r="G1999" s="320">
        <f t="shared" si="18"/>
        <v>457.6</v>
      </c>
    </row>
    <row r="2000" spans="1:7" ht="26.4">
      <c r="A2000" s="163">
        <v>69</v>
      </c>
      <c r="B2000" s="162" t="s">
        <v>4649</v>
      </c>
      <c r="C2000" s="163" t="s">
        <v>4649</v>
      </c>
      <c r="D2000" s="247">
        <v>164</v>
      </c>
      <c r="E2000" s="163" t="s">
        <v>4580</v>
      </c>
      <c r="F2000" s="163" t="s">
        <v>4581</v>
      </c>
      <c r="G2000" s="320">
        <f t="shared" si="18"/>
        <v>524.80000000000007</v>
      </c>
    </row>
    <row r="2001" spans="1:7">
      <c r="A2001" s="163">
        <v>70</v>
      </c>
      <c r="B2001" s="162" t="s">
        <v>4650</v>
      </c>
      <c r="C2001" s="163" t="s">
        <v>4650</v>
      </c>
      <c r="D2001" s="247">
        <v>234</v>
      </c>
      <c r="E2001" s="163" t="s">
        <v>4580</v>
      </c>
      <c r="F2001" s="163" t="s">
        <v>4581</v>
      </c>
      <c r="G2001" s="320">
        <f t="shared" si="18"/>
        <v>748.80000000000007</v>
      </c>
    </row>
    <row r="2002" spans="1:7">
      <c r="A2002" s="163">
        <v>71</v>
      </c>
      <c r="B2002" s="162" t="s">
        <v>4651</v>
      </c>
      <c r="C2002" s="163" t="s">
        <v>4651</v>
      </c>
      <c r="D2002" s="247">
        <v>240</v>
      </c>
      <c r="E2002" s="163" t="s">
        <v>4580</v>
      </c>
      <c r="F2002" s="163" t="s">
        <v>4581</v>
      </c>
      <c r="G2002" s="320">
        <f t="shared" si="18"/>
        <v>768</v>
      </c>
    </row>
    <row r="2003" spans="1:7">
      <c r="A2003" s="163">
        <v>72</v>
      </c>
      <c r="B2003" s="162" t="s">
        <v>4652</v>
      </c>
      <c r="C2003" s="163" t="s">
        <v>4652</v>
      </c>
      <c r="D2003" s="247">
        <v>231</v>
      </c>
      <c r="E2003" s="163" t="s">
        <v>4580</v>
      </c>
      <c r="F2003" s="163" t="s">
        <v>4581</v>
      </c>
      <c r="G2003" s="320">
        <f t="shared" si="18"/>
        <v>739.2</v>
      </c>
    </row>
    <row r="2004" spans="1:7">
      <c r="A2004" s="163">
        <v>73</v>
      </c>
      <c r="B2004" s="162" t="s">
        <v>4653</v>
      </c>
      <c r="C2004" s="163" t="s">
        <v>4653</v>
      </c>
      <c r="D2004" s="247">
        <v>177</v>
      </c>
      <c r="E2004" s="163" t="s">
        <v>4580</v>
      </c>
      <c r="F2004" s="163" t="s">
        <v>4581</v>
      </c>
      <c r="G2004" s="320">
        <f t="shared" si="18"/>
        <v>566.4</v>
      </c>
    </row>
    <row r="2005" spans="1:7" ht="26.4">
      <c r="A2005" s="163">
        <v>74</v>
      </c>
      <c r="B2005" s="162" t="s">
        <v>4654</v>
      </c>
      <c r="C2005" s="163" t="s">
        <v>4654</v>
      </c>
      <c r="D2005" s="247">
        <v>260</v>
      </c>
      <c r="E2005" s="163" t="s">
        <v>4580</v>
      </c>
      <c r="F2005" s="163" t="s">
        <v>4581</v>
      </c>
      <c r="G2005" s="320">
        <f t="shared" si="18"/>
        <v>832</v>
      </c>
    </row>
    <row r="2006" spans="1:7">
      <c r="A2006" s="163">
        <v>75</v>
      </c>
      <c r="B2006" s="162" t="s">
        <v>4655</v>
      </c>
      <c r="C2006" s="163" t="s">
        <v>4655</v>
      </c>
      <c r="D2006" s="247">
        <v>654</v>
      </c>
      <c r="E2006" s="163" t="s">
        <v>4580</v>
      </c>
      <c r="F2006" s="163" t="s">
        <v>4581</v>
      </c>
      <c r="G2006" s="320">
        <f t="shared" si="18"/>
        <v>2092.8000000000002</v>
      </c>
    </row>
    <row r="2007" spans="1:7">
      <c r="A2007" s="163">
        <v>76</v>
      </c>
      <c r="B2007" s="162" t="s">
        <v>4656</v>
      </c>
      <c r="C2007" s="163" t="s">
        <v>4656</v>
      </c>
      <c r="D2007" s="247">
        <v>874</v>
      </c>
      <c r="E2007" s="163" t="s">
        <v>4580</v>
      </c>
      <c r="F2007" s="163" t="s">
        <v>4581</v>
      </c>
      <c r="G2007" s="320">
        <f t="shared" si="18"/>
        <v>2796.8</v>
      </c>
    </row>
    <row r="2008" spans="1:7" ht="26.4">
      <c r="A2008" s="163">
        <v>77</v>
      </c>
      <c r="B2008" s="162" t="s">
        <v>4657</v>
      </c>
      <c r="C2008" s="163" t="s">
        <v>4657</v>
      </c>
      <c r="D2008" s="247">
        <v>1033</v>
      </c>
      <c r="E2008" s="163" t="s">
        <v>4580</v>
      </c>
      <c r="F2008" s="163" t="s">
        <v>4581</v>
      </c>
      <c r="G2008" s="320">
        <f t="shared" si="18"/>
        <v>3305.6000000000004</v>
      </c>
    </row>
    <row r="2009" spans="1:7">
      <c r="A2009" s="163">
        <v>78</v>
      </c>
      <c r="B2009" s="162" t="s">
        <v>4658</v>
      </c>
      <c r="C2009" s="163" t="s">
        <v>4658</v>
      </c>
      <c r="D2009" s="247">
        <v>334</v>
      </c>
      <c r="E2009" s="163" t="s">
        <v>4580</v>
      </c>
      <c r="F2009" s="163" t="s">
        <v>4581</v>
      </c>
      <c r="G2009" s="320">
        <f t="shared" si="18"/>
        <v>1068.8</v>
      </c>
    </row>
    <row r="2010" spans="1:7">
      <c r="A2010" s="163">
        <v>79</v>
      </c>
      <c r="B2010" s="162" t="s">
        <v>4659</v>
      </c>
      <c r="C2010" s="163" t="s">
        <v>4659</v>
      </c>
      <c r="D2010" s="247">
        <v>267</v>
      </c>
      <c r="E2010" s="163" t="s">
        <v>4580</v>
      </c>
      <c r="F2010" s="163" t="s">
        <v>4581</v>
      </c>
      <c r="G2010" s="320">
        <f t="shared" si="18"/>
        <v>854.40000000000009</v>
      </c>
    </row>
    <row r="2011" spans="1:7">
      <c r="A2011" s="163">
        <v>80</v>
      </c>
      <c r="B2011" s="162" t="s">
        <v>4660</v>
      </c>
      <c r="C2011" s="163" t="s">
        <v>4660</v>
      </c>
      <c r="D2011" s="247">
        <v>126</v>
      </c>
      <c r="E2011" s="163" t="s">
        <v>4580</v>
      </c>
      <c r="F2011" s="163" t="s">
        <v>4581</v>
      </c>
      <c r="G2011" s="320">
        <f t="shared" si="18"/>
        <v>403.20000000000005</v>
      </c>
    </row>
    <row r="2012" spans="1:7" ht="26.4">
      <c r="A2012" s="163">
        <v>81</v>
      </c>
      <c r="B2012" s="162" t="s">
        <v>4661</v>
      </c>
      <c r="C2012" s="163" t="s">
        <v>4661</v>
      </c>
      <c r="D2012" s="247">
        <v>638</v>
      </c>
      <c r="E2012" s="163" t="s">
        <v>4580</v>
      </c>
      <c r="F2012" s="163" t="s">
        <v>4581</v>
      </c>
      <c r="G2012" s="320">
        <f t="shared" si="18"/>
        <v>2041.6000000000001</v>
      </c>
    </row>
    <row r="2013" spans="1:7">
      <c r="A2013" s="163">
        <v>82</v>
      </c>
      <c r="B2013" s="162" t="s">
        <v>4662</v>
      </c>
      <c r="C2013" s="163" t="s">
        <v>4662</v>
      </c>
      <c r="D2013" s="247">
        <v>229</v>
      </c>
      <c r="E2013" s="163" t="s">
        <v>4580</v>
      </c>
      <c r="F2013" s="163" t="s">
        <v>4581</v>
      </c>
      <c r="G2013" s="320">
        <f t="shared" si="18"/>
        <v>732.80000000000007</v>
      </c>
    </row>
    <row r="2014" spans="1:7">
      <c r="A2014" s="163">
        <v>83</v>
      </c>
      <c r="B2014" s="162" t="s">
        <v>4663</v>
      </c>
      <c r="C2014" s="163" t="s">
        <v>4663</v>
      </c>
      <c r="D2014" s="247">
        <v>332</v>
      </c>
      <c r="E2014" s="163" t="s">
        <v>4580</v>
      </c>
      <c r="F2014" s="163" t="s">
        <v>4581</v>
      </c>
      <c r="G2014" s="320">
        <f t="shared" si="18"/>
        <v>1062.4000000000001</v>
      </c>
    </row>
    <row r="2015" spans="1:7">
      <c r="A2015" s="163">
        <v>84</v>
      </c>
      <c r="B2015" s="162" t="s">
        <v>4664</v>
      </c>
      <c r="C2015" s="163" t="s">
        <v>4664</v>
      </c>
      <c r="D2015" s="247">
        <v>227</v>
      </c>
      <c r="E2015" s="163" t="s">
        <v>4580</v>
      </c>
      <c r="F2015" s="163" t="s">
        <v>4581</v>
      </c>
      <c r="G2015" s="320">
        <f t="shared" si="18"/>
        <v>726.40000000000009</v>
      </c>
    </row>
    <row r="2016" spans="1:7">
      <c r="A2016" s="163">
        <v>85</v>
      </c>
      <c r="B2016" s="162" t="s">
        <v>4665</v>
      </c>
      <c r="C2016" s="163" t="s">
        <v>4665</v>
      </c>
      <c r="D2016" s="247">
        <v>490</v>
      </c>
      <c r="E2016" s="163" t="s">
        <v>4580</v>
      </c>
      <c r="F2016" s="163" t="s">
        <v>4581</v>
      </c>
      <c r="G2016" s="320">
        <f t="shared" si="18"/>
        <v>1568</v>
      </c>
    </row>
    <row r="2017" spans="1:7">
      <c r="A2017" s="163">
        <v>86</v>
      </c>
      <c r="B2017" s="162" t="s">
        <v>4666</v>
      </c>
      <c r="C2017" s="163" t="s">
        <v>4666</v>
      </c>
      <c r="D2017" s="247">
        <v>856</v>
      </c>
      <c r="E2017" s="163" t="s">
        <v>4580</v>
      </c>
      <c r="F2017" s="163" t="s">
        <v>4581</v>
      </c>
      <c r="G2017" s="320">
        <f t="shared" ref="G2017:G2031" si="19">3.2*D2017</f>
        <v>2739.2000000000003</v>
      </c>
    </row>
    <row r="2018" spans="1:7">
      <c r="A2018" s="163">
        <v>87</v>
      </c>
      <c r="B2018" s="162" t="s">
        <v>4667</v>
      </c>
      <c r="C2018" s="163" t="s">
        <v>4667</v>
      </c>
      <c r="D2018" s="247">
        <v>403</v>
      </c>
      <c r="E2018" s="163" t="s">
        <v>4580</v>
      </c>
      <c r="F2018" s="163" t="s">
        <v>4581</v>
      </c>
      <c r="G2018" s="320">
        <f t="shared" si="19"/>
        <v>1289.6000000000001</v>
      </c>
    </row>
    <row r="2019" spans="1:7" ht="26.4">
      <c r="A2019" s="163">
        <v>88</v>
      </c>
      <c r="B2019" s="162" t="s">
        <v>4668</v>
      </c>
      <c r="C2019" s="163" t="s">
        <v>4668</v>
      </c>
      <c r="D2019" s="247">
        <v>637</v>
      </c>
      <c r="E2019" s="163" t="s">
        <v>4580</v>
      </c>
      <c r="F2019" s="163" t="s">
        <v>4581</v>
      </c>
      <c r="G2019" s="320">
        <f t="shared" si="19"/>
        <v>2038.4</v>
      </c>
    </row>
    <row r="2020" spans="1:7">
      <c r="A2020" s="163">
        <v>89</v>
      </c>
      <c r="B2020" s="162" t="s">
        <v>4669</v>
      </c>
      <c r="C2020" s="163" t="s">
        <v>4669</v>
      </c>
      <c r="D2020" s="247">
        <v>2304</v>
      </c>
      <c r="E2020" s="163" t="s">
        <v>4580</v>
      </c>
      <c r="F2020" s="163" t="s">
        <v>4581</v>
      </c>
      <c r="G2020" s="320">
        <f t="shared" si="19"/>
        <v>7372.8</v>
      </c>
    </row>
    <row r="2021" spans="1:7" ht="26.4">
      <c r="A2021" s="163">
        <v>90</v>
      </c>
      <c r="B2021" s="162" t="s">
        <v>4670</v>
      </c>
      <c r="C2021" s="163" t="s">
        <v>4670</v>
      </c>
      <c r="D2021" s="247">
        <v>454</v>
      </c>
      <c r="E2021" s="163" t="s">
        <v>4580</v>
      </c>
      <c r="F2021" s="163" t="s">
        <v>4581</v>
      </c>
      <c r="G2021" s="320">
        <f t="shared" si="19"/>
        <v>1452.8000000000002</v>
      </c>
    </row>
    <row r="2022" spans="1:7">
      <c r="A2022" s="163">
        <v>91</v>
      </c>
      <c r="B2022" s="162" t="s">
        <v>4671</v>
      </c>
      <c r="C2022" s="163" t="s">
        <v>4671</v>
      </c>
      <c r="D2022" s="247">
        <v>575</v>
      </c>
      <c r="E2022" s="163" t="s">
        <v>4580</v>
      </c>
      <c r="F2022" s="163" t="s">
        <v>4581</v>
      </c>
      <c r="G2022" s="320">
        <f t="shared" si="19"/>
        <v>1840</v>
      </c>
    </row>
    <row r="2023" spans="1:7">
      <c r="A2023" s="163">
        <v>92</v>
      </c>
      <c r="B2023" s="162" t="s">
        <v>4672</v>
      </c>
      <c r="C2023" s="163" t="s">
        <v>4672</v>
      </c>
      <c r="D2023" s="247">
        <v>620</v>
      </c>
      <c r="E2023" s="163" t="s">
        <v>4580</v>
      </c>
      <c r="F2023" s="163" t="s">
        <v>4581</v>
      </c>
      <c r="G2023" s="320">
        <f t="shared" si="19"/>
        <v>1984</v>
      </c>
    </row>
    <row r="2024" spans="1:7">
      <c r="A2024" s="163">
        <v>93</v>
      </c>
      <c r="B2024" s="162" t="s">
        <v>4673</v>
      </c>
      <c r="C2024" s="163" t="s">
        <v>4673</v>
      </c>
      <c r="D2024" s="247">
        <v>575</v>
      </c>
      <c r="E2024" s="163" t="s">
        <v>4580</v>
      </c>
      <c r="F2024" s="163" t="s">
        <v>4581</v>
      </c>
      <c r="G2024" s="320">
        <f t="shared" si="19"/>
        <v>1840</v>
      </c>
    </row>
    <row r="2025" spans="1:7">
      <c r="A2025" s="163">
        <v>94</v>
      </c>
      <c r="B2025" s="162" t="s">
        <v>4674</v>
      </c>
      <c r="C2025" s="163" t="s">
        <v>4674</v>
      </c>
      <c r="D2025" s="247">
        <v>568</v>
      </c>
      <c r="E2025" s="163" t="s">
        <v>4580</v>
      </c>
      <c r="F2025" s="163" t="s">
        <v>4581</v>
      </c>
      <c r="G2025" s="320">
        <f t="shared" si="19"/>
        <v>1817.6000000000001</v>
      </c>
    </row>
    <row r="2026" spans="1:7">
      <c r="A2026" s="163">
        <v>95</v>
      </c>
      <c r="B2026" s="162" t="s">
        <v>4675</v>
      </c>
      <c r="C2026" s="163" t="s">
        <v>4675</v>
      </c>
      <c r="D2026" s="247">
        <v>1247</v>
      </c>
      <c r="E2026" s="163" t="s">
        <v>4580</v>
      </c>
      <c r="F2026" s="163" t="s">
        <v>4581</v>
      </c>
      <c r="G2026" s="320">
        <f t="shared" si="19"/>
        <v>3990.4</v>
      </c>
    </row>
    <row r="2027" spans="1:7">
      <c r="A2027" s="163">
        <v>96</v>
      </c>
      <c r="B2027" s="162" t="s">
        <v>4676</v>
      </c>
      <c r="C2027" s="163" t="s">
        <v>4676</v>
      </c>
      <c r="D2027" s="247">
        <v>333</v>
      </c>
      <c r="E2027" s="163" t="s">
        <v>4580</v>
      </c>
      <c r="F2027" s="163" t="s">
        <v>4581</v>
      </c>
      <c r="G2027" s="320">
        <f t="shared" si="19"/>
        <v>1065.6000000000001</v>
      </c>
    </row>
    <row r="2028" spans="1:7">
      <c r="A2028" s="163">
        <v>97</v>
      </c>
      <c r="B2028" s="162" t="s">
        <v>4677</v>
      </c>
      <c r="C2028" s="163" t="s">
        <v>4677</v>
      </c>
      <c r="D2028" s="247">
        <v>956</v>
      </c>
      <c r="E2028" s="163" t="s">
        <v>4580</v>
      </c>
      <c r="F2028" s="163" t="s">
        <v>4581</v>
      </c>
      <c r="G2028" s="320">
        <f t="shared" si="19"/>
        <v>3059.2000000000003</v>
      </c>
    </row>
    <row r="2029" spans="1:7">
      <c r="A2029" s="163">
        <v>98</v>
      </c>
      <c r="B2029" s="162" t="s">
        <v>4678</v>
      </c>
      <c r="C2029" s="163" t="s">
        <v>4678</v>
      </c>
      <c r="D2029" s="247">
        <v>891</v>
      </c>
      <c r="E2029" s="163" t="s">
        <v>4580</v>
      </c>
      <c r="F2029" s="163" t="s">
        <v>4581</v>
      </c>
      <c r="G2029" s="320">
        <f t="shared" si="19"/>
        <v>2851.2000000000003</v>
      </c>
    </row>
    <row r="2030" spans="1:7" ht="26.4">
      <c r="A2030" s="163">
        <v>99</v>
      </c>
      <c r="B2030" s="162" t="s">
        <v>4679</v>
      </c>
      <c r="C2030" s="163" t="s">
        <v>4679</v>
      </c>
      <c r="D2030" s="247">
        <v>1072</v>
      </c>
      <c r="E2030" s="163" t="s">
        <v>4580</v>
      </c>
      <c r="F2030" s="163" t="s">
        <v>4581</v>
      </c>
      <c r="G2030" s="320">
        <f t="shared" si="19"/>
        <v>3430.4</v>
      </c>
    </row>
    <row r="2031" spans="1:7">
      <c r="A2031" s="163">
        <v>100</v>
      </c>
      <c r="B2031" s="162" t="s">
        <v>4680</v>
      </c>
      <c r="C2031" s="163" t="s">
        <v>4680</v>
      </c>
      <c r="D2031" s="247">
        <v>1049</v>
      </c>
      <c r="E2031" s="163" t="s">
        <v>4580</v>
      </c>
      <c r="F2031" s="163" t="s">
        <v>4581</v>
      </c>
      <c r="G2031" s="320">
        <f t="shared" si="19"/>
        <v>3356.8</v>
      </c>
    </row>
    <row r="2032" spans="1:7">
      <c r="A2032" s="163">
        <v>101</v>
      </c>
      <c r="B2032" s="162" t="s">
        <v>4681</v>
      </c>
      <c r="C2032" s="163" t="s">
        <v>4681</v>
      </c>
      <c r="D2032" s="247">
        <v>476</v>
      </c>
      <c r="E2032" s="163" t="s">
        <v>4580</v>
      </c>
      <c r="F2032" s="163" t="s">
        <v>4581</v>
      </c>
      <c r="G2032" s="320">
        <f>3.2*D2032</f>
        <v>1523.2</v>
      </c>
    </row>
    <row r="2033" spans="1:7" s="131" customFormat="1">
      <c r="A2033" s="153">
        <v>38</v>
      </c>
      <c r="B2033" s="159" t="s">
        <v>2462</v>
      </c>
      <c r="C2033" s="153"/>
      <c r="D2033" s="268"/>
      <c r="E2033" s="153"/>
      <c r="F2033" s="153"/>
      <c r="G2033" s="323">
        <f>SUBTOTAL(9,G2034:G2037)</f>
        <v>11200</v>
      </c>
    </row>
    <row r="2034" spans="1:7" ht="39.6">
      <c r="A2034" s="163">
        <v>1</v>
      </c>
      <c r="B2034" s="254" t="s">
        <v>2463</v>
      </c>
      <c r="C2034" s="252" t="s">
        <v>2463</v>
      </c>
      <c r="D2034" s="247">
        <v>200</v>
      </c>
      <c r="E2034" s="163" t="s">
        <v>3907</v>
      </c>
      <c r="F2034" s="163" t="s">
        <v>4682</v>
      </c>
      <c r="G2034" s="320">
        <f>3.2*D2034</f>
        <v>640</v>
      </c>
    </row>
    <row r="2035" spans="1:7" ht="39.6">
      <c r="A2035" s="163">
        <v>2</v>
      </c>
      <c r="B2035" s="254" t="s">
        <v>4683</v>
      </c>
      <c r="C2035" s="252" t="s">
        <v>4683</v>
      </c>
      <c r="D2035" s="247">
        <v>800</v>
      </c>
      <c r="E2035" s="163" t="s">
        <v>3907</v>
      </c>
      <c r="F2035" s="163" t="s">
        <v>4682</v>
      </c>
      <c r="G2035" s="320">
        <f t="shared" ref="G2035:G2037" si="20">3.2*D2035</f>
        <v>2560</v>
      </c>
    </row>
    <row r="2036" spans="1:7" ht="39.6">
      <c r="A2036" s="163">
        <v>3</v>
      </c>
      <c r="B2036" s="254" t="s">
        <v>2467</v>
      </c>
      <c r="C2036" s="252" t="s">
        <v>2467</v>
      </c>
      <c r="D2036" s="266">
        <v>1500</v>
      </c>
      <c r="E2036" s="163" t="s">
        <v>3907</v>
      </c>
      <c r="F2036" s="163" t="s">
        <v>4682</v>
      </c>
      <c r="G2036" s="320">
        <f t="shared" si="20"/>
        <v>4800</v>
      </c>
    </row>
    <row r="2037" spans="1:7" ht="39.6">
      <c r="A2037" s="163">
        <v>4</v>
      </c>
      <c r="B2037" s="254" t="s">
        <v>2470</v>
      </c>
      <c r="C2037" s="252" t="s">
        <v>2470</v>
      </c>
      <c r="D2037" s="266">
        <v>1000</v>
      </c>
      <c r="E2037" s="163" t="s">
        <v>3907</v>
      </c>
      <c r="F2037" s="163" t="s">
        <v>4682</v>
      </c>
      <c r="G2037" s="320">
        <f t="shared" si="20"/>
        <v>3200</v>
      </c>
    </row>
    <row r="2038" spans="1:7">
      <c r="A2038" s="163">
        <v>39</v>
      </c>
      <c r="B2038" s="159" t="s">
        <v>4684</v>
      </c>
      <c r="C2038" s="252"/>
      <c r="D2038" s="266"/>
      <c r="E2038" s="163"/>
      <c r="F2038" s="163"/>
      <c r="G2038" s="323">
        <f>SUBTOTAL(9,G2039:G2049)</f>
        <v>27264</v>
      </c>
    </row>
    <row r="2039" spans="1:7" ht="39.6">
      <c r="A2039" s="167">
        <v>1</v>
      </c>
      <c r="B2039" s="168" t="s">
        <v>4685</v>
      </c>
      <c r="C2039" s="167" t="s">
        <v>4686</v>
      </c>
      <c r="D2039" s="45">
        <v>1000</v>
      </c>
      <c r="E2039" s="167" t="s">
        <v>3544</v>
      </c>
      <c r="F2039" s="167" t="s">
        <v>3545</v>
      </c>
      <c r="G2039" s="320">
        <f>3.2*D2039</f>
        <v>3200</v>
      </c>
    </row>
    <row r="2040" spans="1:7" ht="26.4">
      <c r="A2040" s="167">
        <v>2</v>
      </c>
      <c r="B2040" s="168" t="s">
        <v>4687</v>
      </c>
      <c r="C2040" s="167" t="s">
        <v>4688</v>
      </c>
      <c r="D2040" s="45">
        <v>800</v>
      </c>
      <c r="E2040" s="167" t="s">
        <v>4689</v>
      </c>
      <c r="F2040" s="167" t="s">
        <v>4581</v>
      </c>
      <c r="G2040" s="320">
        <f t="shared" ref="G2040:G2049" si="21">3.2*D2040</f>
        <v>2560</v>
      </c>
    </row>
    <row r="2041" spans="1:7" ht="26.4">
      <c r="A2041" s="167">
        <v>3</v>
      </c>
      <c r="B2041" s="168" t="s">
        <v>4690</v>
      </c>
      <c r="C2041" s="167" t="s">
        <v>4691</v>
      </c>
      <c r="D2041" s="45">
        <v>550</v>
      </c>
      <c r="E2041" s="167" t="s">
        <v>4689</v>
      </c>
      <c r="F2041" s="167" t="s">
        <v>4581</v>
      </c>
      <c r="G2041" s="320">
        <f t="shared" si="21"/>
        <v>1760</v>
      </c>
    </row>
    <row r="2042" spans="1:7" ht="26.4">
      <c r="A2042" s="167">
        <v>4</v>
      </c>
      <c r="B2042" s="168" t="s">
        <v>4692</v>
      </c>
      <c r="C2042" s="167" t="s">
        <v>4693</v>
      </c>
      <c r="D2042" s="45">
        <v>950</v>
      </c>
      <c r="E2042" s="167" t="s">
        <v>4689</v>
      </c>
      <c r="F2042" s="167" t="s">
        <v>4581</v>
      </c>
      <c r="G2042" s="320">
        <f t="shared" si="21"/>
        <v>3040</v>
      </c>
    </row>
    <row r="2043" spans="1:7">
      <c r="A2043" s="167">
        <v>5</v>
      </c>
      <c r="B2043" s="168" t="s">
        <v>4694</v>
      </c>
      <c r="C2043" s="167" t="s">
        <v>4695</v>
      </c>
      <c r="D2043" s="45">
        <v>600</v>
      </c>
      <c r="E2043" s="167" t="s">
        <v>4689</v>
      </c>
      <c r="F2043" s="167" t="s">
        <v>4581</v>
      </c>
      <c r="G2043" s="320">
        <f t="shared" si="21"/>
        <v>1920</v>
      </c>
    </row>
    <row r="2044" spans="1:7" ht="39.6">
      <c r="A2044" s="167">
        <v>6</v>
      </c>
      <c r="B2044" s="168" t="s">
        <v>4696</v>
      </c>
      <c r="C2044" s="167" t="s">
        <v>4697</v>
      </c>
      <c r="D2044" s="45">
        <v>1200</v>
      </c>
      <c r="E2044" s="167" t="s">
        <v>4363</v>
      </c>
      <c r="F2044" s="167" t="s">
        <v>3545</v>
      </c>
      <c r="G2044" s="320">
        <f t="shared" si="21"/>
        <v>3840</v>
      </c>
    </row>
    <row r="2045" spans="1:7" ht="26.4">
      <c r="A2045" s="167">
        <v>7</v>
      </c>
      <c r="B2045" s="168" t="s">
        <v>4698</v>
      </c>
      <c r="C2045" s="167" t="s">
        <v>4699</v>
      </c>
      <c r="D2045" s="45">
        <v>570</v>
      </c>
      <c r="E2045" s="167" t="s">
        <v>4363</v>
      </c>
      <c r="F2045" s="167" t="s">
        <v>4700</v>
      </c>
      <c r="G2045" s="320">
        <f t="shared" si="21"/>
        <v>1824</v>
      </c>
    </row>
    <row r="2046" spans="1:7" ht="39.6">
      <c r="A2046" s="167">
        <v>8</v>
      </c>
      <c r="B2046" s="168" t="s">
        <v>4701</v>
      </c>
      <c r="C2046" s="167" t="s">
        <v>4702</v>
      </c>
      <c r="D2046" s="45">
        <v>450</v>
      </c>
      <c r="E2046" s="167" t="s">
        <v>4703</v>
      </c>
      <c r="F2046" s="167" t="s">
        <v>4700</v>
      </c>
      <c r="G2046" s="320">
        <f t="shared" si="21"/>
        <v>1440</v>
      </c>
    </row>
    <row r="2047" spans="1:7">
      <c r="A2047" s="167">
        <v>9</v>
      </c>
      <c r="B2047" s="168" t="s">
        <v>4704</v>
      </c>
      <c r="C2047" s="167" t="s">
        <v>4705</v>
      </c>
      <c r="D2047" s="45">
        <v>420</v>
      </c>
      <c r="E2047" s="167" t="s">
        <v>4706</v>
      </c>
      <c r="F2047" s="167"/>
      <c r="G2047" s="320">
        <f t="shared" si="21"/>
        <v>1344</v>
      </c>
    </row>
    <row r="2048" spans="1:7" ht="26.4">
      <c r="A2048" s="167">
        <v>10</v>
      </c>
      <c r="B2048" s="168" t="s">
        <v>4707</v>
      </c>
      <c r="C2048" s="167" t="s">
        <v>4708</v>
      </c>
      <c r="D2048" s="45">
        <v>1100</v>
      </c>
      <c r="E2048" s="167" t="s">
        <v>4706</v>
      </c>
      <c r="F2048" s="167"/>
      <c r="G2048" s="320">
        <f t="shared" si="21"/>
        <v>3520</v>
      </c>
    </row>
    <row r="2049" spans="1:7">
      <c r="A2049" s="167">
        <v>11</v>
      </c>
      <c r="B2049" s="168" t="s">
        <v>4709</v>
      </c>
      <c r="C2049" s="167" t="s">
        <v>4710</v>
      </c>
      <c r="D2049" s="45">
        <v>880</v>
      </c>
      <c r="E2049" s="167" t="s">
        <v>4689</v>
      </c>
      <c r="F2049" s="167" t="s">
        <v>4711</v>
      </c>
      <c r="G2049" s="320">
        <f t="shared" si="21"/>
        <v>2816</v>
      </c>
    </row>
    <row r="2050" spans="1:7">
      <c r="A2050" s="163">
        <v>40</v>
      </c>
      <c r="B2050" s="159" t="s">
        <v>2608</v>
      </c>
      <c r="C2050" s="163"/>
      <c r="D2050" s="247"/>
      <c r="E2050" s="163"/>
      <c r="F2050" s="163"/>
      <c r="G2050" s="323">
        <f>SUBTOTAL(9,G2051:G2065)</f>
        <v>27152</v>
      </c>
    </row>
    <row r="2051" spans="1:7">
      <c r="A2051" s="270">
        <v>1</v>
      </c>
      <c r="B2051" s="271" t="s">
        <v>4712</v>
      </c>
      <c r="C2051" s="270" t="s">
        <v>4713</v>
      </c>
      <c r="D2051" s="272">
        <v>450</v>
      </c>
      <c r="E2051" s="270" t="s">
        <v>4714</v>
      </c>
      <c r="F2051" s="270" t="s">
        <v>4715</v>
      </c>
      <c r="G2051" s="320">
        <f>3.2*D2051</f>
        <v>1440</v>
      </c>
    </row>
    <row r="2052" spans="1:7">
      <c r="A2052" s="270">
        <v>2</v>
      </c>
      <c r="B2052" s="271" t="s">
        <v>4716</v>
      </c>
      <c r="C2052" s="270" t="s">
        <v>4717</v>
      </c>
      <c r="D2052" s="272">
        <v>600</v>
      </c>
      <c r="E2052" s="270" t="s">
        <v>4718</v>
      </c>
      <c r="F2052" s="270" t="s">
        <v>4719</v>
      </c>
      <c r="G2052" s="320">
        <f t="shared" ref="G2052:G2065" si="22">3.2*D2052</f>
        <v>1920</v>
      </c>
    </row>
    <row r="2053" spans="1:7">
      <c r="A2053" s="270">
        <v>3</v>
      </c>
      <c r="B2053" s="271" t="s">
        <v>4720</v>
      </c>
      <c r="C2053" s="270" t="s">
        <v>4717</v>
      </c>
      <c r="D2053" s="272">
        <v>600</v>
      </c>
      <c r="E2053" s="270" t="s">
        <v>4718</v>
      </c>
      <c r="F2053" s="270" t="s">
        <v>4719</v>
      </c>
      <c r="G2053" s="320">
        <f t="shared" si="22"/>
        <v>1920</v>
      </c>
    </row>
    <row r="2054" spans="1:7">
      <c r="A2054" s="270">
        <v>4</v>
      </c>
      <c r="B2054" s="271" t="s">
        <v>4721</v>
      </c>
      <c r="C2054" s="270" t="s">
        <v>4722</v>
      </c>
      <c r="D2054" s="272">
        <v>400</v>
      </c>
      <c r="E2054" s="270" t="s">
        <v>4723</v>
      </c>
      <c r="F2054" s="270" t="s">
        <v>4715</v>
      </c>
      <c r="G2054" s="320">
        <f t="shared" si="22"/>
        <v>1280</v>
      </c>
    </row>
    <row r="2055" spans="1:7" ht="39.6">
      <c r="A2055" s="270">
        <v>5</v>
      </c>
      <c r="B2055" s="162" t="s">
        <v>4724</v>
      </c>
      <c r="C2055" s="163" t="s">
        <v>4725</v>
      </c>
      <c r="D2055" s="247">
        <v>300</v>
      </c>
      <c r="E2055" s="163" t="s">
        <v>4726</v>
      </c>
      <c r="F2055" s="163" t="s">
        <v>3545</v>
      </c>
      <c r="G2055" s="320">
        <f t="shared" si="22"/>
        <v>960</v>
      </c>
    </row>
    <row r="2056" spans="1:7" ht="39.6">
      <c r="A2056" s="270">
        <v>6</v>
      </c>
      <c r="B2056" s="162" t="s">
        <v>4727</v>
      </c>
      <c r="C2056" s="163" t="s">
        <v>4728</v>
      </c>
      <c r="D2056" s="247">
        <v>300</v>
      </c>
      <c r="E2056" s="163" t="s">
        <v>4726</v>
      </c>
      <c r="F2056" s="163" t="s">
        <v>3545</v>
      </c>
      <c r="G2056" s="320">
        <f t="shared" si="22"/>
        <v>960</v>
      </c>
    </row>
    <row r="2057" spans="1:7" ht="39.6">
      <c r="A2057" s="270">
        <v>7</v>
      </c>
      <c r="B2057" s="162" t="s">
        <v>4729</v>
      </c>
      <c r="C2057" s="163" t="s">
        <v>4730</v>
      </c>
      <c r="D2057" s="247">
        <v>400</v>
      </c>
      <c r="E2057" s="163" t="s">
        <v>4726</v>
      </c>
      <c r="F2057" s="163" t="s">
        <v>3545</v>
      </c>
      <c r="G2057" s="320">
        <f t="shared" si="22"/>
        <v>1280</v>
      </c>
    </row>
    <row r="2058" spans="1:7" ht="39.6">
      <c r="A2058" s="270">
        <v>8</v>
      </c>
      <c r="B2058" s="162" t="s">
        <v>4731</v>
      </c>
      <c r="C2058" s="163" t="s">
        <v>4732</v>
      </c>
      <c r="D2058" s="247">
        <v>800</v>
      </c>
      <c r="E2058" s="163" t="s">
        <v>4726</v>
      </c>
      <c r="F2058" s="163" t="s">
        <v>3545</v>
      </c>
      <c r="G2058" s="320">
        <f t="shared" si="22"/>
        <v>2560</v>
      </c>
    </row>
    <row r="2059" spans="1:7" ht="39.6">
      <c r="A2059" s="270">
        <v>9</v>
      </c>
      <c r="B2059" s="162" t="s">
        <v>4733</v>
      </c>
      <c r="C2059" s="163" t="s">
        <v>4734</v>
      </c>
      <c r="D2059" s="247">
        <v>800</v>
      </c>
      <c r="E2059" s="163" t="s">
        <v>4726</v>
      </c>
      <c r="F2059" s="163" t="s">
        <v>3545</v>
      </c>
      <c r="G2059" s="320">
        <f t="shared" si="22"/>
        <v>2560</v>
      </c>
    </row>
    <row r="2060" spans="1:7" ht="39.6">
      <c r="A2060" s="270">
        <v>10</v>
      </c>
      <c r="B2060" s="162" t="s">
        <v>4735</v>
      </c>
      <c r="C2060" s="163" t="s">
        <v>4736</v>
      </c>
      <c r="D2060" s="247">
        <v>800</v>
      </c>
      <c r="E2060" s="163" t="s">
        <v>4726</v>
      </c>
      <c r="F2060" s="163" t="s">
        <v>3545</v>
      </c>
      <c r="G2060" s="320">
        <f t="shared" si="22"/>
        <v>2560</v>
      </c>
    </row>
    <row r="2061" spans="1:7" ht="39.6">
      <c r="A2061" s="270">
        <v>11</v>
      </c>
      <c r="B2061" s="162" t="s">
        <v>4737</v>
      </c>
      <c r="C2061" s="163" t="s">
        <v>4738</v>
      </c>
      <c r="D2061" s="247">
        <v>500</v>
      </c>
      <c r="E2061" s="163" t="s">
        <v>4726</v>
      </c>
      <c r="F2061" s="163" t="s">
        <v>3545</v>
      </c>
      <c r="G2061" s="320">
        <f t="shared" si="22"/>
        <v>1600</v>
      </c>
    </row>
    <row r="2062" spans="1:7" ht="26.4">
      <c r="A2062" s="270">
        <v>12</v>
      </c>
      <c r="B2062" s="162" t="s">
        <v>4739</v>
      </c>
      <c r="C2062" s="163" t="s">
        <v>4740</v>
      </c>
      <c r="D2062" s="247">
        <v>500</v>
      </c>
      <c r="E2062" s="163" t="s">
        <v>4741</v>
      </c>
      <c r="F2062" s="163" t="s">
        <v>4742</v>
      </c>
      <c r="G2062" s="320">
        <f t="shared" si="22"/>
        <v>1600</v>
      </c>
    </row>
    <row r="2063" spans="1:7" ht="26.4">
      <c r="A2063" s="270">
        <v>13</v>
      </c>
      <c r="B2063" s="162" t="s">
        <v>4743</v>
      </c>
      <c r="C2063" s="163" t="s">
        <v>4744</v>
      </c>
      <c r="D2063" s="247">
        <v>735</v>
      </c>
      <c r="E2063" s="163" t="s">
        <v>4741</v>
      </c>
      <c r="F2063" s="163" t="s">
        <v>4745</v>
      </c>
      <c r="G2063" s="320">
        <f t="shared" si="22"/>
        <v>2352</v>
      </c>
    </row>
    <row r="2064" spans="1:7">
      <c r="A2064" s="270">
        <v>14</v>
      </c>
      <c r="B2064" s="162" t="s">
        <v>4746</v>
      </c>
      <c r="C2064" s="163" t="s">
        <v>4747</v>
      </c>
      <c r="D2064" s="247">
        <v>650</v>
      </c>
      <c r="E2064" s="163" t="s">
        <v>4741</v>
      </c>
      <c r="F2064" s="163" t="s">
        <v>4748</v>
      </c>
      <c r="G2064" s="320">
        <f t="shared" si="22"/>
        <v>2080</v>
      </c>
    </row>
    <row r="2065" spans="1:7">
      <c r="A2065" s="270">
        <v>15</v>
      </c>
      <c r="B2065" s="162" t="s">
        <v>2629</v>
      </c>
      <c r="C2065" s="163" t="s">
        <v>2628</v>
      </c>
      <c r="D2065" s="247">
        <v>650</v>
      </c>
      <c r="E2065" s="163" t="s">
        <v>4741</v>
      </c>
      <c r="F2065" s="163" t="s">
        <v>4748</v>
      </c>
      <c r="G2065" s="320">
        <f t="shared" si="22"/>
        <v>2080</v>
      </c>
    </row>
    <row r="2066" spans="1:7">
      <c r="A2066" s="174">
        <v>41</v>
      </c>
      <c r="B2066" s="177" t="s">
        <v>2644</v>
      </c>
      <c r="C2066" s="174"/>
      <c r="D2066" s="248"/>
      <c r="E2066" s="174"/>
      <c r="F2066" s="174"/>
      <c r="G2066" s="323">
        <f>SUBTOTAL(9,G2067:G2087)</f>
        <v>47232</v>
      </c>
    </row>
    <row r="2067" spans="1:7" ht="26.4">
      <c r="A2067" s="163">
        <v>1</v>
      </c>
      <c r="B2067" s="162" t="s">
        <v>4749</v>
      </c>
      <c r="C2067" s="163" t="s">
        <v>4750</v>
      </c>
      <c r="D2067" s="232">
        <v>700</v>
      </c>
      <c r="E2067" s="163" t="s">
        <v>4689</v>
      </c>
      <c r="F2067" s="163" t="s">
        <v>4581</v>
      </c>
      <c r="G2067" s="320">
        <f>3.2*D2067</f>
        <v>2240</v>
      </c>
    </row>
    <row r="2068" spans="1:7" ht="26.4">
      <c r="A2068" s="163">
        <v>2</v>
      </c>
      <c r="B2068" s="162" t="s">
        <v>4751</v>
      </c>
      <c r="C2068" s="163" t="s">
        <v>4752</v>
      </c>
      <c r="D2068" s="232">
        <v>300</v>
      </c>
      <c r="E2068" s="163" t="s">
        <v>4689</v>
      </c>
      <c r="F2068" s="163" t="s">
        <v>4581</v>
      </c>
      <c r="G2068" s="320">
        <f t="shared" ref="G2068:G2087" si="23">3.2*D2068</f>
        <v>960</v>
      </c>
    </row>
    <row r="2069" spans="1:7">
      <c r="A2069" s="163">
        <v>3</v>
      </c>
      <c r="B2069" s="162" t="s">
        <v>4753</v>
      </c>
      <c r="C2069" s="163" t="s">
        <v>4754</v>
      </c>
      <c r="D2069" s="232">
        <v>500</v>
      </c>
      <c r="E2069" s="163" t="s">
        <v>4689</v>
      </c>
      <c r="F2069" s="163" t="s">
        <v>4581</v>
      </c>
      <c r="G2069" s="320">
        <f t="shared" si="23"/>
        <v>1600</v>
      </c>
    </row>
    <row r="2070" spans="1:7" ht="26.4">
      <c r="A2070" s="163">
        <v>4</v>
      </c>
      <c r="B2070" s="162" t="s">
        <v>4755</v>
      </c>
      <c r="C2070" s="163" t="s">
        <v>4756</v>
      </c>
      <c r="D2070" s="232">
        <v>1000</v>
      </c>
      <c r="E2070" s="163" t="s">
        <v>4689</v>
      </c>
      <c r="F2070" s="163" t="s">
        <v>4581</v>
      </c>
      <c r="G2070" s="320">
        <f t="shared" si="23"/>
        <v>3200</v>
      </c>
    </row>
    <row r="2071" spans="1:7" ht="39.6">
      <c r="A2071" s="163">
        <v>5</v>
      </c>
      <c r="B2071" s="162" t="s">
        <v>4757</v>
      </c>
      <c r="C2071" s="163" t="s">
        <v>4758</v>
      </c>
      <c r="D2071" s="232">
        <v>400</v>
      </c>
      <c r="E2071" s="163" t="s">
        <v>3544</v>
      </c>
      <c r="F2071" s="163" t="s">
        <v>3545</v>
      </c>
      <c r="G2071" s="320">
        <f t="shared" si="23"/>
        <v>1280</v>
      </c>
    </row>
    <row r="2072" spans="1:7" ht="39.6">
      <c r="A2072" s="163">
        <v>6</v>
      </c>
      <c r="B2072" s="162" t="s">
        <v>4759</v>
      </c>
      <c r="C2072" s="163" t="s">
        <v>4760</v>
      </c>
      <c r="D2072" s="232">
        <v>1200</v>
      </c>
      <c r="E2072" s="163" t="s">
        <v>4761</v>
      </c>
      <c r="F2072" s="163" t="s">
        <v>4700</v>
      </c>
      <c r="G2072" s="320">
        <f t="shared" si="23"/>
        <v>3840</v>
      </c>
    </row>
    <row r="2073" spans="1:7" ht="26.4">
      <c r="A2073" s="163">
        <v>7</v>
      </c>
      <c r="B2073" s="162" t="s">
        <v>4762</v>
      </c>
      <c r="C2073" s="163" t="s">
        <v>4763</v>
      </c>
      <c r="D2073" s="232">
        <v>700</v>
      </c>
      <c r="E2073" s="163"/>
      <c r="F2073" s="163" t="s">
        <v>4700</v>
      </c>
      <c r="G2073" s="320">
        <f t="shared" si="23"/>
        <v>2240</v>
      </c>
    </row>
    <row r="2074" spans="1:7" ht="39.6">
      <c r="A2074" s="163">
        <v>8</v>
      </c>
      <c r="B2074" s="162" t="s">
        <v>4764</v>
      </c>
      <c r="C2074" s="163" t="s">
        <v>4765</v>
      </c>
      <c r="D2074" s="232">
        <v>710</v>
      </c>
      <c r="E2074" s="163"/>
      <c r="F2074" s="163" t="s">
        <v>4700</v>
      </c>
      <c r="G2074" s="320">
        <f t="shared" si="23"/>
        <v>2272</v>
      </c>
    </row>
    <row r="2075" spans="1:7" ht="26.4">
      <c r="A2075" s="163">
        <v>9</v>
      </c>
      <c r="B2075" s="162" t="s">
        <v>4766</v>
      </c>
      <c r="C2075" s="163" t="s">
        <v>4767</v>
      </c>
      <c r="D2075" s="232">
        <v>600</v>
      </c>
      <c r="E2075" s="163"/>
      <c r="F2075" s="163" t="s">
        <v>4700</v>
      </c>
      <c r="G2075" s="320">
        <f t="shared" si="23"/>
        <v>1920</v>
      </c>
    </row>
    <row r="2076" spans="1:7" ht="26.4">
      <c r="A2076" s="163">
        <v>10</v>
      </c>
      <c r="B2076" s="162" t="s">
        <v>4768</v>
      </c>
      <c r="C2076" s="163" t="s">
        <v>4768</v>
      </c>
      <c r="D2076" s="232">
        <v>400</v>
      </c>
      <c r="E2076" s="163" t="s">
        <v>4769</v>
      </c>
      <c r="F2076" s="163" t="s">
        <v>4700</v>
      </c>
      <c r="G2076" s="320">
        <f t="shared" si="23"/>
        <v>1280</v>
      </c>
    </row>
    <row r="2077" spans="1:7" ht="26.4">
      <c r="A2077" s="163">
        <v>11</v>
      </c>
      <c r="B2077" s="162" t="s">
        <v>4770</v>
      </c>
      <c r="C2077" s="163" t="s">
        <v>4770</v>
      </c>
      <c r="D2077" s="232">
        <v>600</v>
      </c>
      <c r="E2077" s="163"/>
      <c r="F2077" s="163" t="s">
        <v>4700</v>
      </c>
      <c r="G2077" s="320">
        <f t="shared" si="23"/>
        <v>1920</v>
      </c>
    </row>
    <row r="2078" spans="1:7" ht="26.4">
      <c r="A2078" s="163">
        <v>12</v>
      </c>
      <c r="B2078" s="162" t="s">
        <v>4771</v>
      </c>
      <c r="C2078" s="163" t="s">
        <v>4771</v>
      </c>
      <c r="D2078" s="232">
        <v>500</v>
      </c>
      <c r="E2078" s="163"/>
      <c r="F2078" s="163" t="s">
        <v>4700</v>
      </c>
      <c r="G2078" s="320">
        <f t="shared" si="23"/>
        <v>1600</v>
      </c>
    </row>
    <row r="2079" spans="1:7" ht="26.4">
      <c r="A2079" s="163">
        <v>13</v>
      </c>
      <c r="B2079" s="162" t="s">
        <v>4772</v>
      </c>
      <c r="C2079" s="163" t="s">
        <v>4772</v>
      </c>
      <c r="D2079" s="232">
        <v>1300</v>
      </c>
      <c r="E2079" s="163"/>
      <c r="F2079" s="163" t="s">
        <v>4700</v>
      </c>
      <c r="G2079" s="320">
        <f t="shared" si="23"/>
        <v>4160</v>
      </c>
    </row>
    <row r="2080" spans="1:7" ht="26.4">
      <c r="A2080" s="163">
        <v>14</v>
      </c>
      <c r="B2080" s="162" t="s">
        <v>4773</v>
      </c>
      <c r="C2080" s="163" t="s">
        <v>4773</v>
      </c>
      <c r="D2080" s="232">
        <v>500</v>
      </c>
      <c r="E2080" s="163" t="s">
        <v>4774</v>
      </c>
      <c r="F2080" s="163" t="s">
        <v>4700</v>
      </c>
      <c r="G2080" s="320">
        <f t="shared" si="23"/>
        <v>1600</v>
      </c>
    </row>
    <row r="2081" spans="1:7" ht="26.4">
      <c r="A2081" s="163">
        <v>15</v>
      </c>
      <c r="B2081" s="162" t="s">
        <v>4775</v>
      </c>
      <c r="C2081" s="163" t="s">
        <v>4775</v>
      </c>
      <c r="D2081" s="232">
        <v>600</v>
      </c>
      <c r="E2081" s="163"/>
      <c r="F2081" s="163" t="s">
        <v>4700</v>
      </c>
      <c r="G2081" s="320">
        <f t="shared" si="23"/>
        <v>1920</v>
      </c>
    </row>
    <row r="2082" spans="1:7" ht="26.4">
      <c r="A2082" s="163">
        <v>16</v>
      </c>
      <c r="B2082" s="162" t="s">
        <v>4776</v>
      </c>
      <c r="C2082" s="163" t="s">
        <v>4776</v>
      </c>
      <c r="D2082" s="232">
        <v>700</v>
      </c>
      <c r="E2082" s="163" t="s">
        <v>4777</v>
      </c>
      <c r="F2082" s="163" t="s">
        <v>4700</v>
      </c>
      <c r="G2082" s="320">
        <f t="shared" si="23"/>
        <v>2240</v>
      </c>
    </row>
    <row r="2083" spans="1:7" ht="26.4">
      <c r="A2083" s="163">
        <v>17</v>
      </c>
      <c r="B2083" s="162" t="s">
        <v>4778</v>
      </c>
      <c r="C2083" s="163" t="s">
        <v>4778</v>
      </c>
      <c r="D2083" s="232">
        <v>1100</v>
      </c>
      <c r="E2083" s="163" t="s">
        <v>4779</v>
      </c>
      <c r="F2083" s="163" t="s">
        <v>4700</v>
      </c>
      <c r="G2083" s="320">
        <f t="shared" si="23"/>
        <v>3520</v>
      </c>
    </row>
    <row r="2084" spans="1:7" ht="26.4">
      <c r="A2084" s="163">
        <v>18</v>
      </c>
      <c r="B2084" s="162" t="s">
        <v>4780</v>
      </c>
      <c r="C2084" s="163" t="s">
        <v>4780</v>
      </c>
      <c r="D2084" s="232">
        <v>400</v>
      </c>
      <c r="E2084" s="163"/>
      <c r="F2084" s="163" t="s">
        <v>4700</v>
      </c>
      <c r="G2084" s="320">
        <f t="shared" si="23"/>
        <v>1280</v>
      </c>
    </row>
    <row r="2085" spans="1:7" ht="26.4">
      <c r="A2085" s="163">
        <v>19</v>
      </c>
      <c r="B2085" s="162" t="s">
        <v>4781</v>
      </c>
      <c r="C2085" s="163" t="s">
        <v>4781</v>
      </c>
      <c r="D2085" s="232">
        <v>450</v>
      </c>
      <c r="E2085" s="163"/>
      <c r="F2085" s="163" t="s">
        <v>4700</v>
      </c>
      <c r="G2085" s="320">
        <f t="shared" si="23"/>
        <v>1440</v>
      </c>
    </row>
    <row r="2086" spans="1:7" ht="26.4">
      <c r="A2086" s="163">
        <v>20</v>
      </c>
      <c r="B2086" s="162" t="s">
        <v>4782</v>
      </c>
      <c r="C2086" s="163" t="s">
        <v>4782</v>
      </c>
      <c r="D2086" s="232">
        <v>600</v>
      </c>
      <c r="E2086" s="163"/>
      <c r="F2086" s="163" t="s">
        <v>4700</v>
      </c>
      <c r="G2086" s="320">
        <f t="shared" si="23"/>
        <v>1920</v>
      </c>
    </row>
    <row r="2087" spans="1:7" ht="26.4">
      <c r="A2087" s="163">
        <v>21</v>
      </c>
      <c r="B2087" s="162" t="s">
        <v>4783</v>
      </c>
      <c r="C2087" s="163" t="s">
        <v>4783</v>
      </c>
      <c r="D2087" s="232">
        <v>1500</v>
      </c>
      <c r="E2087" s="163" t="s">
        <v>4784</v>
      </c>
      <c r="F2087" s="163" t="s">
        <v>4785</v>
      </c>
      <c r="G2087" s="320">
        <f t="shared" si="23"/>
        <v>4800</v>
      </c>
    </row>
    <row r="2088" spans="1:7">
      <c r="A2088" s="153">
        <v>42</v>
      </c>
      <c r="B2088" s="159" t="s">
        <v>2685</v>
      </c>
      <c r="C2088" s="153"/>
      <c r="D2088" s="233"/>
      <c r="E2088" s="153"/>
      <c r="F2088" s="153"/>
      <c r="G2088" s="323">
        <f>SUBTOTAL(9,G2089:G2126)</f>
        <v>59124.735999999997</v>
      </c>
    </row>
    <row r="2089" spans="1:7" ht="39.6">
      <c r="A2089" s="163">
        <v>1</v>
      </c>
      <c r="B2089" s="237" t="s">
        <v>4786</v>
      </c>
      <c r="C2089" s="163"/>
      <c r="D2089" s="273">
        <v>800</v>
      </c>
      <c r="E2089" s="163"/>
      <c r="F2089" s="163" t="s">
        <v>3545</v>
      </c>
      <c r="G2089" s="320">
        <f>3.2*D2089</f>
        <v>2560</v>
      </c>
    </row>
    <row r="2090" spans="1:7" ht="39.6">
      <c r="A2090" s="163">
        <v>2</v>
      </c>
      <c r="B2090" s="237" t="s">
        <v>4787</v>
      </c>
      <c r="C2090" s="163"/>
      <c r="D2090" s="273">
        <v>850</v>
      </c>
      <c r="E2090" s="163"/>
      <c r="F2090" s="163" t="s">
        <v>3545</v>
      </c>
      <c r="G2090" s="320">
        <f t="shared" ref="G2090:G2130" si="24">3.2*D2090</f>
        <v>2720</v>
      </c>
    </row>
    <row r="2091" spans="1:7" ht="39.6">
      <c r="A2091" s="163">
        <v>3</v>
      </c>
      <c r="B2091" s="237" t="s">
        <v>4788</v>
      </c>
      <c r="C2091" s="163"/>
      <c r="D2091" s="273">
        <v>605</v>
      </c>
      <c r="E2091" s="163"/>
      <c r="F2091" s="163" t="s">
        <v>3545</v>
      </c>
      <c r="G2091" s="320">
        <f t="shared" si="24"/>
        <v>1936</v>
      </c>
    </row>
    <row r="2092" spans="1:7" ht="39.6">
      <c r="A2092" s="163">
        <v>4</v>
      </c>
      <c r="B2092" s="237" t="s">
        <v>4789</v>
      </c>
      <c r="C2092" s="163"/>
      <c r="D2092" s="273">
        <v>702</v>
      </c>
      <c r="E2092" s="163"/>
      <c r="F2092" s="163" t="s">
        <v>3545</v>
      </c>
      <c r="G2092" s="320">
        <f t="shared" si="24"/>
        <v>2246.4</v>
      </c>
    </row>
    <row r="2093" spans="1:7" ht="39.6">
      <c r="A2093" s="163">
        <v>5</v>
      </c>
      <c r="B2093" s="237" t="s">
        <v>4790</v>
      </c>
      <c r="C2093" s="163"/>
      <c r="D2093" s="273">
        <v>270</v>
      </c>
      <c r="E2093" s="163"/>
      <c r="F2093" s="163" t="s">
        <v>3545</v>
      </c>
      <c r="G2093" s="320">
        <f t="shared" si="24"/>
        <v>864</v>
      </c>
    </row>
    <row r="2094" spans="1:7" ht="39.6">
      <c r="A2094" s="163">
        <v>6</v>
      </c>
      <c r="B2094" s="237" t="s">
        <v>4791</v>
      </c>
      <c r="C2094" s="163"/>
      <c r="D2094" s="273">
        <v>280</v>
      </c>
      <c r="E2094" s="163"/>
      <c r="F2094" s="163" t="s">
        <v>3545</v>
      </c>
      <c r="G2094" s="320">
        <f t="shared" si="24"/>
        <v>896</v>
      </c>
    </row>
    <row r="2095" spans="1:7" ht="39.6">
      <c r="A2095" s="163">
        <v>7</v>
      </c>
      <c r="B2095" s="237" t="s">
        <v>4792</v>
      </c>
      <c r="C2095" s="163"/>
      <c r="D2095" s="273">
        <v>420</v>
      </c>
      <c r="E2095" s="163"/>
      <c r="F2095" s="163" t="s">
        <v>3545</v>
      </c>
      <c r="G2095" s="320">
        <f t="shared" si="24"/>
        <v>1344</v>
      </c>
    </row>
    <row r="2096" spans="1:7" ht="39.6">
      <c r="A2096" s="163">
        <v>8</v>
      </c>
      <c r="B2096" s="237" t="s">
        <v>4793</v>
      </c>
      <c r="C2096" s="163"/>
      <c r="D2096" s="273">
        <v>280</v>
      </c>
      <c r="E2096" s="163"/>
      <c r="F2096" s="163" t="s">
        <v>3545</v>
      </c>
      <c r="G2096" s="320">
        <f t="shared" si="24"/>
        <v>896</v>
      </c>
    </row>
    <row r="2097" spans="1:7" ht="39.6">
      <c r="A2097" s="163">
        <v>9</v>
      </c>
      <c r="B2097" s="237" t="s">
        <v>4794</v>
      </c>
      <c r="C2097" s="163"/>
      <c r="D2097" s="273">
        <v>430</v>
      </c>
      <c r="E2097" s="163"/>
      <c r="F2097" s="163" t="s">
        <v>3545</v>
      </c>
      <c r="G2097" s="320">
        <f t="shared" si="24"/>
        <v>1376</v>
      </c>
    </row>
    <row r="2098" spans="1:7" ht="39.6">
      <c r="A2098" s="163">
        <v>10</v>
      </c>
      <c r="B2098" s="237" t="s">
        <v>4795</v>
      </c>
      <c r="C2098" s="163"/>
      <c r="D2098" s="273">
        <v>700</v>
      </c>
      <c r="E2098" s="163"/>
      <c r="F2098" s="163" t="s">
        <v>3545</v>
      </c>
      <c r="G2098" s="320">
        <f t="shared" si="24"/>
        <v>2240</v>
      </c>
    </row>
    <row r="2099" spans="1:7" ht="26.4">
      <c r="A2099" s="163">
        <v>11</v>
      </c>
      <c r="B2099" s="274" t="s">
        <v>4796</v>
      </c>
      <c r="C2099" s="153"/>
      <c r="D2099" s="275">
        <v>548.6</v>
      </c>
      <c r="E2099" s="163"/>
      <c r="F2099" s="163" t="s">
        <v>4797</v>
      </c>
      <c r="G2099" s="320">
        <f t="shared" si="24"/>
        <v>1755.5200000000002</v>
      </c>
    </row>
    <row r="2100" spans="1:7" ht="26.4">
      <c r="A2100" s="163">
        <v>12</v>
      </c>
      <c r="B2100" s="274" t="s">
        <v>4798</v>
      </c>
      <c r="C2100" s="153"/>
      <c r="D2100" s="275">
        <v>514</v>
      </c>
      <c r="E2100" s="163"/>
      <c r="F2100" s="163" t="s">
        <v>4797</v>
      </c>
      <c r="G2100" s="320">
        <f t="shared" si="24"/>
        <v>1644.8000000000002</v>
      </c>
    </row>
    <row r="2101" spans="1:7" ht="26.4">
      <c r="A2101" s="163">
        <v>13</v>
      </c>
      <c r="B2101" s="274" t="s">
        <v>4799</v>
      </c>
      <c r="C2101" s="153"/>
      <c r="D2101" s="276">
        <v>304.2</v>
      </c>
      <c r="E2101" s="163"/>
      <c r="F2101" s="163" t="s">
        <v>4797</v>
      </c>
      <c r="G2101" s="320">
        <f t="shared" si="24"/>
        <v>973.44</v>
      </c>
    </row>
    <row r="2102" spans="1:7" ht="26.4">
      <c r="A2102" s="163">
        <v>14</v>
      </c>
      <c r="B2102" s="274" t="s">
        <v>4800</v>
      </c>
      <c r="C2102" s="153"/>
      <c r="D2102" s="276">
        <v>635.08000000000004</v>
      </c>
      <c r="E2102" s="163"/>
      <c r="F2102" s="163" t="s">
        <v>4797</v>
      </c>
      <c r="G2102" s="320">
        <f t="shared" si="24"/>
        <v>2032.2560000000003</v>
      </c>
    </row>
    <row r="2103" spans="1:7" ht="26.4">
      <c r="A2103" s="163">
        <v>15</v>
      </c>
      <c r="B2103" s="274" t="s">
        <v>4801</v>
      </c>
      <c r="C2103" s="153"/>
      <c r="D2103" s="276">
        <v>386.5</v>
      </c>
      <c r="E2103" s="163"/>
      <c r="F2103" s="163" t="s">
        <v>4797</v>
      </c>
      <c r="G2103" s="320">
        <f t="shared" si="24"/>
        <v>1236.8000000000002</v>
      </c>
    </row>
    <row r="2104" spans="1:7" ht="26.4">
      <c r="A2104" s="163">
        <v>16</v>
      </c>
      <c r="B2104" s="274" t="s">
        <v>4802</v>
      </c>
      <c r="C2104" s="153"/>
      <c r="D2104" s="276">
        <v>335.1</v>
      </c>
      <c r="E2104" s="163"/>
      <c r="F2104" s="163" t="s">
        <v>4797</v>
      </c>
      <c r="G2104" s="320">
        <f t="shared" si="24"/>
        <v>1072.3200000000002</v>
      </c>
    </row>
    <row r="2105" spans="1:7" ht="26.4">
      <c r="A2105" s="163">
        <v>17</v>
      </c>
      <c r="B2105" s="274" t="s">
        <v>4803</v>
      </c>
      <c r="C2105" s="153"/>
      <c r="D2105" s="276">
        <v>477.9</v>
      </c>
      <c r="E2105" s="163"/>
      <c r="F2105" s="163" t="s">
        <v>4797</v>
      </c>
      <c r="G2105" s="320">
        <f t="shared" si="24"/>
        <v>1529.28</v>
      </c>
    </row>
    <row r="2106" spans="1:7" ht="26.4">
      <c r="A2106" s="163">
        <v>18</v>
      </c>
      <c r="B2106" s="277" t="s">
        <v>4804</v>
      </c>
      <c r="C2106" s="153"/>
      <c r="D2106" s="276">
        <v>191.8</v>
      </c>
      <c r="E2106" s="163"/>
      <c r="F2106" s="163" t="s">
        <v>4797</v>
      </c>
      <c r="G2106" s="320">
        <f t="shared" si="24"/>
        <v>613.7600000000001</v>
      </c>
    </row>
    <row r="2107" spans="1:7" ht="26.4">
      <c r="A2107" s="163">
        <v>19</v>
      </c>
      <c r="B2107" s="278" t="s">
        <v>4805</v>
      </c>
      <c r="C2107" s="153"/>
      <c r="D2107" s="276">
        <v>386.9</v>
      </c>
      <c r="E2107" s="163"/>
      <c r="F2107" s="163" t="s">
        <v>4797</v>
      </c>
      <c r="G2107" s="320">
        <f t="shared" si="24"/>
        <v>1238.08</v>
      </c>
    </row>
    <row r="2108" spans="1:7" ht="26.4">
      <c r="A2108" s="163">
        <v>20</v>
      </c>
      <c r="B2108" s="277" t="s">
        <v>4806</v>
      </c>
      <c r="C2108" s="153"/>
      <c r="D2108" s="276">
        <v>513.5</v>
      </c>
      <c r="E2108" s="163"/>
      <c r="F2108" s="163" t="s">
        <v>4797</v>
      </c>
      <c r="G2108" s="320">
        <f t="shared" si="24"/>
        <v>1643.2</v>
      </c>
    </row>
    <row r="2109" spans="1:7" ht="26.4">
      <c r="A2109" s="163">
        <v>21</v>
      </c>
      <c r="B2109" s="274" t="s">
        <v>4807</v>
      </c>
      <c r="C2109" s="153"/>
      <c r="D2109" s="276">
        <v>131.9</v>
      </c>
      <c r="E2109" s="163"/>
      <c r="F2109" s="163" t="s">
        <v>4797</v>
      </c>
      <c r="G2109" s="320">
        <f t="shared" si="24"/>
        <v>422.08000000000004</v>
      </c>
    </row>
    <row r="2110" spans="1:7" ht="26.4">
      <c r="A2110" s="163">
        <v>22</v>
      </c>
      <c r="B2110" s="274" t="s">
        <v>4808</v>
      </c>
      <c r="C2110" s="153"/>
      <c r="D2110" s="276">
        <v>108.7</v>
      </c>
      <c r="E2110" s="163"/>
      <c r="F2110" s="163" t="s">
        <v>4797</v>
      </c>
      <c r="G2110" s="320">
        <f t="shared" si="24"/>
        <v>347.84000000000003</v>
      </c>
    </row>
    <row r="2111" spans="1:7" ht="26.4">
      <c r="A2111" s="163">
        <v>23</v>
      </c>
      <c r="B2111" s="274" t="s">
        <v>4809</v>
      </c>
      <c r="C2111" s="153"/>
      <c r="D2111" s="276">
        <v>103.9</v>
      </c>
      <c r="E2111" s="163"/>
      <c r="F2111" s="163" t="s">
        <v>4797</v>
      </c>
      <c r="G2111" s="320">
        <f t="shared" si="24"/>
        <v>332.48</v>
      </c>
    </row>
    <row r="2112" spans="1:7" ht="26.4">
      <c r="A2112" s="163">
        <v>24</v>
      </c>
      <c r="B2112" s="274" t="s">
        <v>4810</v>
      </c>
      <c r="C2112" s="153"/>
      <c r="D2112" s="276">
        <v>128.80000000000001</v>
      </c>
      <c r="E2112" s="163"/>
      <c r="F2112" s="163" t="s">
        <v>4797</v>
      </c>
      <c r="G2112" s="320">
        <f t="shared" si="24"/>
        <v>412.16000000000008</v>
      </c>
    </row>
    <row r="2113" spans="1:7" ht="26.4">
      <c r="A2113" s="163">
        <v>25</v>
      </c>
      <c r="B2113" s="274" t="s">
        <v>4811</v>
      </c>
      <c r="C2113" s="153"/>
      <c r="D2113" s="276">
        <v>122.6</v>
      </c>
      <c r="E2113" s="163"/>
      <c r="F2113" s="163" t="s">
        <v>4797</v>
      </c>
      <c r="G2113" s="320">
        <f t="shared" si="24"/>
        <v>392.32</v>
      </c>
    </row>
    <row r="2114" spans="1:7" ht="26.4">
      <c r="A2114" s="163">
        <v>26</v>
      </c>
      <c r="B2114" s="279" t="s">
        <v>4812</v>
      </c>
      <c r="C2114" s="280">
        <v>400</v>
      </c>
      <c r="D2114" s="276">
        <v>400</v>
      </c>
      <c r="E2114" s="163" t="s">
        <v>4292</v>
      </c>
      <c r="F2114" s="163" t="s">
        <v>4813</v>
      </c>
      <c r="G2114" s="320">
        <f t="shared" si="24"/>
        <v>1280</v>
      </c>
    </row>
    <row r="2115" spans="1:7" ht="26.4">
      <c r="A2115" s="163">
        <v>27</v>
      </c>
      <c r="B2115" s="279" t="s">
        <v>4814</v>
      </c>
      <c r="C2115" s="174">
        <v>700</v>
      </c>
      <c r="D2115" s="247">
        <v>700</v>
      </c>
      <c r="E2115" s="163" t="s">
        <v>4292</v>
      </c>
      <c r="F2115" s="163" t="s">
        <v>4813</v>
      </c>
      <c r="G2115" s="320">
        <f t="shared" si="24"/>
        <v>2240</v>
      </c>
    </row>
    <row r="2116" spans="1:7" ht="26.4">
      <c r="A2116" s="163">
        <v>28</v>
      </c>
      <c r="B2116" s="279" t="s">
        <v>4815</v>
      </c>
      <c r="C2116" s="280">
        <v>1000</v>
      </c>
      <c r="D2116" s="276">
        <v>1000</v>
      </c>
      <c r="E2116" s="163" t="s">
        <v>4292</v>
      </c>
      <c r="F2116" s="163" t="s">
        <v>4813</v>
      </c>
      <c r="G2116" s="320">
        <f t="shared" si="24"/>
        <v>3200</v>
      </c>
    </row>
    <row r="2117" spans="1:7" ht="26.4">
      <c r="A2117" s="163">
        <v>29</v>
      </c>
      <c r="B2117" s="279" t="s">
        <v>4816</v>
      </c>
      <c r="C2117" s="174">
        <v>700</v>
      </c>
      <c r="D2117" s="247">
        <v>700</v>
      </c>
      <c r="E2117" s="163" t="s">
        <v>4292</v>
      </c>
      <c r="F2117" s="163" t="s">
        <v>4813</v>
      </c>
      <c r="G2117" s="320">
        <f t="shared" si="24"/>
        <v>2240</v>
      </c>
    </row>
    <row r="2118" spans="1:7" ht="26.4">
      <c r="A2118" s="163">
        <v>30</v>
      </c>
      <c r="B2118" s="279" t="s">
        <v>2715</v>
      </c>
      <c r="C2118" s="280">
        <v>1000</v>
      </c>
      <c r="D2118" s="276">
        <v>1000</v>
      </c>
      <c r="E2118" s="163" t="s">
        <v>4292</v>
      </c>
      <c r="F2118" s="163" t="s">
        <v>4813</v>
      </c>
      <c r="G2118" s="320">
        <f t="shared" si="24"/>
        <v>3200</v>
      </c>
    </row>
    <row r="2119" spans="1:7" ht="26.4">
      <c r="A2119" s="163">
        <v>31</v>
      </c>
      <c r="B2119" s="279" t="s">
        <v>4817</v>
      </c>
      <c r="C2119" s="280">
        <v>800</v>
      </c>
      <c r="D2119" s="276">
        <v>800</v>
      </c>
      <c r="E2119" s="163" t="s">
        <v>4292</v>
      </c>
      <c r="F2119" s="163" t="s">
        <v>4813</v>
      </c>
      <c r="G2119" s="320">
        <f t="shared" si="24"/>
        <v>2560</v>
      </c>
    </row>
    <row r="2120" spans="1:7" ht="26.4">
      <c r="A2120" s="163">
        <v>32</v>
      </c>
      <c r="B2120" s="279" t="s">
        <v>4818</v>
      </c>
      <c r="C2120" s="280">
        <v>700</v>
      </c>
      <c r="D2120" s="276">
        <v>700</v>
      </c>
      <c r="E2120" s="163" t="s">
        <v>4292</v>
      </c>
      <c r="F2120" s="163" t="s">
        <v>4813</v>
      </c>
      <c r="G2120" s="320">
        <f t="shared" si="24"/>
        <v>2240</v>
      </c>
    </row>
    <row r="2121" spans="1:7" ht="26.4">
      <c r="A2121" s="163">
        <v>33</v>
      </c>
      <c r="B2121" s="279" t="s">
        <v>4819</v>
      </c>
      <c r="C2121" s="280">
        <v>550</v>
      </c>
      <c r="D2121" s="276">
        <v>550</v>
      </c>
      <c r="E2121" s="163" t="s">
        <v>4292</v>
      </c>
      <c r="F2121" s="163" t="s">
        <v>4813</v>
      </c>
      <c r="G2121" s="320">
        <f t="shared" si="24"/>
        <v>1760</v>
      </c>
    </row>
    <row r="2122" spans="1:7" ht="26.4">
      <c r="A2122" s="163">
        <v>34</v>
      </c>
      <c r="B2122" s="279" t="s">
        <v>4820</v>
      </c>
      <c r="C2122" s="280">
        <v>900</v>
      </c>
      <c r="D2122" s="276">
        <v>900</v>
      </c>
      <c r="E2122" s="163" t="s">
        <v>4292</v>
      </c>
      <c r="F2122" s="163" t="s">
        <v>4813</v>
      </c>
      <c r="G2122" s="320">
        <f t="shared" si="24"/>
        <v>2880</v>
      </c>
    </row>
    <row r="2123" spans="1:7" ht="26.4">
      <c r="A2123" s="163">
        <v>35</v>
      </c>
      <c r="B2123" s="279" t="s">
        <v>4821</v>
      </c>
      <c r="C2123" s="280">
        <v>300</v>
      </c>
      <c r="D2123" s="276">
        <v>300</v>
      </c>
      <c r="E2123" s="163" t="s">
        <v>4292</v>
      </c>
      <c r="F2123" s="163" t="s">
        <v>4813</v>
      </c>
      <c r="G2123" s="320">
        <f t="shared" si="24"/>
        <v>960</v>
      </c>
    </row>
    <row r="2124" spans="1:7" ht="26.4">
      <c r="A2124" s="163">
        <v>36</v>
      </c>
      <c r="B2124" s="279" t="s">
        <v>4822</v>
      </c>
      <c r="C2124" s="280">
        <v>200</v>
      </c>
      <c r="D2124" s="276">
        <v>200</v>
      </c>
      <c r="E2124" s="163" t="s">
        <v>4292</v>
      </c>
      <c r="F2124" s="163" t="s">
        <v>4813</v>
      </c>
      <c r="G2124" s="320">
        <f t="shared" si="24"/>
        <v>640</v>
      </c>
    </row>
    <row r="2125" spans="1:7" ht="26.4">
      <c r="A2125" s="163">
        <v>37</v>
      </c>
      <c r="B2125" s="279" t="s">
        <v>4823</v>
      </c>
      <c r="C2125" s="280">
        <v>500</v>
      </c>
      <c r="D2125" s="276">
        <v>500</v>
      </c>
      <c r="E2125" s="163" t="s">
        <v>4292</v>
      </c>
      <c r="F2125" s="163" t="s">
        <v>4813</v>
      </c>
      <c r="G2125" s="320">
        <f t="shared" si="24"/>
        <v>1600</v>
      </c>
    </row>
    <row r="2126" spans="1:7" ht="26.4">
      <c r="A2126" s="163">
        <v>38</v>
      </c>
      <c r="B2126" s="279" t="s">
        <v>4824</v>
      </c>
      <c r="C2126" s="280">
        <v>500</v>
      </c>
      <c r="D2126" s="276">
        <v>500</v>
      </c>
      <c r="E2126" s="163" t="s">
        <v>4292</v>
      </c>
      <c r="F2126" s="163" t="s">
        <v>4813</v>
      </c>
      <c r="G2126" s="320">
        <f t="shared" si="24"/>
        <v>1600</v>
      </c>
    </row>
    <row r="2127" spans="1:7">
      <c r="A2127" s="153">
        <v>43</v>
      </c>
      <c r="B2127" s="281" t="s">
        <v>4825</v>
      </c>
      <c r="C2127" s="282"/>
      <c r="D2127" s="283"/>
      <c r="E2127" s="153"/>
      <c r="F2127" s="153"/>
      <c r="G2127" s="323">
        <f>SUBTOTAL(9,G2128:G2130)</f>
        <v>22400</v>
      </c>
    </row>
    <row r="2128" spans="1:7" ht="39.6">
      <c r="A2128" s="163">
        <v>1</v>
      </c>
      <c r="B2128" s="162" t="s">
        <v>4826</v>
      </c>
      <c r="C2128" s="163"/>
      <c r="D2128" s="247">
        <v>3000</v>
      </c>
      <c r="E2128" s="163" t="s">
        <v>4292</v>
      </c>
      <c r="F2128" s="163" t="s">
        <v>4813</v>
      </c>
      <c r="G2128" s="320">
        <f t="shared" si="24"/>
        <v>9600</v>
      </c>
    </row>
    <row r="2129" spans="1:7" ht="26.4">
      <c r="A2129" s="163">
        <v>2</v>
      </c>
      <c r="B2129" s="162" t="s">
        <v>4827</v>
      </c>
      <c r="C2129" s="163"/>
      <c r="D2129" s="247">
        <v>2000</v>
      </c>
      <c r="E2129" s="163" t="s">
        <v>4292</v>
      </c>
      <c r="F2129" s="163" t="s">
        <v>4813</v>
      </c>
      <c r="G2129" s="320">
        <f t="shared" si="24"/>
        <v>6400</v>
      </c>
    </row>
    <row r="2130" spans="1:7" ht="26.4">
      <c r="A2130" s="163">
        <v>3</v>
      </c>
      <c r="B2130" s="162" t="s">
        <v>4828</v>
      </c>
      <c r="C2130" s="163"/>
      <c r="D2130" s="247">
        <v>2000</v>
      </c>
      <c r="E2130" s="163" t="s">
        <v>4292</v>
      </c>
      <c r="F2130" s="163" t="s">
        <v>4813</v>
      </c>
      <c r="G2130" s="320">
        <f t="shared" si="24"/>
        <v>6400</v>
      </c>
    </row>
    <row r="2131" spans="1:7">
      <c r="A2131" s="153">
        <v>44</v>
      </c>
      <c r="B2131" s="159" t="s">
        <v>2927</v>
      </c>
      <c r="C2131" s="153"/>
      <c r="D2131" s="233"/>
      <c r="E2131" s="153"/>
      <c r="F2131" s="153"/>
      <c r="G2131" s="323">
        <f>SUBTOTAL(9,G2132:G2143)</f>
        <v>16480</v>
      </c>
    </row>
    <row r="2132" spans="1:7" ht="39.6">
      <c r="A2132" s="163">
        <v>1</v>
      </c>
      <c r="B2132" s="162" t="s">
        <v>4829</v>
      </c>
      <c r="C2132" s="163" t="s">
        <v>4830</v>
      </c>
      <c r="D2132" s="232">
        <v>400</v>
      </c>
      <c r="E2132" s="163" t="s">
        <v>3907</v>
      </c>
      <c r="F2132" s="163" t="s">
        <v>3545</v>
      </c>
      <c r="G2132" s="320">
        <f>3.2*D2132</f>
        <v>1280</v>
      </c>
    </row>
    <row r="2133" spans="1:7" ht="39.6">
      <c r="A2133" s="163">
        <v>2</v>
      </c>
      <c r="B2133" s="162" t="s">
        <v>4831</v>
      </c>
      <c r="C2133" s="163" t="s">
        <v>4832</v>
      </c>
      <c r="D2133" s="232">
        <v>500</v>
      </c>
      <c r="E2133" s="163" t="s">
        <v>3907</v>
      </c>
      <c r="F2133" s="163" t="s">
        <v>3545</v>
      </c>
      <c r="G2133" s="320">
        <f t="shared" ref="G2133:G2143" si="25">3.2*D2133</f>
        <v>1600</v>
      </c>
    </row>
    <row r="2134" spans="1:7" ht="39.6">
      <c r="A2134" s="174">
        <v>3</v>
      </c>
      <c r="B2134" s="162" t="s">
        <v>4833</v>
      </c>
      <c r="C2134" s="174" t="s">
        <v>4834</v>
      </c>
      <c r="D2134" s="248">
        <v>400</v>
      </c>
      <c r="E2134" s="163" t="s">
        <v>4835</v>
      </c>
      <c r="F2134" s="163" t="s">
        <v>3545</v>
      </c>
      <c r="G2134" s="320">
        <f t="shared" si="25"/>
        <v>1280</v>
      </c>
    </row>
    <row r="2135" spans="1:7" ht="52.8">
      <c r="A2135" s="163">
        <v>4</v>
      </c>
      <c r="B2135" s="162" t="s">
        <v>4836</v>
      </c>
      <c r="C2135" s="163" t="s">
        <v>4523</v>
      </c>
      <c r="D2135" s="232">
        <v>500</v>
      </c>
      <c r="E2135" s="163" t="s">
        <v>3544</v>
      </c>
      <c r="F2135" s="163" t="s">
        <v>3545</v>
      </c>
      <c r="G2135" s="320">
        <f t="shared" si="25"/>
        <v>1600</v>
      </c>
    </row>
    <row r="2136" spans="1:7" ht="26.4">
      <c r="A2136" s="163">
        <v>5</v>
      </c>
      <c r="B2136" s="162" t="s">
        <v>4837</v>
      </c>
      <c r="C2136" s="163" t="s">
        <v>4838</v>
      </c>
      <c r="D2136" s="247">
        <v>350</v>
      </c>
      <c r="E2136" s="163" t="s">
        <v>4839</v>
      </c>
      <c r="F2136" s="163" t="s">
        <v>4840</v>
      </c>
      <c r="G2136" s="320">
        <f t="shared" si="25"/>
        <v>1120</v>
      </c>
    </row>
    <row r="2137" spans="1:7" ht="26.4">
      <c r="A2137" s="163">
        <v>6</v>
      </c>
      <c r="B2137" s="162" t="s">
        <v>4841</v>
      </c>
      <c r="C2137" s="163" t="s">
        <v>4842</v>
      </c>
      <c r="D2137" s="247">
        <v>500</v>
      </c>
      <c r="E2137" s="163" t="s">
        <v>4839</v>
      </c>
      <c r="F2137" s="163" t="s">
        <v>4840</v>
      </c>
      <c r="G2137" s="320">
        <f t="shared" si="25"/>
        <v>1600</v>
      </c>
    </row>
    <row r="2138" spans="1:7" ht="39.6">
      <c r="A2138" s="163">
        <v>7</v>
      </c>
      <c r="B2138" s="254" t="s">
        <v>4843</v>
      </c>
      <c r="C2138" s="163" t="s">
        <v>4844</v>
      </c>
      <c r="D2138" s="247">
        <v>450</v>
      </c>
      <c r="E2138" s="163" t="s">
        <v>4839</v>
      </c>
      <c r="F2138" s="163" t="s">
        <v>4840</v>
      </c>
      <c r="G2138" s="320">
        <f t="shared" si="25"/>
        <v>1440</v>
      </c>
    </row>
    <row r="2139" spans="1:7" ht="26.4">
      <c r="A2139" s="163">
        <v>8</v>
      </c>
      <c r="B2139" s="162" t="s">
        <v>4845</v>
      </c>
      <c r="C2139" s="163" t="s">
        <v>4846</v>
      </c>
      <c r="D2139" s="247">
        <v>300</v>
      </c>
      <c r="E2139" s="163" t="s">
        <v>4839</v>
      </c>
      <c r="F2139" s="163" t="s">
        <v>4840</v>
      </c>
      <c r="G2139" s="320">
        <f t="shared" si="25"/>
        <v>960</v>
      </c>
    </row>
    <row r="2140" spans="1:7" ht="26.4">
      <c r="A2140" s="163">
        <v>9</v>
      </c>
      <c r="B2140" s="162" t="s">
        <v>4845</v>
      </c>
      <c r="C2140" s="163" t="s">
        <v>4847</v>
      </c>
      <c r="D2140" s="247">
        <v>300</v>
      </c>
      <c r="E2140" s="163" t="s">
        <v>4839</v>
      </c>
      <c r="F2140" s="163" t="s">
        <v>4840</v>
      </c>
      <c r="G2140" s="320">
        <f t="shared" si="25"/>
        <v>960</v>
      </c>
    </row>
    <row r="2141" spans="1:7" ht="26.4">
      <c r="A2141" s="163">
        <v>10</v>
      </c>
      <c r="B2141" s="162" t="s">
        <v>4848</v>
      </c>
      <c r="C2141" s="163" t="s">
        <v>4849</v>
      </c>
      <c r="D2141" s="247">
        <v>500</v>
      </c>
      <c r="E2141" s="163" t="s">
        <v>4839</v>
      </c>
      <c r="F2141" s="163" t="s">
        <v>4840</v>
      </c>
      <c r="G2141" s="320">
        <f t="shared" si="25"/>
        <v>1600</v>
      </c>
    </row>
    <row r="2142" spans="1:7" ht="26.4">
      <c r="A2142" s="163">
        <v>11</v>
      </c>
      <c r="B2142" s="162" t="s">
        <v>4850</v>
      </c>
      <c r="C2142" s="163" t="s">
        <v>4851</v>
      </c>
      <c r="D2142" s="247">
        <v>450</v>
      </c>
      <c r="E2142" s="163" t="s">
        <v>4839</v>
      </c>
      <c r="F2142" s="163" t="s">
        <v>4840</v>
      </c>
      <c r="G2142" s="320">
        <f t="shared" si="25"/>
        <v>1440</v>
      </c>
    </row>
    <row r="2143" spans="1:7" ht="26.4">
      <c r="A2143" s="163">
        <v>12</v>
      </c>
      <c r="B2143" s="162" t="s">
        <v>4852</v>
      </c>
      <c r="C2143" s="163" t="s">
        <v>4853</v>
      </c>
      <c r="D2143" s="247">
        <v>500</v>
      </c>
      <c r="E2143" s="163" t="s">
        <v>4839</v>
      </c>
      <c r="F2143" s="163" t="s">
        <v>4840</v>
      </c>
      <c r="G2143" s="320">
        <f t="shared" si="25"/>
        <v>1600</v>
      </c>
    </row>
    <row r="2144" spans="1:7">
      <c r="A2144" s="153">
        <v>45</v>
      </c>
      <c r="B2144" s="159" t="s">
        <v>2935</v>
      </c>
      <c r="C2144" s="153"/>
      <c r="D2144" s="268"/>
      <c r="E2144" s="153"/>
      <c r="F2144" s="153"/>
      <c r="G2144" s="323">
        <f>SUBTOTAL(9,G2145:G2174)</f>
        <v>48160</v>
      </c>
    </row>
    <row r="2145" spans="1:7" ht="39.6">
      <c r="A2145" s="163">
        <v>1</v>
      </c>
      <c r="B2145" s="162" t="s">
        <v>4854</v>
      </c>
      <c r="C2145" s="163" t="s">
        <v>4854</v>
      </c>
      <c r="D2145" s="247">
        <f>650</f>
        <v>650</v>
      </c>
      <c r="E2145" s="163" t="s">
        <v>3544</v>
      </c>
      <c r="F2145" s="163" t="s">
        <v>4855</v>
      </c>
      <c r="G2145" s="320">
        <f>3.2*D2145</f>
        <v>2080</v>
      </c>
    </row>
    <row r="2146" spans="1:7" ht="39.6">
      <c r="A2146" s="163">
        <v>2</v>
      </c>
      <c r="B2146" s="284" t="s">
        <v>4856</v>
      </c>
      <c r="C2146" s="163" t="s">
        <v>4854</v>
      </c>
      <c r="D2146" s="247">
        <v>400</v>
      </c>
      <c r="E2146" s="163" t="s">
        <v>3544</v>
      </c>
      <c r="F2146" s="163" t="s">
        <v>4855</v>
      </c>
      <c r="G2146" s="320">
        <f t="shared" ref="G2146:G2189" si="26">3.2*D2146</f>
        <v>1280</v>
      </c>
    </row>
    <row r="2147" spans="1:7" ht="39.6">
      <c r="A2147" s="163">
        <v>3</v>
      </c>
      <c r="B2147" s="162" t="s">
        <v>4857</v>
      </c>
      <c r="C2147" s="163" t="s">
        <v>4858</v>
      </c>
      <c r="D2147" s="285">
        <v>500</v>
      </c>
      <c r="E2147" s="163" t="s">
        <v>3544</v>
      </c>
      <c r="F2147" s="163" t="s">
        <v>4855</v>
      </c>
      <c r="G2147" s="320">
        <f t="shared" si="26"/>
        <v>1600</v>
      </c>
    </row>
    <row r="2148" spans="1:7" ht="39.6">
      <c r="A2148" s="163">
        <v>4</v>
      </c>
      <c r="B2148" s="162" t="s">
        <v>4859</v>
      </c>
      <c r="C2148" s="163" t="s">
        <v>4858</v>
      </c>
      <c r="D2148" s="285">
        <v>500</v>
      </c>
      <c r="E2148" s="163" t="s">
        <v>3544</v>
      </c>
      <c r="F2148" s="163" t="s">
        <v>4855</v>
      </c>
      <c r="G2148" s="320">
        <f t="shared" si="26"/>
        <v>1600</v>
      </c>
    </row>
    <row r="2149" spans="1:7" ht="39.6">
      <c r="A2149" s="163">
        <v>5</v>
      </c>
      <c r="B2149" s="162" t="s">
        <v>4860</v>
      </c>
      <c r="C2149" s="163" t="s">
        <v>4858</v>
      </c>
      <c r="D2149" s="285">
        <v>500</v>
      </c>
      <c r="E2149" s="163" t="s">
        <v>3544</v>
      </c>
      <c r="F2149" s="163" t="s">
        <v>4855</v>
      </c>
      <c r="G2149" s="320">
        <f t="shared" si="26"/>
        <v>1600</v>
      </c>
    </row>
    <row r="2150" spans="1:7" ht="39.6">
      <c r="A2150" s="163">
        <v>6</v>
      </c>
      <c r="B2150" s="162" t="s">
        <v>4861</v>
      </c>
      <c r="C2150" s="163" t="s">
        <v>4858</v>
      </c>
      <c r="D2150" s="285">
        <v>500</v>
      </c>
      <c r="E2150" s="163" t="s">
        <v>3544</v>
      </c>
      <c r="F2150" s="163" t="s">
        <v>4855</v>
      </c>
      <c r="G2150" s="320">
        <f t="shared" si="26"/>
        <v>1600</v>
      </c>
    </row>
    <row r="2151" spans="1:7" ht="39.6">
      <c r="A2151" s="163">
        <v>7</v>
      </c>
      <c r="B2151" s="162" t="s">
        <v>4862</v>
      </c>
      <c r="C2151" s="163" t="s">
        <v>4863</v>
      </c>
      <c r="D2151" s="285">
        <v>500</v>
      </c>
      <c r="E2151" s="163" t="s">
        <v>3544</v>
      </c>
      <c r="F2151" s="163" t="s">
        <v>4855</v>
      </c>
      <c r="G2151" s="320">
        <f t="shared" si="26"/>
        <v>1600</v>
      </c>
    </row>
    <row r="2152" spans="1:7" ht="39.6">
      <c r="A2152" s="163">
        <v>8</v>
      </c>
      <c r="B2152" s="162" t="s">
        <v>4864</v>
      </c>
      <c r="C2152" s="163" t="s">
        <v>4865</v>
      </c>
      <c r="D2152" s="285">
        <v>500</v>
      </c>
      <c r="E2152" s="163" t="s">
        <v>3544</v>
      </c>
      <c r="F2152" s="163" t="s">
        <v>4855</v>
      </c>
      <c r="G2152" s="320">
        <f t="shared" si="26"/>
        <v>1600</v>
      </c>
    </row>
    <row r="2153" spans="1:7" ht="39.6">
      <c r="A2153" s="163">
        <v>9</v>
      </c>
      <c r="B2153" s="162" t="s">
        <v>4866</v>
      </c>
      <c r="C2153" s="163" t="s">
        <v>4865</v>
      </c>
      <c r="D2153" s="285">
        <v>500</v>
      </c>
      <c r="E2153" s="163" t="s">
        <v>3544</v>
      </c>
      <c r="F2153" s="163" t="s">
        <v>4855</v>
      </c>
      <c r="G2153" s="320">
        <f t="shared" si="26"/>
        <v>1600</v>
      </c>
    </row>
    <row r="2154" spans="1:7" ht="39.6">
      <c r="A2154" s="163">
        <v>10</v>
      </c>
      <c r="B2154" s="162" t="s">
        <v>4867</v>
      </c>
      <c r="C2154" s="163" t="s">
        <v>4868</v>
      </c>
      <c r="D2154" s="285">
        <v>500</v>
      </c>
      <c r="E2154" s="163" t="s">
        <v>3544</v>
      </c>
      <c r="F2154" s="163" t="s">
        <v>4855</v>
      </c>
      <c r="G2154" s="320">
        <f t="shared" si="26"/>
        <v>1600</v>
      </c>
    </row>
    <row r="2155" spans="1:7" ht="39.6">
      <c r="A2155" s="163">
        <v>11</v>
      </c>
      <c r="B2155" s="162" t="s">
        <v>4869</v>
      </c>
      <c r="C2155" s="163" t="s">
        <v>4868</v>
      </c>
      <c r="D2155" s="285">
        <v>500</v>
      </c>
      <c r="E2155" s="163" t="s">
        <v>3544</v>
      </c>
      <c r="F2155" s="163" t="s">
        <v>4855</v>
      </c>
      <c r="G2155" s="320">
        <f t="shared" si="26"/>
        <v>1600</v>
      </c>
    </row>
    <row r="2156" spans="1:7" ht="39.6">
      <c r="A2156" s="163">
        <v>12</v>
      </c>
      <c r="B2156" s="162" t="s">
        <v>4870</v>
      </c>
      <c r="C2156" s="163" t="s">
        <v>4868</v>
      </c>
      <c r="D2156" s="285">
        <v>500</v>
      </c>
      <c r="E2156" s="163" t="s">
        <v>3544</v>
      </c>
      <c r="F2156" s="163" t="s">
        <v>4855</v>
      </c>
      <c r="G2156" s="320">
        <f t="shared" si="26"/>
        <v>1600</v>
      </c>
    </row>
    <row r="2157" spans="1:7" ht="39.6">
      <c r="A2157" s="163">
        <v>13</v>
      </c>
      <c r="B2157" s="162" t="s">
        <v>4871</v>
      </c>
      <c r="C2157" s="163" t="s">
        <v>4872</v>
      </c>
      <c r="D2157" s="285">
        <v>500</v>
      </c>
      <c r="E2157" s="163" t="s">
        <v>3544</v>
      </c>
      <c r="F2157" s="163" t="s">
        <v>4855</v>
      </c>
      <c r="G2157" s="320">
        <f t="shared" si="26"/>
        <v>1600</v>
      </c>
    </row>
    <row r="2158" spans="1:7" ht="39.6">
      <c r="A2158" s="163">
        <v>14</v>
      </c>
      <c r="B2158" s="162" t="s">
        <v>4873</v>
      </c>
      <c r="C2158" s="163" t="s">
        <v>4872</v>
      </c>
      <c r="D2158" s="285">
        <v>500</v>
      </c>
      <c r="E2158" s="163" t="s">
        <v>3544</v>
      </c>
      <c r="F2158" s="163" t="s">
        <v>4855</v>
      </c>
      <c r="G2158" s="320">
        <f t="shared" si="26"/>
        <v>1600</v>
      </c>
    </row>
    <row r="2159" spans="1:7" ht="39.6">
      <c r="A2159" s="163">
        <v>15</v>
      </c>
      <c r="B2159" s="162" t="s">
        <v>4874</v>
      </c>
      <c r="C2159" s="163" t="s">
        <v>4875</v>
      </c>
      <c r="D2159" s="285">
        <v>500</v>
      </c>
      <c r="E2159" s="163" t="s">
        <v>3544</v>
      </c>
      <c r="F2159" s="163" t="s">
        <v>4855</v>
      </c>
      <c r="G2159" s="320">
        <f t="shared" si="26"/>
        <v>1600</v>
      </c>
    </row>
    <row r="2160" spans="1:7" ht="39.6">
      <c r="A2160" s="163">
        <v>16</v>
      </c>
      <c r="B2160" s="162" t="s">
        <v>4876</v>
      </c>
      <c r="C2160" s="163" t="s">
        <v>4877</v>
      </c>
      <c r="D2160" s="285">
        <v>500</v>
      </c>
      <c r="E2160" s="163" t="s">
        <v>3544</v>
      </c>
      <c r="F2160" s="163" t="s">
        <v>4855</v>
      </c>
      <c r="G2160" s="320">
        <f t="shared" si="26"/>
        <v>1600</v>
      </c>
    </row>
    <row r="2161" spans="1:7" ht="39.6">
      <c r="A2161" s="163">
        <v>17</v>
      </c>
      <c r="B2161" s="162" t="s">
        <v>4878</v>
      </c>
      <c r="C2161" s="163" t="s">
        <v>4879</v>
      </c>
      <c r="D2161" s="285">
        <v>500</v>
      </c>
      <c r="E2161" s="163" t="s">
        <v>3544</v>
      </c>
      <c r="F2161" s="163" t="s">
        <v>4855</v>
      </c>
      <c r="G2161" s="320">
        <f t="shared" si="26"/>
        <v>1600</v>
      </c>
    </row>
    <row r="2162" spans="1:7" ht="39.6">
      <c r="A2162" s="163">
        <v>18</v>
      </c>
      <c r="B2162" s="162" t="s">
        <v>4880</v>
      </c>
      <c r="C2162" s="163" t="s">
        <v>4881</v>
      </c>
      <c r="D2162" s="285">
        <v>500</v>
      </c>
      <c r="E2162" s="163" t="s">
        <v>3544</v>
      </c>
      <c r="F2162" s="163" t="s">
        <v>4855</v>
      </c>
      <c r="G2162" s="320">
        <f t="shared" si="26"/>
        <v>1600</v>
      </c>
    </row>
    <row r="2163" spans="1:7" ht="39.6">
      <c r="A2163" s="163">
        <v>19</v>
      </c>
      <c r="B2163" s="162" t="s">
        <v>4882</v>
      </c>
      <c r="C2163" s="163" t="s">
        <v>4883</v>
      </c>
      <c r="D2163" s="285">
        <v>500</v>
      </c>
      <c r="E2163" s="163" t="s">
        <v>3544</v>
      </c>
      <c r="F2163" s="163" t="s">
        <v>4855</v>
      </c>
      <c r="G2163" s="320">
        <f t="shared" si="26"/>
        <v>1600</v>
      </c>
    </row>
    <row r="2164" spans="1:7" ht="39.6">
      <c r="A2164" s="163">
        <v>20</v>
      </c>
      <c r="B2164" s="162" t="s">
        <v>4884</v>
      </c>
      <c r="C2164" s="163" t="s">
        <v>4885</v>
      </c>
      <c r="D2164" s="285">
        <v>500</v>
      </c>
      <c r="E2164" s="163" t="s">
        <v>3544</v>
      </c>
      <c r="F2164" s="163" t="s">
        <v>4855</v>
      </c>
      <c r="G2164" s="320">
        <f t="shared" si="26"/>
        <v>1600</v>
      </c>
    </row>
    <row r="2165" spans="1:7">
      <c r="A2165" s="163">
        <v>21</v>
      </c>
      <c r="B2165" s="162" t="s">
        <v>4886</v>
      </c>
      <c r="C2165" s="163" t="s">
        <v>4887</v>
      </c>
      <c r="D2165" s="285">
        <v>500</v>
      </c>
      <c r="E2165" s="163" t="s">
        <v>3544</v>
      </c>
      <c r="F2165" s="174"/>
      <c r="G2165" s="320">
        <f t="shared" si="26"/>
        <v>1600</v>
      </c>
    </row>
    <row r="2166" spans="1:7" ht="39.6">
      <c r="A2166" s="163">
        <v>22</v>
      </c>
      <c r="B2166" s="162" t="s">
        <v>4888</v>
      </c>
      <c r="C2166" s="163" t="s">
        <v>4889</v>
      </c>
      <c r="D2166" s="285">
        <v>500</v>
      </c>
      <c r="E2166" s="163" t="s">
        <v>3544</v>
      </c>
      <c r="F2166" s="163" t="s">
        <v>4855</v>
      </c>
      <c r="G2166" s="320">
        <f t="shared" si="26"/>
        <v>1600</v>
      </c>
    </row>
    <row r="2167" spans="1:7" ht="39.6">
      <c r="A2167" s="163">
        <v>23</v>
      </c>
      <c r="B2167" s="162" t="s">
        <v>4890</v>
      </c>
      <c r="C2167" s="163" t="s">
        <v>4890</v>
      </c>
      <c r="D2167" s="285">
        <v>500</v>
      </c>
      <c r="E2167" s="163" t="s">
        <v>3544</v>
      </c>
      <c r="F2167" s="163" t="s">
        <v>4855</v>
      </c>
      <c r="G2167" s="320">
        <f t="shared" si="26"/>
        <v>1600</v>
      </c>
    </row>
    <row r="2168" spans="1:7" ht="39.6">
      <c r="A2168" s="163">
        <v>24</v>
      </c>
      <c r="B2168" s="162" t="s">
        <v>4890</v>
      </c>
      <c r="C2168" s="163" t="s">
        <v>4891</v>
      </c>
      <c r="D2168" s="285">
        <v>500</v>
      </c>
      <c r="E2168" s="163" t="s">
        <v>3544</v>
      </c>
      <c r="F2168" s="163" t="s">
        <v>4855</v>
      </c>
      <c r="G2168" s="320">
        <f t="shared" si="26"/>
        <v>1600</v>
      </c>
    </row>
    <row r="2169" spans="1:7" ht="39.6">
      <c r="A2169" s="163">
        <v>25</v>
      </c>
      <c r="B2169" s="162" t="s">
        <v>4892</v>
      </c>
      <c r="C2169" s="163" t="s">
        <v>4893</v>
      </c>
      <c r="D2169" s="285">
        <v>500</v>
      </c>
      <c r="E2169" s="163" t="s">
        <v>3544</v>
      </c>
      <c r="F2169" s="163" t="s">
        <v>4855</v>
      </c>
      <c r="G2169" s="320">
        <f t="shared" si="26"/>
        <v>1600</v>
      </c>
    </row>
    <row r="2170" spans="1:7" ht="39.6">
      <c r="A2170" s="163">
        <v>26</v>
      </c>
      <c r="B2170" s="162" t="s">
        <v>4894</v>
      </c>
      <c r="C2170" s="163" t="s">
        <v>4895</v>
      </c>
      <c r="D2170" s="285">
        <v>500</v>
      </c>
      <c r="E2170" s="163" t="s">
        <v>3544</v>
      </c>
      <c r="F2170" s="163" t="s">
        <v>4855</v>
      </c>
      <c r="G2170" s="320">
        <f t="shared" si="26"/>
        <v>1600</v>
      </c>
    </row>
    <row r="2171" spans="1:7" ht="39.6">
      <c r="A2171" s="163">
        <v>27</v>
      </c>
      <c r="B2171" s="162" t="s">
        <v>4896</v>
      </c>
      <c r="C2171" s="163" t="s">
        <v>4897</v>
      </c>
      <c r="D2171" s="285">
        <v>500</v>
      </c>
      <c r="E2171" s="163" t="s">
        <v>3544</v>
      </c>
      <c r="F2171" s="163" t="s">
        <v>4855</v>
      </c>
      <c r="G2171" s="320">
        <f t="shared" si="26"/>
        <v>1600</v>
      </c>
    </row>
    <row r="2172" spans="1:7" ht="39.6">
      <c r="A2172" s="163">
        <v>28</v>
      </c>
      <c r="B2172" s="162" t="s">
        <v>4898</v>
      </c>
      <c r="C2172" s="163"/>
      <c r="D2172" s="285">
        <v>500</v>
      </c>
      <c r="E2172" s="163" t="s">
        <v>3544</v>
      </c>
      <c r="F2172" s="163" t="s">
        <v>4855</v>
      </c>
      <c r="G2172" s="320">
        <f t="shared" si="26"/>
        <v>1600</v>
      </c>
    </row>
    <row r="2173" spans="1:7" ht="39.6">
      <c r="A2173" s="163">
        <v>29</v>
      </c>
      <c r="B2173" s="162" t="s">
        <v>4899</v>
      </c>
      <c r="C2173" s="163"/>
      <c r="D2173" s="285">
        <v>500</v>
      </c>
      <c r="E2173" s="163" t="s">
        <v>3544</v>
      </c>
      <c r="F2173" s="163" t="s">
        <v>4855</v>
      </c>
      <c r="G2173" s="320">
        <f t="shared" si="26"/>
        <v>1600</v>
      </c>
    </row>
    <row r="2174" spans="1:7" ht="39.6">
      <c r="A2174" s="163">
        <v>30</v>
      </c>
      <c r="B2174" s="162" t="s">
        <v>4894</v>
      </c>
      <c r="C2174" s="163"/>
      <c r="D2174" s="285">
        <v>500</v>
      </c>
      <c r="E2174" s="163" t="s">
        <v>3544</v>
      </c>
      <c r="F2174" s="163" t="s">
        <v>4855</v>
      </c>
      <c r="G2174" s="320">
        <f t="shared" si="26"/>
        <v>1600</v>
      </c>
    </row>
    <row r="2175" spans="1:7">
      <c r="A2175" s="153">
        <v>47</v>
      </c>
      <c r="B2175" s="159" t="s">
        <v>4900</v>
      </c>
      <c r="C2175" s="153"/>
      <c r="D2175" s="286"/>
      <c r="E2175" s="153"/>
      <c r="F2175" s="153"/>
      <c r="G2175" s="323">
        <f>SUBTOTAL(9,G2176:G2189)</f>
        <v>16480</v>
      </c>
    </row>
    <row r="2176" spans="1:7" ht="39.6">
      <c r="A2176" s="163">
        <v>1</v>
      </c>
      <c r="B2176" s="162" t="s">
        <v>4901</v>
      </c>
      <c r="C2176" s="163" t="s">
        <v>4902</v>
      </c>
      <c r="D2176" s="247">
        <v>300</v>
      </c>
      <c r="E2176" s="163" t="s">
        <v>4903</v>
      </c>
      <c r="F2176" s="163" t="s">
        <v>4904</v>
      </c>
      <c r="G2176" s="320">
        <f t="shared" si="26"/>
        <v>960</v>
      </c>
    </row>
    <row r="2177" spans="1:7" ht="39.6">
      <c r="A2177" s="163">
        <v>2</v>
      </c>
      <c r="B2177" s="162" t="s">
        <v>4905</v>
      </c>
      <c r="C2177" s="163" t="s">
        <v>4906</v>
      </c>
      <c r="D2177" s="247">
        <v>350</v>
      </c>
      <c r="E2177" s="163" t="s">
        <v>4903</v>
      </c>
      <c r="F2177" s="163" t="s">
        <v>4904</v>
      </c>
      <c r="G2177" s="320">
        <f t="shared" si="26"/>
        <v>1120</v>
      </c>
    </row>
    <row r="2178" spans="1:7" ht="39.6">
      <c r="A2178" s="163">
        <v>3</v>
      </c>
      <c r="B2178" s="162" t="s">
        <v>4905</v>
      </c>
      <c r="C2178" s="163" t="s">
        <v>4907</v>
      </c>
      <c r="D2178" s="247">
        <v>350</v>
      </c>
      <c r="E2178" s="163" t="s">
        <v>4903</v>
      </c>
      <c r="F2178" s="163" t="s">
        <v>4904</v>
      </c>
      <c r="G2178" s="320">
        <f t="shared" si="26"/>
        <v>1120</v>
      </c>
    </row>
    <row r="2179" spans="1:7" ht="39.6">
      <c r="A2179" s="163">
        <v>4</v>
      </c>
      <c r="B2179" s="162" t="s">
        <v>4901</v>
      </c>
      <c r="C2179" s="163" t="s">
        <v>4908</v>
      </c>
      <c r="D2179" s="247">
        <v>500</v>
      </c>
      <c r="E2179" s="163" t="s">
        <v>4903</v>
      </c>
      <c r="F2179" s="163" t="s">
        <v>4904</v>
      </c>
      <c r="G2179" s="320">
        <f t="shared" si="26"/>
        <v>1600</v>
      </c>
    </row>
    <row r="2180" spans="1:7" ht="39.6">
      <c r="A2180" s="163">
        <v>5</v>
      </c>
      <c r="B2180" s="162" t="s">
        <v>4909</v>
      </c>
      <c r="C2180" s="163" t="s">
        <v>4910</v>
      </c>
      <c r="D2180" s="247">
        <v>300</v>
      </c>
      <c r="E2180" s="163" t="s">
        <v>4903</v>
      </c>
      <c r="F2180" s="163" t="s">
        <v>4904</v>
      </c>
      <c r="G2180" s="320">
        <f t="shared" si="26"/>
        <v>960</v>
      </c>
    </row>
    <row r="2181" spans="1:7" ht="39.6">
      <c r="A2181" s="163">
        <v>6</v>
      </c>
      <c r="B2181" s="162" t="s">
        <v>4909</v>
      </c>
      <c r="C2181" s="163" t="s">
        <v>4911</v>
      </c>
      <c r="D2181" s="247">
        <v>100</v>
      </c>
      <c r="E2181" s="163" t="s">
        <v>4903</v>
      </c>
      <c r="F2181" s="163" t="s">
        <v>4904</v>
      </c>
      <c r="G2181" s="320">
        <f t="shared" si="26"/>
        <v>320</v>
      </c>
    </row>
    <row r="2182" spans="1:7" ht="39.6">
      <c r="A2182" s="163">
        <v>7</v>
      </c>
      <c r="B2182" s="162" t="s">
        <v>4912</v>
      </c>
      <c r="C2182" s="163" t="s">
        <v>4913</v>
      </c>
      <c r="D2182" s="247">
        <v>200</v>
      </c>
      <c r="E2182" s="163" t="s">
        <v>4903</v>
      </c>
      <c r="F2182" s="163" t="s">
        <v>4904</v>
      </c>
      <c r="G2182" s="320">
        <f t="shared" si="26"/>
        <v>640</v>
      </c>
    </row>
    <row r="2183" spans="1:7" ht="39.6">
      <c r="A2183" s="163">
        <v>8</v>
      </c>
      <c r="B2183" s="162" t="s">
        <v>4914</v>
      </c>
      <c r="C2183" s="163" t="s">
        <v>4915</v>
      </c>
      <c r="D2183" s="247">
        <v>300</v>
      </c>
      <c r="E2183" s="163" t="s">
        <v>4903</v>
      </c>
      <c r="F2183" s="163" t="s">
        <v>4904</v>
      </c>
      <c r="G2183" s="320">
        <f t="shared" si="26"/>
        <v>960</v>
      </c>
    </row>
    <row r="2184" spans="1:7" ht="39.6">
      <c r="A2184" s="163">
        <v>9</v>
      </c>
      <c r="B2184" s="162" t="s">
        <v>4916</v>
      </c>
      <c r="C2184" s="163" t="s">
        <v>4916</v>
      </c>
      <c r="D2184" s="247">
        <v>800</v>
      </c>
      <c r="E2184" s="163" t="s">
        <v>4903</v>
      </c>
      <c r="F2184" s="163" t="s">
        <v>4904</v>
      </c>
      <c r="G2184" s="320">
        <f t="shared" si="26"/>
        <v>2560</v>
      </c>
    </row>
    <row r="2185" spans="1:7" ht="39.6">
      <c r="A2185" s="163">
        <v>10</v>
      </c>
      <c r="B2185" s="162" t="s">
        <v>4917</v>
      </c>
      <c r="C2185" s="163" t="s">
        <v>4917</v>
      </c>
      <c r="D2185" s="247">
        <v>500</v>
      </c>
      <c r="E2185" s="163" t="s">
        <v>4903</v>
      </c>
      <c r="F2185" s="163" t="s">
        <v>4904</v>
      </c>
      <c r="G2185" s="320">
        <f t="shared" si="26"/>
        <v>1600</v>
      </c>
    </row>
    <row r="2186" spans="1:7" ht="39.6">
      <c r="A2186" s="163">
        <v>11</v>
      </c>
      <c r="B2186" s="254" t="s">
        <v>4918</v>
      </c>
      <c r="C2186" s="252" t="s">
        <v>4259</v>
      </c>
      <c r="D2186" s="232">
        <v>500</v>
      </c>
      <c r="E2186" s="163" t="s">
        <v>4903</v>
      </c>
      <c r="F2186" s="163" t="s">
        <v>4260</v>
      </c>
      <c r="G2186" s="320">
        <f t="shared" si="26"/>
        <v>1600</v>
      </c>
    </row>
    <row r="2187" spans="1:7" ht="39.6">
      <c r="A2187" s="163">
        <v>12</v>
      </c>
      <c r="B2187" s="254" t="s">
        <v>4919</v>
      </c>
      <c r="C2187" s="252"/>
      <c r="D2187" s="232">
        <v>300</v>
      </c>
      <c r="E2187" s="163" t="s">
        <v>4903</v>
      </c>
      <c r="F2187" s="163" t="s">
        <v>4260</v>
      </c>
      <c r="G2187" s="320">
        <f t="shared" si="26"/>
        <v>960</v>
      </c>
    </row>
    <row r="2188" spans="1:7" ht="39.6">
      <c r="A2188" s="163">
        <v>13</v>
      </c>
      <c r="B2188" s="254" t="s">
        <v>4920</v>
      </c>
      <c r="C2188" s="252" t="s">
        <v>4921</v>
      </c>
      <c r="D2188" s="232">
        <v>350</v>
      </c>
      <c r="E2188" s="163" t="s">
        <v>4903</v>
      </c>
      <c r="F2188" s="163" t="s">
        <v>4260</v>
      </c>
      <c r="G2188" s="320">
        <f t="shared" si="26"/>
        <v>1120</v>
      </c>
    </row>
    <row r="2189" spans="1:7" ht="39.6">
      <c r="A2189" s="163">
        <v>14</v>
      </c>
      <c r="B2189" s="254" t="s">
        <v>4922</v>
      </c>
      <c r="C2189" s="252" t="s">
        <v>4923</v>
      </c>
      <c r="D2189" s="232">
        <v>300</v>
      </c>
      <c r="E2189" s="163" t="s">
        <v>4903</v>
      </c>
      <c r="F2189" s="163" t="s">
        <v>4260</v>
      </c>
      <c r="G2189" s="320">
        <f t="shared" si="26"/>
        <v>960</v>
      </c>
    </row>
    <row r="2190" spans="1:7">
      <c r="A2190" s="153">
        <v>48</v>
      </c>
      <c r="B2190" s="258" t="s">
        <v>2993</v>
      </c>
      <c r="C2190" s="257"/>
      <c r="D2190" s="233"/>
      <c r="E2190" s="153"/>
      <c r="F2190" s="153"/>
      <c r="G2190" s="158">
        <f>SUBTOTAL(9,G2191:G2220)</f>
        <v>84352</v>
      </c>
    </row>
    <row r="2191" spans="1:7" ht="39.6">
      <c r="A2191" s="174">
        <v>1</v>
      </c>
      <c r="B2191" s="162" t="s">
        <v>4924</v>
      </c>
      <c r="C2191" s="163" t="s">
        <v>4925</v>
      </c>
      <c r="D2191" s="232">
        <v>500</v>
      </c>
      <c r="E2191" s="163" t="s">
        <v>3544</v>
      </c>
      <c r="F2191" s="163" t="s">
        <v>3545</v>
      </c>
      <c r="G2191" s="320">
        <f>3.2*D2191</f>
        <v>1600</v>
      </c>
    </row>
    <row r="2192" spans="1:7" ht="39.6">
      <c r="A2192" s="174">
        <v>2</v>
      </c>
      <c r="B2192" s="162" t="s">
        <v>4926</v>
      </c>
      <c r="C2192" s="163" t="s">
        <v>4927</v>
      </c>
      <c r="D2192" s="232">
        <v>600</v>
      </c>
      <c r="E2192" s="163" t="s">
        <v>3544</v>
      </c>
      <c r="F2192" s="163" t="s">
        <v>3545</v>
      </c>
      <c r="G2192" s="320">
        <f t="shared" ref="G2192:G2223" si="27">3.2*D2192</f>
        <v>1920</v>
      </c>
    </row>
    <row r="2193" spans="1:7" ht="39.6">
      <c r="A2193" s="174">
        <v>3</v>
      </c>
      <c r="B2193" s="162" t="s">
        <v>4928</v>
      </c>
      <c r="C2193" s="163" t="s">
        <v>4929</v>
      </c>
      <c r="D2193" s="232">
        <v>500</v>
      </c>
      <c r="E2193" s="163" t="s">
        <v>3544</v>
      </c>
      <c r="F2193" s="163" t="s">
        <v>3545</v>
      </c>
      <c r="G2193" s="320">
        <f t="shared" si="27"/>
        <v>1600</v>
      </c>
    </row>
    <row r="2194" spans="1:7" ht="39.6">
      <c r="A2194" s="174">
        <v>4</v>
      </c>
      <c r="B2194" s="162" t="s">
        <v>4930</v>
      </c>
      <c r="C2194" s="163" t="s">
        <v>4931</v>
      </c>
      <c r="D2194" s="232">
        <v>10500</v>
      </c>
      <c r="E2194" s="163" t="s">
        <v>3544</v>
      </c>
      <c r="F2194" s="163" t="s">
        <v>3545</v>
      </c>
      <c r="G2194" s="320">
        <f t="shared" si="27"/>
        <v>33600</v>
      </c>
    </row>
    <row r="2195" spans="1:7" ht="39.6">
      <c r="A2195" s="174">
        <v>5</v>
      </c>
      <c r="B2195" s="162" t="s">
        <v>4932</v>
      </c>
      <c r="C2195" s="163" t="s">
        <v>4933</v>
      </c>
      <c r="D2195" s="287">
        <v>550</v>
      </c>
      <c r="E2195" s="163" t="s">
        <v>3544</v>
      </c>
      <c r="F2195" s="163" t="s">
        <v>4934</v>
      </c>
      <c r="G2195" s="320">
        <f t="shared" si="27"/>
        <v>1760</v>
      </c>
    </row>
    <row r="2196" spans="1:7" ht="26.4">
      <c r="A2196" s="174">
        <v>6</v>
      </c>
      <c r="B2196" s="162" t="s">
        <v>4935</v>
      </c>
      <c r="C2196" s="163" t="s">
        <v>4936</v>
      </c>
      <c r="D2196" s="287">
        <v>370</v>
      </c>
      <c r="E2196" s="163" t="s">
        <v>3544</v>
      </c>
      <c r="F2196" s="163" t="s">
        <v>4937</v>
      </c>
      <c r="G2196" s="320">
        <f t="shared" si="27"/>
        <v>1184</v>
      </c>
    </row>
    <row r="2197" spans="1:7" ht="26.4">
      <c r="A2197" s="174">
        <v>7</v>
      </c>
      <c r="B2197" s="162" t="s">
        <v>4938</v>
      </c>
      <c r="C2197" s="163" t="s">
        <v>4939</v>
      </c>
      <c r="D2197" s="287">
        <v>420</v>
      </c>
      <c r="E2197" s="163" t="s">
        <v>4940</v>
      </c>
      <c r="F2197" s="163" t="s">
        <v>4941</v>
      </c>
      <c r="G2197" s="320">
        <f t="shared" si="27"/>
        <v>1344</v>
      </c>
    </row>
    <row r="2198" spans="1:7" ht="39.6">
      <c r="A2198" s="174">
        <v>8</v>
      </c>
      <c r="B2198" s="162" t="s">
        <v>4942</v>
      </c>
      <c r="C2198" s="163" t="s">
        <v>4943</v>
      </c>
      <c r="D2198" s="287">
        <v>250</v>
      </c>
      <c r="E2198" s="163" t="s">
        <v>3544</v>
      </c>
      <c r="F2198" s="163" t="s">
        <v>4934</v>
      </c>
      <c r="G2198" s="320">
        <f t="shared" si="27"/>
        <v>800</v>
      </c>
    </row>
    <row r="2199" spans="1:7" ht="26.4">
      <c r="A2199" s="174">
        <v>9</v>
      </c>
      <c r="B2199" s="254" t="s">
        <v>4944</v>
      </c>
      <c r="C2199" s="163" t="s">
        <v>4945</v>
      </c>
      <c r="D2199" s="287">
        <v>220</v>
      </c>
      <c r="E2199" s="163" t="s">
        <v>4940</v>
      </c>
      <c r="F2199" s="163" t="s">
        <v>4946</v>
      </c>
      <c r="G2199" s="320">
        <f t="shared" si="27"/>
        <v>704</v>
      </c>
    </row>
    <row r="2200" spans="1:7" ht="39.6">
      <c r="A2200" s="174">
        <v>10</v>
      </c>
      <c r="B2200" s="254" t="s">
        <v>4947</v>
      </c>
      <c r="C2200" s="252" t="s">
        <v>4948</v>
      </c>
      <c r="D2200" s="288">
        <v>600</v>
      </c>
      <c r="E2200" s="163" t="s">
        <v>4940</v>
      </c>
      <c r="F2200" s="163" t="s">
        <v>4937</v>
      </c>
      <c r="G2200" s="320">
        <f t="shared" si="27"/>
        <v>1920</v>
      </c>
    </row>
    <row r="2201" spans="1:7" ht="26.4">
      <c r="A2201" s="174">
        <v>11</v>
      </c>
      <c r="B2201" s="254" t="s">
        <v>4949</v>
      </c>
      <c r="C2201" s="252" t="s">
        <v>4950</v>
      </c>
      <c r="D2201" s="288">
        <v>450</v>
      </c>
      <c r="E2201" s="163" t="s">
        <v>4940</v>
      </c>
      <c r="F2201" s="163" t="s">
        <v>4937</v>
      </c>
      <c r="G2201" s="320">
        <f t="shared" si="27"/>
        <v>1440</v>
      </c>
    </row>
    <row r="2202" spans="1:7" ht="39.6">
      <c r="A2202" s="174">
        <v>12</v>
      </c>
      <c r="B2202" s="254" t="s">
        <v>4951</v>
      </c>
      <c r="C2202" s="252" t="s">
        <v>4952</v>
      </c>
      <c r="D2202" s="288">
        <v>600</v>
      </c>
      <c r="E2202" s="163" t="s">
        <v>4940</v>
      </c>
      <c r="F2202" s="163" t="s">
        <v>4937</v>
      </c>
      <c r="G2202" s="320">
        <f t="shared" si="27"/>
        <v>1920</v>
      </c>
    </row>
    <row r="2203" spans="1:7" ht="39.6">
      <c r="A2203" s="174">
        <v>13</v>
      </c>
      <c r="B2203" s="254" t="s">
        <v>4953</v>
      </c>
      <c r="C2203" s="252" t="s">
        <v>4954</v>
      </c>
      <c r="D2203" s="288">
        <v>600</v>
      </c>
      <c r="E2203" s="163" t="s">
        <v>4940</v>
      </c>
      <c r="F2203" s="163" t="s">
        <v>4937</v>
      </c>
      <c r="G2203" s="320">
        <f t="shared" si="27"/>
        <v>1920</v>
      </c>
    </row>
    <row r="2204" spans="1:7" ht="26.4">
      <c r="A2204" s="174">
        <v>14</v>
      </c>
      <c r="B2204" s="254" t="s">
        <v>4951</v>
      </c>
      <c r="C2204" s="252" t="s">
        <v>4955</v>
      </c>
      <c r="D2204" s="288">
        <v>600</v>
      </c>
      <c r="E2204" s="163" t="s">
        <v>4940</v>
      </c>
      <c r="F2204" s="163" t="s">
        <v>4937</v>
      </c>
      <c r="G2204" s="320">
        <f t="shared" si="27"/>
        <v>1920</v>
      </c>
    </row>
    <row r="2205" spans="1:7" ht="26.4">
      <c r="A2205" s="174">
        <v>15</v>
      </c>
      <c r="B2205" s="254" t="s">
        <v>4956</v>
      </c>
      <c r="C2205" s="252" t="s">
        <v>4957</v>
      </c>
      <c r="D2205" s="288">
        <v>600</v>
      </c>
      <c r="E2205" s="163" t="s">
        <v>4940</v>
      </c>
      <c r="F2205" s="163" t="s">
        <v>4937</v>
      </c>
      <c r="G2205" s="320">
        <f t="shared" si="27"/>
        <v>1920</v>
      </c>
    </row>
    <row r="2206" spans="1:7" ht="26.4">
      <c r="A2206" s="174">
        <v>16</v>
      </c>
      <c r="B2206" s="254" t="s">
        <v>4958</v>
      </c>
      <c r="C2206" s="252" t="s">
        <v>4959</v>
      </c>
      <c r="D2206" s="288">
        <v>600</v>
      </c>
      <c r="E2206" s="163" t="s">
        <v>4940</v>
      </c>
      <c r="F2206" s="163" t="s">
        <v>4937</v>
      </c>
      <c r="G2206" s="320">
        <f t="shared" si="27"/>
        <v>1920</v>
      </c>
    </row>
    <row r="2207" spans="1:7" ht="26.4">
      <c r="A2207" s="174">
        <v>17</v>
      </c>
      <c r="B2207" s="254" t="s">
        <v>4960</v>
      </c>
      <c r="C2207" s="252" t="s">
        <v>4961</v>
      </c>
      <c r="D2207" s="288">
        <v>600</v>
      </c>
      <c r="E2207" s="163" t="s">
        <v>4940</v>
      </c>
      <c r="F2207" s="163" t="s">
        <v>4937</v>
      </c>
      <c r="G2207" s="320">
        <f t="shared" si="27"/>
        <v>1920</v>
      </c>
    </row>
    <row r="2208" spans="1:7" ht="26.4">
      <c r="A2208" s="174">
        <v>18</v>
      </c>
      <c r="B2208" s="254" t="s">
        <v>4962</v>
      </c>
      <c r="C2208" s="252" t="s">
        <v>4963</v>
      </c>
      <c r="D2208" s="288">
        <v>600</v>
      </c>
      <c r="E2208" s="163" t="s">
        <v>4940</v>
      </c>
      <c r="F2208" s="163" t="s">
        <v>4937</v>
      </c>
      <c r="G2208" s="320">
        <f t="shared" si="27"/>
        <v>1920</v>
      </c>
    </row>
    <row r="2209" spans="1:7" ht="26.4">
      <c r="A2209" s="174">
        <v>19</v>
      </c>
      <c r="B2209" s="254" t="s">
        <v>4964</v>
      </c>
      <c r="C2209" s="252" t="s">
        <v>4965</v>
      </c>
      <c r="D2209" s="288">
        <v>600</v>
      </c>
      <c r="E2209" s="163" t="s">
        <v>4940</v>
      </c>
      <c r="F2209" s="163" t="s">
        <v>4937</v>
      </c>
      <c r="G2209" s="320">
        <f t="shared" si="27"/>
        <v>1920</v>
      </c>
    </row>
    <row r="2210" spans="1:7" ht="26.4">
      <c r="A2210" s="174">
        <v>20</v>
      </c>
      <c r="B2210" s="254" t="s">
        <v>4966</v>
      </c>
      <c r="C2210" s="252" t="s">
        <v>4967</v>
      </c>
      <c r="D2210" s="288">
        <v>600</v>
      </c>
      <c r="E2210" s="163" t="s">
        <v>4940</v>
      </c>
      <c r="F2210" s="163" t="s">
        <v>4937</v>
      </c>
      <c r="G2210" s="320">
        <f t="shared" si="27"/>
        <v>1920</v>
      </c>
    </row>
    <row r="2211" spans="1:7" ht="26.4">
      <c r="A2211" s="174">
        <v>21</v>
      </c>
      <c r="B2211" s="254" t="s">
        <v>4968</v>
      </c>
      <c r="C2211" s="252" t="s">
        <v>4969</v>
      </c>
      <c r="D2211" s="288">
        <v>600</v>
      </c>
      <c r="E2211" s="163" t="s">
        <v>4940</v>
      </c>
      <c r="F2211" s="163" t="s">
        <v>4937</v>
      </c>
      <c r="G2211" s="320">
        <f t="shared" si="27"/>
        <v>1920</v>
      </c>
    </row>
    <row r="2212" spans="1:7" ht="26.4">
      <c r="A2212" s="174">
        <v>22</v>
      </c>
      <c r="B2212" s="254" t="s">
        <v>4970</v>
      </c>
      <c r="C2212" s="252" t="s">
        <v>4971</v>
      </c>
      <c r="D2212" s="288">
        <v>600</v>
      </c>
      <c r="E2212" s="163" t="s">
        <v>4940</v>
      </c>
      <c r="F2212" s="163" t="s">
        <v>4937</v>
      </c>
      <c r="G2212" s="320">
        <f t="shared" si="27"/>
        <v>1920</v>
      </c>
    </row>
    <row r="2213" spans="1:7">
      <c r="A2213" s="174">
        <v>23</v>
      </c>
      <c r="B2213" s="254" t="s">
        <v>4972</v>
      </c>
      <c r="C2213" s="252" t="s">
        <v>4972</v>
      </c>
      <c r="D2213" s="288">
        <v>600</v>
      </c>
      <c r="E2213" s="163" t="s">
        <v>4940</v>
      </c>
      <c r="F2213" s="163" t="s">
        <v>4937</v>
      </c>
      <c r="G2213" s="320">
        <f t="shared" si="27"/>
        <v>1920</v>
      </c>
    </row>
    <row r="2214" spans="1:7" ht="26.4">
      <c r="A2214" s="174">
        <v>24</v>
      </c>
      <c r="B2214" s="254" t="s">
        <v>4973</v>
      </c>
      <c r="C2214" s="252" t="s">
        <v>4974</v>
      </c>
      <c r="D2214" s="288">
        <v>600</v>
      </c>
      <c r="E2214" s="163" t="s">
        <v>4940</v>
      </c>
      <c r="F2214" s="163" t="s">
        <v>4937</v>
      </c>
      <c r="G2214" s="320">
        <f t="shared" si="27"/>
        <v>1920</v>
      </c>
    </row>
    <row r="2215" spans="1:7" ht="26.4">
      <c r="A2215" s="174">
        <v>25</v>
      </c>
      <c r="B2215" s="254" t="s">
        <v>4975</v>
      </c>
      <c r="C2215" s="252" t="s">
        <v>4976</v>
      </c>
      <c r="D2215" s="288">
        <v>600</v>
      </c>
      <c r="E2215" s="163" t="s">
        <v>4940</v>
      </c>
      <c r="F2215" s="163" t="s">
        <v>4937</v>
      </c>
      <c r="G2215" s="320">
        <f t="shared" si="27"/>
        <v>1920</v>
      </c>
    </row>
    <row r="2216" spans="1:7" ht="26.4">
      <c r="A2216" s="174">
        <v>26</v>
      </c>
      <c r="B2216" s="254" t="s">
        <v>4977</v>
      </c>
      <c r="C2216" s="252" t="s">
        <v>4978</v>
      </c>
      <c r="D2216" s="288">
        <v>600</v>
      </c>
      <c r="E2216" s="163" t="s">
        <v>4940</v>
      </c>
      <c r="F2216" s="163" t="s">
        <v>4937</v>
      </c>
      <c r="G2216" s="320">
        <f t="shared" si="27"/>
        <v>1920</v>
      </c>
    </row>
    <row r="2217" spans="1:7" ht="26.4">
      <c r="A2217" s="174">
        <v>27</v>
      </c>
      <c r="B2217" s="254" t="s">
        <v>4979</v>
      </c>
      <c r="C2217" s="252" t="s">
        <v>4980</v>
      </c>
      <c r="D2217" s="288">
        <v>600</v>
      </c>
      <c r="E2217" s="163" t="s">
        <v>4940</v>
      </c>
      <c r="F2217" s="163" t="s">
        <v>4937</v>
      </c>
      <c r="G2217" s="320">
        <f t="shared" si="27"/>
        <v>1920</v>
      </c>
    </row>
    <row r="2218" spans="1:7" ht="26.4">
      <c r="A2218" s="174">
        <v>28</v>
      </c>
      <c r="B2218" s="254" t="s">
        <v>4981</v>
      </c>
      <c r="C2218" s="252" t="s">
        <v>4982</v>
      </c>
      <c r="D2218" s="288">
        <v>600</v>
      </c>
      <c r="E2218" s="163" t="s">
        <v>4940</v>
      </c>
      <c r="F2218" s="163" t="s">
        <v>4937</v>
      </c>
      <c r="G2218" s="320">
        <f t="shared" si="27"/>
        <v>1920</v>
      </c>
    </row>
    <row r="2219" spans="1:7" ht="26.4">
      <c r="A2219" s="174">
        <v>29</v>
      </c>
      <c r="B2219" s="254" t="s">
        <v>4983</v>
      </c>
      <c r="C2219" s="252" t="s">
        <v>4984</v>
      </c>
      <c r="D2219" s="288">
        <v>600</v>
      </c>
      <c r="E2219" s="163" t="s">
        <v>4940</v>
      </c>
      <c r="F2219" s="163" t="s">
        <v>4937</v>
      </c>
      <c r="G2219" s="320">
        <f t="shared" si="27"/>
        <v>1920</v>
      </c>
    </row>
    <row r="2220" spans="1:7" ht="26.4">
      <c r="A2220" s="174">
        <v>30</v>
      </c>
      <c r="B2220" s="254" t="s">
        <v>4985</v>
      </c>
      <c r="C2220" s="252" t="s">
        <v>4984</v>
      </c>
      <c r="D2220" s="288">
        <v>600</v>
      </c>
      <c r="E2220" s="163" t="s">
        <v>4940</v>
      </c>
      <c r="F2220" s="163" t="s">
        <v>4937</v>
      </c>
      <c r="G2220" s="320">
        <f t="shared" si="27"/>
        <v>1920</v>
      </c>
    </row>
    <row r="2221" spans="1:7" s="131" customFormat="1">
      <c r="A2221" s="175">
        <v>49</v>
      </c>
      <c r="B2221" s="159" t="s">
        <v>2736</v>
      </c>
      <c r="C2221" s="175"/>
      <c r="D2221" s="265"/>
      <c r="E2221" s="175"/>
      <c r="F2221" s="175"/>
      <c r="G2221" s="322">
        <f>SUBTOTAL(9,G2222:G2224)</f>
        <v>2976</v>
      </c>
    </row>
    <row r="2222" spans="1:7" ht="36" customHeight="1">
      <c r="A2222" s="174">
        <v>1</v>
      </c>
      <c r="B2222" s="162" t="s">
        <v>4986</v>
      </c>
      <c r="C2222" s="163" t="s">
        <v>4987</v>
      </c>
      <c r="D2222" s="248">
        <v>100</v>
      </c>
      <c r="E2222" s="174" t="s">
        <v>4839</v>
      </c>
      <c r="F2222" s="163" t="s">
        <v>4988</v>
      </c>
      <c r="G2222" s="320">
        <f t="shared" si="27"/>
        <v>320</v>
      </c>
    </row>
    <row r="2223" spans="1:7" ht="33" customHeight="1">
      <c r="A2223" s="174">
        <v>2</v>
      </c>
      <c r="B2223" s="162" t="s">
        <v>4989</v>
      </c>
      <c r="C2223" s="163" t="s">
        <v>4990</v>
      </c>
      <c r="D2223" s="248">
        <v>450</v>
      </c>
      <c r="E2223" s="174" t="s">
        <v>4839</v>
      </c>
      <c r="F2223" s="163" t="s">
        <v>4988</v>
      </c>
      <c r="G2223" s="320">
        <f t="shared" si="27"/>
        <v>1440</v>
      </c>
    </row>
    <row r="2224" spans="1:7" ht="39.6" customHeight="1">
      <c r="A2224" s="174">
        <v>3</v>
      </c>
      <c r="B2224" s="162" t="s">
        <v>4991</v>
      </c>
      <c r="C2224" s="163" t="s">
        <v>4990</v>
      </c>
      <c r="D2224" s="248">
        <v>380</v>
      </c>
      <c r="E2224" s="174" t="s">
        <v>4839</v>
      </c>
      <c r="F2224" s="163" t="s">
        <v>4988</v>
      </c>
      <c r="G2224" s="320">
        <f>3.2*D2224</f>
        <v>1216</v>
      </c>
    </row>
    <row r="2225" spans="1:7">
      <c r="A2225" s="174">
        <v>50</v>
      </c>
      <c r="B2225" s="159" t="s">
        <v>2743</v>
      </c>
      <c r="C2225" s="163"/>
      <c r="D2225" s="232"/>
      <c r="E2225" s="163"/>
      <c r="F2225" s="163"/>
      <c r="G2225" s="160">
        <f>SUBTOTAL(9,G2226:G2251)</f>
        <v>51584</v>
      </c>
    </row>
    <row r="2226" spans="1:7" ht="39.6">
      <c r="A2226" s="202">
        <v>1</v>
      </c>
      <c r="B2226" s="203" t="s">
        <v>4522</v>
      </c>
      <c r="C2226" s="202" t="s">
        <v>4523</v>
      </c>
      <c r="D2226" s="240">
        <v>500</v>
      </c>
      <c r="E2226" s="202" t="s">
        <v>3544</v>
      </c>
      <c r="F2226" s="202" t="s">
        <v>3545</v>
      </c>
      <c r="G2226" s="320">
        <f>3.2*D2226</f>
        <v>1600</v>
      </c>
    </row>
    <row r="2227" spans="1:7" ht="39.6">
      <c r="A2227" s="202">
        <v>2</v>
      </c>
      <c r="B2227" s="203" t="s">
        <v>4992</v>
      </c>
      <c r="C2227" s="202" t="s">
        <v>4993</v>
      </c>
      <c r="D2227" s="240">
        <v>700</v>
      </c>
      <c r="E2227" s="202" t="s">
        <v>3675</v>
      </c>
      <c r="F2227" s="202" t="s">
        <v>3545</v>
      </c>
      <c r="G2227" s="320">
        <f>3.2*D2227</f>
        <v>2240</v>
      </c>
    </row>
    <row r="2228" spans="1:7" ht="39.6">
      <c r="A2228" s="202">
        <v>3</v>
      </c>
      <c r="B2228" s="203" t="s">
        <v>4994</v>
      </c>
      <c r="C2228" s="202" t="s">
        <v>4995</v>
      </c>
      <c r="D2228" s="289">
        <v>1100</v>
      </c>
      <c r="E2228" s="202" t="s">
        <v>3675</v>
      </c>
      <c r="F2228" s="202" t="s">
        <v>3545</v>
      </c>
      <c r="G2228" s="320">
        <f>3.2*D2228</f>
        <v>3520</v>
      </c>
    </row>
    <row r="2229" spans="1:7" ht="39.6">
      <c r="A2229" s="202">
        <v>4</v>
      </c>
      <c r="B2229" s="203" t="s">
        <v>4996</v>
      </c>
      <c r="C2229" s="202" t="s">
        <v>4997</v>
      </c>
      <c r="D2229" s="240">
        <v>450</v>
      </c>
      <c r="E2229" s="202" t="s">
        <v>3675</v>
      </c>
      <c r="F2229" s="202" t="s">
        <v>3545</v>
      </c>
      <c r="G2229" s="320">
        <f>3.2*D2229</f>
        <v>1440</v>
      </c>
    </row>
    <row r="2230" spans="1:7" ht="26.4">
      <c r="A2230" s="202">
        <v>5</v>
      </c>
      <c r="B2230" s="203" t="s">
        <v>4998</v>
      </c>
      <c r="C2230" s="202" t="s">
        <v>4999</v>
      </c>
      <c r="D2230" s="240">
        <v>650</v>
      </c>
      <c r="E2230" s="202" t="s">
        <v>5000</v>
      </c>
      <c r="F2230" s="202" t="s">
        <v>5001</v>
      </c>
      <c r="G2230" s="320">
        <f>3.2*D2230</f>
        <v>2080</v>
      </c>
    </row>
    <row r="2231" spans="1:7" ht="26.4">
      <c r="A2231" s="202">
        <v>6</v>
      </c>
      <c r="B2231" s="203" t="s">
        <v>5002</v>
      </c>
      <c r="C2231" s="202" t="s">
        <v>5003</v>
      </c>
      <c r="D2231" s="240">
        <v>450</v>
      </c>
      <c r="E2231" s="202" t="s">
        <v>5000</v>
      </c>
      <c r="F2231" s="202" t="s">
        <v>5001</v>
      </c>
      <c r="G2231" s="320">
        <f t="shared" ref="G2231:G2288" si="28">3.2*D2231</f>
        <v>1440</v>
      </c>
    </row>
    <row r="2232" spans="1:7" ht="26.4">
      <c r="A2232" s="202">
        <v>7</v>
      </c>
      <c r="B2232" s="203" t="s">
        <v>5004</v>
      </c>
      <c r="C2232" s="202" t="s">
        <v>5005</v>
      </c>
      <c r="D2232" s="240">
        <v>650</v>
      </c>
      <c r="E2232" s="202" t="s">
        <v>5000</v>
      </c>
      <c r="F2232" s="202" t="s">
        <v>5001</v>
      </c>
      <c r="G2232" s="320">
        <f t="shared" si="28"/>
        <v>2080</v>
      </c>
    </row>
    <row r="2233" spans="1:7" ht="26.4">
      <c r="A2233" s="202">
        <v>8</v>
      </c>
      <c r="B2233" s="203" t="s">
        <v>5006</v>
      </c>
      <c r="C2233" s="202" t="s">
        <v>5007</v>
      </c>
      <c r="D2233" s="240">
        <v>600</v>
      </c>
      <c r="E2233" s="202" t="s">
        <v>5000</v>
      </c>
      <c r="F2233" s="202" t="s">
        <v>5001</v>
      </c>
      <c r="G2233" s="320">
        <f t="shared" si="28"/>
        <v>1920</v>
      </c>
    </row>
    <row r="2234" spans="1:7" ht="26.4">
      <c r="A2234" s="202">
        <v>9</v>
      </c>
      <c r="B2234" s="203" t="s">
        <v>5008</v>
      </c>
      <c r="C2234" s="202" t="s">
        <v>5009</v>
      </c>
      <c r="D2234" s="240">
        <v>400</v>
      </c>
      <c r="E2234" s="202" t="s">
        <v>5000</v>
      </c>
      <c r="F2234" s="202" t="s">
        <v>5001</v>
      </c>
      <c r="G2234" s="320">
        <f t="shared" si="28"/>
        <v>1280</v>
      </c>
    </row>
    <row r="2235" spans="1:7" ht="39.6">
      <c r="A2235" s="202">
        <v>10</v>
      </c>
      <c r="B2235" s="203" t="s">
        <v>5010</v>
      </c>
      <c r="C2235" s="202" t="s">
        <v>5011</v>
      </c>
      <c r="D2235" s="240">
        <v>800</v>
      </c>
      <c r="E2235" s="202" t="s">
        <v>3907</v>
      </c>
      <c r="F2235" s="202" t="s">
        <v>5012</v>
      </c>
      <c r="G2235" s="320">
        <f t="shared" si="28"/>
        <v>2560</v>
      </c>
    </row>
    <row r="2236" spans="1:7" ht="26.4">
      <c r="A2236" s="202">
        <v>11</v>
      </c>
      <c r="B2236" s="203" t="s">
        <v>5013</v>
      </c>
      <c r="C2236" s="202" t="s">
        <v>5014</v>
      </c>
      <c r="D2236" s="240">
        <v>550</v>
      </c>
      <c r="E2236" s="202" t="s">
        <v>3907</v>
      </c>
      <c r="F2236" s="202" t="s">
        <v>5015</v>
      </c>
      <c r="G2236" s="320">
        <f t="shared" si="28"/>
        <v>1760</v>
      </c>
    </row>
    <row r="2237" spans="1:7" ht="26.4">
      <c r="A2237" s="202">
        <v>12</v>
      </c>
      <c r="B2237" s="203" t="s">
        <v>5016</v>
      </c>
      <c r="C2237" s="202" t="s">
        <v>5017</v>
      </c>
      <c r="D2237" s="289">
        <v>1100</v>
      </c>
      <c r="E2237" s="202" t="s">
        <v>3907</v>
      </c>
      <c r="F2237" s="202" t="s">
        <v>5015</v>
      </c>
      <c r="G2237" s="320">
        <f t="shared" si="28"/>
        <v>3520</v>
      </c>
    </row>
    <row r="2238" spans="1:7" ht="39.6">
      <c r="A2238" s="202">
        <v>13</v>
      </c>
      <c r="B2238" s="203" t="s">
        <v>5018</v>
      </c>
      <c r="C2238" s="202" t="s">
        <v>5019</v>
      </c>
      <c r="D2238" s="289">
        <v>1200</v>
      </c>
      <c r="E2238" s="202" t="s">
        <v>3907</v>
      </c>
      <c r="F2238" s="202" t="s">
        <v>5012</v>
      </c>
      <c r="G2238" s="320">
        <f t="shared" si="28"/>
        <v>3840</v>
      </c>
    </row>
    <row r="2239" spans="1:7" ht="26.4">
      <c r="A2239" s="202">
        <v>14</v>
      </c>
      <c r="B2239" s="203" t="s">
        <v>5020</v>
      </c>
      <c r="C2239" s="202" t="s">
        <v>5021</v>
      </c>
      <c r="D2239" s="240">
        <v>650</v>
      </c>
      <c r="E2239" s="202" t="s">
        <v>5000</v>
      </c>
      <c r="F2239" s="202" t="s">
        <v>5001</v>
      </c>
      <c r="G2239" s="320">
        <f t="shared" si="28"/>
        <v>2080</v>
      </c>
    </row>
    <row r="2240" spans="1:7" ht="26.4">
      <c r="A2240" s="202">
        <v>15</v>
      </c>
      <c r="B2240" s="203" t="s">
        <v>5020</v>
      </c>
      <c r="C2240" s="202" t="s">
        <v>5022</v>
      </c>
      <c r="D2240" s="240">
        <v>500</v>
      </c>
      <c r="E2240" s="202" t="s">
        <v>5000</v>
      </c>
      <c r="F2240" s="202" t="s">
        <v>5001</v>
      </c>
      <c r="G2240" s="320">
        <f t="shared" si="28"/>
        <v>1600</v>
      </c>
    </row>
    <row r="2241" spans="1:7" ht="26.4">
      <c r="A2241" s="202">
        <v>16</v>
      </c>
      <c r="B2241" s="203" t="s">
        <v>5020</v>
      </c>
      <c r="C2241" s="202" t="s">
        <v>5023</v>
      </c>
      <c r="D2241" s="240">
        <v>500</v>
      </c>
      <c r="E2241" s="202" t="s">
        <v>5000</v>
      </c>
      <c r="F2241" s="202" t="s">
        <v>5001</v>
      </c>
      <c r="G2241" s="320">
        <f t="shared" si="28"/>
        <v>1600</v>
      </c>
    </row>
    <row r="2242" spans="1:7" ht="26.4">
      <c r="A2242" s="202">
        <v>17</v>
      </c>
      <c r="B2242" s="203" t="s">
        <v>5020</v>
      </c>
      <c r="C2242" s="202" t="s">
        <v>5024</v>
      </c>
      <c r="D2242" s="240">
        <v>700</v>
      </c>
      <c r="E2242" s="202" t="s">
        <v>5000</v>
      </c>
      <c r="F2242" s="202" t="s">
        <v>5001</v>
      </c>
      <c r="G2242" s="320">
        <f t="shared" si="28"/>
        <v>2240</v>
      </c>
    </row>
    <row r="2243" spans="1:7" ht="26.4">
      <c r="A2243" s="202">
        <v>18</v>
      </c>
      <c r="B2243" s="203" t="s">
        <v>5020</v>
      </c>
      <c r="C2243" s="202" t="s">
        <v>5025</v>
      </c>
      <c r="D2243" s="240">
        <v>300</v>
      </c>
      <c r="E2243" s="202" t="s">
        <v>5000</v>
      </c>
      <c r="F2243" s="202" t="s">
        <v>5001</v>
      </c>
      <c r="G2243" s="320">
        <f t="shared" si="28"/>
        <v>960</v>
      </c>
    </row>
    <row r="2244" spans="1:7" ht="26.4">
      <c r="A2244" s="202">
        <v>19</v>
      </c>
      <c r="B2244" s="203" t="s">
        <v>5026</v>
      </c>
      <c r="C2244" s="202" t="s">
        <v>5027</v>
      </c>
      <c r="D2244" s="240">
        <v>450</v>
      </c>
      <c r="E2244" s="202" t="s">
        <v>5028</v>
      </c>
      <c r="F2244" s="202" t="s">
        <v>5029</v>
      </c>
      <c r="G2244" s="320">
        <f t="shared" si="28"/>
        <v>1440</v>
      </c>
    </row>
    <row r="2245" spans="1:7" ht="26.4">
      <c r="A2245" s="202">
        <v>20</v>
      </c>
      <c r="B2245" s="203" t="s">
        <v>5030</v>
      </c>
      <c r="C2245" s="202" t="s">
        <v>5031</v>
      </c>
      <c r="D2245" s="240">
        <v>300</v>
      </c>
      <c r="E2245" s="202" t="s">
        <v>5032</v>
      </c>
      <c r="F2245" s="202" t="s">
        <v>5029</v>
      </c>
      <c r="G2245" s="320">
        <f t="shared" si="28"/>
        <v>960</v>
      </c>
    </row>
    <row r="2246" spans="1:7" ht="26.4">
      <c r="A2246" s="202">
        <v>21</v>
      </c>
      <c r="B2246" s="203" t="s">
        <v>5033</v>
      </c>
      <c r="C2246" s="202" t="s">
        <v>5034</v>
      </c>
      <c r="D2246" s="240">
        <v>500</v>
      </c>
      <c r="E2246" s="202" t="s">
        <v>5035</v>
      </c>
      <c r="F2246" s="202" t="s">
        <v>5029</v>
      </c>
      <c r="G2246" s="320">
        <f t="shared" si="28"/>
        <v>1600</v>
      </c>
    </row>
    <row r="2247" spans="1:7" ht="26.4">
      <c r="A2247" s="202">
        <v>22</v>
      </c>
      <c r="B2247" s="203" t="s">
        <v>5036</v>
      </c>
      <c r="C2247" s="202" t="s">
        <v>5037</v>
      </c>
      <c r="D2247" s="240">
        <v>500</v>
      </c>
      <c r="E2247" s="202" t="s">
        <v>5038</v>
      </c>
      <c r="F2247" s="202" t="s">
        <v>5029</v>
      </c>
      <c r="G2247" s="320">
        <f t="shared" si="28"/>
        <v>1600</v>
      </c>
    </row>
    <row r="2248" spans="1:7" ht="26.4">
      <c r="A2248" s="202">
        <v>23</v>
      </c>
      <c r="B2248" s="203" t="s">
        <v>5039</v>
      </c>
      <c r="C2248" s="202" t="s">
        <v>5040</v>
      </c>
      <c r="D2248" s="240">
        <v>370</v>
      </c>
      <c r="E2248" s="202" t="s">
        <v>5041</v>
      </c>
      <c r="F2248" s="202" t="s">
        <v>5029</v>
      </c>
      <c r="G2248" s="320">
        <f t="shared" si="28"/>
        <v>1184</v>
      </c>
    </row>
    <row r="2249" spans="1:7" ht="26.4">
      <c r="A2249" s="202">
        <v>24</v>
      </c>
      <c r="B2249" s="168" t="s">
        <v>5042</v>
      </c>
      <c r="C2249" s="167" t="s">
        <v>5043</v>
      </c>
      <c r="D2249" s="235">
        <v>700</v>
      </c>
      <c r="E2249" s="167" t="s">
        <v>5000</v>
      </c>
      <c r="F2249" s="167" t="s">
        <v>5001</v>
      </c>
      <c r="G2249" s="320">
        <f t="shared" si="28"/>
        <v>2240</v>
      </c>
    </row>
    <row r="2250" spans="1:7" ht="26.4">
      <c r="A2250" s="202">
        <v>25</v>
      </c>
      <c r="B2250" s="168" t="s">
        <v>5044</v>
      </c>
      <c r="C2250" s="167" t="s">
        <v>5045</v>
      </c>
      <c r="D2250" s="235">
        <v>700</v>
      </c>
      <c r="E2250" s="167" t="s">
        <v>5000</v>
      </c>
      <c r="F2250" s="167" t="s">
        <v>5001</v>
      </c>
      <c r="G2250" s="320">
        <f t="shared" si="28"/>
        <v>2240</v>
      </c>
    </row>
    <row r="2251" spans="1:7" ht="26.4">
      <c r="A2251" s="202">
        <v>26</v>
      </c>
      <c r="B2251" s="168" t="s">
        <v>5046</v>
      </c>
      <c r="C2251" s="167" t="s">
        <v>5046</v>
      </c>
      <c r="D2251" s="235">
        <v>800</v>
      </c>
      <c r="E2251" s="167" t="s">
        <v>5000</v>
      </c>
      <c r="F2251" s="167" t="s">
        <v>5001</v>
      </c>
      <c r="G2251" s="320">
        <f t="shared" si="28"/>
        <v>2560</v>
      </c>
    </row>
    <row r="2252" spans="1:7">
      <c r="A2252" s="202">
        <v>51</v>
      </c>
      <c r="B2252" s="177" t="s">
        <v>2780</v>
      </c>
      <c r="C2252" s="167"/>
      <c r="D2252" s="235"/>
      <c r="E2252" s="167"/>
      <c r="F2252" s="167"/>
      <c r="G2252" s="172">
        <f>SUBTOTAL(9,G2253:G2253)</f>
        <v>4800</v>
      </c>
    </row>
    <row r="2253" spans="1:7" ht="39.6">
      <c r="A2253" s="167">
        <v>1</v>
      </c>
      <c r="B2253" s="168" t="s">
        <v>5047</v>
      </c>
      <c r="C2253" s="167"/>
      <c r="D2253" s="45">
        <v>1500</v>
      </c>
      <c r="E2253" s="167" t="s">
        <v>3544</v>
      </c>
      <c r="F2253" s="167" t="s">
        <v>3545</v>
      </c>
      <c r="G2253" s="320">
        <f>3.2*D2253</f>
        <v>4800</v>
      </c>
    </row>
    <row r="2254" spans="1:7">
      <c r="A2254" s="175">
        <v>52</v>
      </c>
      <c r="B2254" s="159" t="s">
        <v>2788</v>
      </c>
      <c r="C2254" s="153"/>
      <c r="D2254" s="233"/>
      <c r="E2254" s="153"/>
      <c r="F2254" s="153"/>
      <c r="G2254" s="160">
        <f>SUBTOTAL(9,G2255:G2274)</f>
        <v>70672</v>
      </c>
    </row>
    <row r="2255" spans="1:7" ht="52.8">
      <c r="A2255" s="163">
        <v>1</v>
      </c>
      <c r="B2255" s="162" t="s">
        <v>5048</v>
      </c>
      <c r="C2255" s="163" t="s">
        <v>5049</v>
      </c>
      <c r="D2255" s="248">
        <v>300</v>
      </c>
      <c r="E2255" s="163" t="s">
        <v>5050</v>
      </c>
      <c r="F2255" s="163" t="s">
        <v>5051</v>
      </c>
      <c r="G2255" s="320">
        <f>3.2*D2255</f>
        <v>960</v>
      </c>
    </row>
    <row r="2256" spans="1:7" ht="52.8">
      <c r="A2256" s="163">
        <v>2</v>
      </c>
      <c r="B2256" s="162" t="s">
        <v>5052</v>
      </c>
      <c r="C2256" s="163" t="s">
        <v>5053</v>
      </c>
      <c r="D2256" s="287">
        <v>200</v>
      </c>
      <c r="E2256" s="163" t="s">
        <v>5054</v>
      </c>
      <c r="F2256" s="163" t="s">
        <v>5055</v>
      </c>
      <c r="G2256" s="320">
        <f t="shared" si="28"/>
        <v>640</v>
      </c>
    </row>
    <row r="2257" spans="1:7" ht="52.8">
      <c r="A2257" s="163">
        <v>3</v>
      </c>
      <c r="B2257" s="162" t="s">
        <v>5056</v>
      </c>
      <c r="C2257" s="163" t="s">
        <v>5057</v>
      </c>
      <c r="D2257" s="287">
        <v>450</v>
      </c>
      <c r="E2257" s="163" t="s">
        <v>5058</v>
      </c>
      <c r="F2257" s="163" t="s">
        <v>5051</v>
      </c>
      <c r="G2257" s="320">
        <f t="shared" si="28"/>
        <v>1440</v>
      </c>
    </row>
    <row r="2258" spans="1:7" ht="52.8">
      <c r="A2258" s="163">
        <v>4</v>
      </c>
      <c r="B2258" s="162" t="s">
        <v>5059</v>
      </c>
      <c r="C2258" s="163" t="s">
        <v>5060</v>
      </c>
      <c r="D2258" s="232">
        <v>720</v>
      </c>
      <c r="E2258" s="163" t="s">
        <v>5061</v>
      </c>
      <c r="F2258" s="163" t="s">
        <v>5062</v>
      </c>
      <c r="G2258" s="320">
        <f t="shared" si="28"/>
        <v>2304</v>
      </c>
    </row>
    <row r="2259" spans="1:7" ht="52.8">
      <c r="A2259" s="411">
        <v>5</v>
      </c>
      <c r="B2259" s="412" t="s">
        <v>5063</v>
      </c>
      <c r="C2259" s="163" t="s">
        <v>5064</v>
      </c>
      <c r="D2259" s="232">
        <v>500</v>
      </c>
      <c r="E2259" s="163" t="s">
        <v>5065</v>
      </c>
      <c r="F2259" s="163" t="s">
        <v>5062</v>
      </c>
      <c r="G2259" s="320">
        <f t="shared" si="28"/>
        <v>1600</v>
      </c>
    </row>
    <row r="2260" spans="1:7" ht="52.8">
      <c r="A2260" s="411"/>
      <c r="B2260" s="412"/>
      <c r="C2260" s="163" t="s">
        <v>5066</v>
      </c>
      <c r="D2260" s="232">
        <v>320</v>
      </c>
      <c r="E2260" s="163" t="s">
        <v>5067</v>
      </c>
      <c r="F2260" s="163" t="s">
        <v>5062</v>
      </c>
      <c r="G2260" s="320">
        <f t="shared" si="28"/>
        <v>1024</v>
      </c>
    </row>
    <row r="2261" spans="1:7" ht="52.8">
      <c r="A2261" s="411">
        <v>6</v>
      </c>
      <c r="B2261" s="412" t="s">
        <v>5068</v>
      </c>
      <c r="C2261" s="163" t="s">
        <v>5069</v>
      </c>
      <c r="D2261" s="232">
        <v>1345</v>
      </c>
      <c r="E2261" s="163" t="s">
        <v>5070</v>
      </c>
      <c r="F2261" s="163" t="s">
        <v>5062</v>
      </c>
      <c r="G2261" s="320">
        <f t="shared" si="28"/>
        <v>4304</v>
      </c>
    </row>
    <row r="2262" spans="1:7" ht="52.8">
      <c r="A2262" s="411"/>
      <c r="B2262" s="412"/>
      <c r="C2262" s="163" t="s">
        <v>5071</v>
      </c>
      <c r="D2262" s="232">
        <v>500</v>
      </c>
      <c r="E2262" s="163" t="s">
        <v>5072</v>
      </c>
      <c r="F2262" s="163" t="s">
        <v>5062</v>
      </c>
      <c r="G2262" s="320">
        <f t="shared" si="28"/>
        <v>1600</v>
      </c>
    </row>
    <row r="2263" spans="1:7" ht="52.8">
      <c r="A2263" s="163">
        <v>7</v>
      </c>
      <c r="B2263" s="162" t="s">
        <v>5073</v>
      </c>
      <c r="C2263" s="163" t="s">
        <v>5074</v>
      </c>
      <c r="D2263" s="232">
        <v>1345</v>
      </c>
      <c r="E2263" s="163" t="s">
        <v>5075</v>
      </c>
      <c r="F2263" s="163" t="s">
        <v>5076</v>
      </c>
      <c r="G2263" s="320">
        <f t="shared" si="28"/>
        <v>4304</v>
      </c>
    </row>
    <row r="2264" spans="1:7" ht="52.8">
      <c r="A2264" s="163">
        <v>8</v>
      </c>
      <c r="B2264" s="162" t="s">
        <v>5077</v>
      </c>
      <c r="C2264" s="163" t="s">
        <v>5078</v>
      </c>
      <c r="D2264" s="232">
        <v>1405</v>
      </c>
      <c r="E2264" s="163" t="s">
        <v>5079</v>
      </c>
      <c r="F2264" s="163" t="s">
        <v>5076</v>
      </c>
      <c r="G2264" s="320">
        <f t="shared" si="28"/>
        <v>4496</v>
      </c>
    </row>
    <row r="2265" spans="1:7" ht="52.8">
      <c r="A2265" s="163">
        <v>9</v>
      </c>
      <c r="B2265" s="162" t="s">
        <v>5080</v>
      </c>
      <c r="C2265" s="163" t="s">
        <v>5081</v>
      </c>
      <c r="D2265" s="232">
        <v>1000</v>
      </c>
      <c r="E2265" s="163" t="s">
        <v>5082</v>
      </c>
      <c r="F2265" s="163" t="s">
        <v>5062</v>
      </c>
      <c r="G2265" s="320">
        <f t="shared" si="28"/>
        <v>3200</v>
      </c>
    </row>
    <row r="2266" spans="1:7" ht="52.8">
      <c r="A2266" s="163">
        <v>10</v>
      </c>
      <c r="B2266" s="162" t="s">
        <v>5083</v>
      </c>
      <c r="C2266" s="163" t="s">
        <v>5084</v>
      </c>
      <c r="D2266" s="232">
        <v>1000</v>
      </c>
      <c r="E2266" s="163" t="s">
        <v>5082</v>
      </c>
      <c r="F2266" s="163" t="s">
        <v>5062</v>
      </c>
      <c r="G2266" s="320">
        <f t="shared" si="28"/>
        <v>3200</v>
      </c>
    </row>
    <row r="2267" spans="1:7" ht="26.4">
      <c r="A2267" s="163">
        <v>11</v>
      </c>
      <c r="B2267" s="254" t="s">
        <v>5085</v>
      </c>
      <c r="C2267" s="163" t="s">
        <v>5086</v>
      </c>
      <c r="D2267" s="232">
        <v>1500</v>
      </c>
      <c r="E2267" s="163" t="s">
        <v>5087</v>
      </c>
      <c r="F2267" s="163" t="s">
        <v>5088</v>
      </c>
      <c r="G2267" s="320">
        <f t="shared" si="28"/>
        <v>4800</v>
      </c>
    </row>
    <row r="2268" spans="1:7" ht="26.4">
      <c r="A2268" s="163">
        <v>12</v>
      </c>
      <c r="B2268" s="254" t="s">
        <v>5089</v>
      </c>
      <c r="C2268" s="163" t="s">
        <v>5090</v>
      </c>
      <c r="D2268" s="232">
        <v>1500</v>
      </c>
      <c r="E2268" s="163" t="s">
        <v>5087</v>
      </c>
      <c r="F2268" s="163" t="s">
        <v>5088</v>
      </c>
      <c r="G2268" s="320">
        <f t="shared" si="28"/>
        <v>4800</v>
      </c>
    </row>
    <row r="2269" spans="1:7" ht="26.4">
      <c r="A2269" s="163">
        <v>13</v>
      </c>
      <c r="B2269" s="254" t="s">
        <v>5091</v>
      </c>
      <c r="C2269" s="163" t="s">
        <v>5092</v>
      </c>
      <c r="D2269" s="232">
        <v>1500</v>
      </c>
      <c r="E2269" s="163" t="s">
        <v>5087</v>
      </c>
      <c r="F2269" s="163" t="s">
        <v>5088</v>
      </c>
      <c r="G2269" s="320">
        <f t="shared" si="28"/>
        <v>4800</v>
      </c>
    </row>
    <row r="2270" spans="1:7" ht="26.4">
      <c r="A2270" s="163">
        <v>14</v>
      </c>
      <c r="B2270" s="254" t="s">
        <v>5093</v>
      </c>
      <c r="C2270" s="163" t="s">
        <v>5094</v>
      </c>
      <c r="D2270" s="232">
        <v>2000</v>
      </c>
      <c r="E2270" s="163" t="s">
        <v>5095</v>
      </c>
      <c r="F2270" s="163" t="s">
        <v>5088</v>
      </c>
      <c r="G2270" s="320">
        <f t="shared" si="28"/>
        <v>6400</v>
      </c>
    </row>
    <row r="2271" spans="1:7" ht="39.6">
      <c r="A2271" s="163">
        <v>15</v>
      </c>
      <c r="B2271" s="254" t="s">
        <v>5096</v>
      </c>
      <c r="C2271" s="163" t="s">
        <v>5097</v>
      </c>
      <c r="D2271" s="273">
        <v>1000</v>
      </c>
      <c r="E2271" s="163" t="s">
        <v>5098</v>
      </c>
      <c r="F2271" s="163" t="s">
        <v>5099</v>
      </c>
      <c r="G2271" s="320">
        <f t="shared" si="28"/>
        <v>3200</v>
      </c>
    </row>
    <row r="2272" spans="1:7" ht="39.6">
      <c r="A2272" s="163">
        <v>16</v>
      </c>
      <c r="B2272" s="254" t="s">
        <v>5100</v>
      </c>
      <c r="C2272" s="163" t="s">
        <v>5101</v>
      </c>
      <c r="D2272" s="273">
        <v>2000</v>
      </c>
      <c r="E2272" s="163" t="s">
        <v>5098</v>
      </c>
      <c r="F2272" s="163" t="s">
        <v>5099</v>
      </c>
      <c r="G2272" s="320">
        <f t="shared" si="28"/>
        <v>6400</v>
      </c>
    </row>
    <row r="2273" spans="1:7" ht="39.6">
      <c r="A2273" s="163">
        <v>17</v>
      </c>
      <c r="B2273" s="254" t="s">
        <v>5102</v>
      </c>
      <c r="C2273" s="163" t="s">
        <v>5103</v>
      </c>
      <c r="D2273" s="273">
        <v>2000</v>
      </c>
      <c r="E2273" s="163" t="s">
        <v>5098</v>
      </c>
      <c r="F2273" s="163" t="s">
        <v>5099</v>
      </c>
      <c r="G2273" s="320">
        <f t="shared" si="28"/>
        <v>6400</v>
      </c>
    </row>
    <row r="2274" spans="1:7" ht="39.6">
      <c r="A2274" s="163">
        <v>18</v>
      </c>
      <c r="B2274" s="254" t="s">
        <v>5104</v>
      </c>
      <c r="C2274" s="163" t="s">
        <v>5105</v>
      </c>
      <c r="D2274" s="273">
        <v>1500</v>
      </c>
      <c r="E2274" s="163" t="s">
        <v>5098</v>
      </c>
      <c r="F2274" s="163" t="s">
        <v>5099</v>
      </c>
      <c r="G2274" s="320">
        <f t="shared" si="28"/>
        <v>4800</v>
      </c>
    </row>
    <row r="2275" spans="1:7">
      <c r="A2275" s="153">
        <v>53</v>
      </c>
      <c r="B2275" s="258" t="s">
        <v>2904</v>
      </c>
      <c r="C2275" s="153"/>
      <c r="D2275" s="290"/>
      <c r="E2275" s="153"/>
      <c r="F2275" s="153"/>
      <c r="G2275" s="158">
        <f>SUBTOTAL(9,G2276:G2289)</f>
        <v>31769.599999999999</v>
      </c>
    </row>
    <row r="2276" spans="1:7" ht="39.6">
      <c r="A2276" s="163">
        <v>1</v>
      </c>
      <c r="B2276" s="162" t="s">
        <v>5106</v>
      </c>
      <c r="C2276" s="163"/>
      <c r="D2276" s="232">
        <v>1500</v>
      </c>
      <c r="E2276" s="163" t="s">
        <v>3544</v>
      </c>
      <c r="F2276" s="163" t="s">
        <v>3545</v>
      </c>
      <c r="G2276" s="320">
        <f t="shared" si="28"/>
        <v>4800</v>
      </c>
    </row>
    <row r="2277" spans="1:7" ht="39.6">
      <c r="A2277" s="163">
        <v>2</v>
      </c>
      <c r="B2277" s="162" t="s">
        <v>5107</v>
      </c>
      <c r="C2277" s="163"/>
      <c r="D2277" s="232">
        <v>400</v>
      </c>
      <c r="E2277" s="163" t="s">
        <v>3544</v>
      </c>
      <c r="F2277" s="163" t="s">
        <v>3545</v>
      </c>
      <c r="G2277" s="320">
        <f t="shared" si="28"/>
        <v>1280</v>
      </c>
    </row>
    <row r="2278" spans="1:7" ht="39.6">
      <c r="A2278" s="163">
        <v>3</v>
      </c>
      <c r="B2278" s="162" t="s">
        <v>5108</v>
      </c>
      <c r="C2278" s="174" t="s">
        <v>5109</v>
      </c>
      <c r="D2278" s="291">
        <v>1000</v>
      </c>
      <c r="E2278" s="163" t="s">
        <v>3544</v>
      </c>
      <c r="F2278" s="163" t="s">
        <v>3545</v>
      </c>
      <c r="G2278" s="320">
        <f t="shared" si="28"/>
        <v>3200</v>
      </c>
    </row>
    <row r="2279" spans="1:7" ht="39.6">
      <c r="A2279" s="163">
        <v>4</v>
      </c>
      <c r="B2279" s="162" t="s">
        <v>5110</v>
      </c>
      <c r="C2279" s="174" t="s">
        <v>5111</v>
      </c>
      <c r="D2279" s="291">
        <v>1000</v>
      </c>
      <c r="E2279" s="163" t="s">
        <v>3544</v>
      </c>
      <c r="F2279" s="163" t="s">
        <v>3545</v>
      </c>
      <c r="G2279" s="320">
        <f t="shared" si="28"/>
        <v>3200</v>
      </c>
    </row>
    <row r="2280" spans="1:7" ht="39.6">
      <c r="A2280" s="163">
        <v>5</v>
      </c>
      <c r="B2280" s="162" t="s">
        <v>5110</v>
      </c>
      <c r="C2280" s="174" t="s">
        <v>2909</v>
      </c>
      <c r="D2280" s="248">
        <v>900</v>
      </c>
      <c r="E2280" s="163" t="s">
        <v>3544</v>
      </c>
      <c r="F2280" s="163" t="s">
        <v>3545</v>
      </c>
      <c r="G2280" s="320">
        <f t="shared" si="28"/>
        <v>2880</v>
      </c>
    </row>
    <row r="2281" spans="1:7" ht="39.6">
      <c r="A2281" s="163">
        <v>6</v>
      </c>
      <c r="B2281" s="162" t="s">
        <v>5110</v>
      </c>
      <c r="C2281" s="174" t="s">
        <v>5112</v>
      </c>
      <c r="D2281" s="248">
        <v>600</v>
      </c>
      <c r="E2281" s="163" t="s">
        <v>3544</v>
      </c>
      <c r="F2281" s="163" t="s">
        <v>3545</v>
      </c>
      <c r="G2281" s="320">
        <f t="shared" si="28"/>
        <v>1920</v>
      </c>
    </row>
    <row r="2282" spans="1:7" ht="39.6">
      <c r="A2282" s="163">
        <v>7</v>
      </c>
      <c r="B2282" s="162" t="s">
        <v>5110</v>
      </c>
      <c r="C2282" s="174" t="s">
        <v>5113</v>
      </c>
      <c r="D2282" s="248">
        <v>400</v>
      </c>
      <c r="E2282" s="163" t="s">
        <v>3544</v>
      </c>
      <c r="F2282" s="163" t="s">
        <v>3545</v>
      </c>
      <c r="G2282" s="320">
        <f t="shared" si="28"/>
        <v>1280</v>
      </c>
    </row>
    <row r="2283" spans="1:7" ht="39.6">
      <c r="A2283" s="163">
        <v>8</v>
      </c>
      <c r="B2283" s="162" t="s">
        <v>5108</v>
      </c>
      <c r="C2283" s="174" t="s">
        <v>5114</v>
      </c>
      <c r="D2283" s="248">
        <v>300</v>
      </c>
      <c r="E2283" s="163" t="s">
        <v>3544</v>
      </c>
      <c r="F2283" s="163" t="s">
        <v>3545</v>
      </c>
      <c r="G2283" s="320">
        <f t="shared" si="28"/>
        <v>960</v>
      </c>
    </row>
    <row r="2284" spans="1:7" ht="39.6">
      <c r="A2284" s="163">
        <v>9</v>
      </c>
      <c r="B2284" s="162" t="s">
        <v>5108</v>
      </c>
      <c r="C2284" s="174" t="s">
        <v>5115</v>
      </c>
      <c r="D2284" s="248">
        <v>300</v>
      </c>
      <c r="E2284" s="163" t="s">
        <v>3544</v>
      </c>
      <c r="F2284" s="163" t="s">
        <v>3545</v>
      </c>
      <c r="G2284" s="320">
        <f t="shared" si="28"/>
        <v>960</v>
      </c>
    </row>
    <row r="2285" spans="1:7" ht="39.6">
      <c r="A2285" s="163">
        <v>10</v>
      </c>
      <c r="B2285" s="162" t="s">
        <v>5116</v>
      </c>
      <c r="C2285" s="163" t="s">
        <v>5117</v>
      </c>
      <c r="D2285" s="232">
        <v>1200</v>
      </c>
      <c r="E2285" s="163" t="s">
        <v>3544</v>
      </c>
      <c r="F2285" s="163" t="s">
        <v>3545</v>
      </c>
      <c r="G2285" s="320">
        <f t="shared" si="28"/>
        <v>3840</v>
      </c>
    </row>
    <row r="2286" spans="1:7">
      <c r="A2286" s="163">
        <v>11</v>
      </c>
      <c r="B2286" s="162" t="s">
        <v>5118</v>
      </c>
      <c r="C2286" s="174" t="s">
        <v>5119</v>
      </c>
      <c r="D2286" s="292">
        <v>705</v>
      </c>
      <c r="E2286" s="163" t="s">
        <v>3544</v>
      </c>
      <c r="F2286" s="163"/>
      <c r="G2286" s="320">
        <f>3.2*D2286</f>
        <v>2256</v>
      </c>
    </row>
    <row r="2287" spans="1:7">
      <c r="A2287" s="163">
        <v>12</v>
      </c>
      <c r="B2287" s="162" t="s">
        <v>5118</v>
      </c>
      <c r="C2287" s="174" t="s">
        <v>5120</v>
      </c>
      <c r="D2287" s="292">
        <v>890</v>
      </c>
      <c r="E2287" s="163" t="s">
        <v>3544</v>
      </c>
      <c r="F2287" s="163"/>
      <c r="G2287" s="320">
        <f t="shared" si="28"/>
        <v>2848</v>
      </c>
    </row>
    <row r="2288" spans="1:7">
      <c r="A2288" s="163">
        <v>13</v>
      </c>
      <c r="B2288" s="162" t="s">
        <v>5121</v>
      </c>
      <c r="C2288" s="174" t="s">
        <v>5122</v>
      </c>
      <c r="D2288" s="292">
        <v>180</v>
      </c>
      <c r="E2288" s="163" t="s">
        <v>3544</v>
      </c>
      <c r="F2288" s="163"/>
      <c r="G2288" s="320">
        <f t="shared" si="28"/>
        <v>576</v>
      </c>
    </row>
    <row r="2289" spans="1:7">
      <c r="A2289" s="163">
        <v>14</v>
      </c>
      <c r="B2289" s="162" t="s">
        <v>5121</v>
      </c>
      <c r="C2289" s="174" t="s">
        <v>5123</v>
      </c>
      <c r="D2289" s="292">
        <v>553</v>
      </c>
      <c r="E2289" s="163" t="s">
        <v>3544</v>
      </c>
      <c r="F2289" s="163"/>
      <c r="G2289" s="320">
        <f>3.2*D2289</f>
        <v>1769.6000000000001</v>
      </c>
    </row>
    <row r="2290" spans="1:7" s="131" customFormat="1">
      <c r="A2290" s="153">
        <v>54</v>
      </c>
      <c r="B2290" s="258" t="s">
        <v>2884</v>
      </c>
      <c r="C2290" s="175"/>
      <c r="D2290" s="325"/>
      <c r="E2290" s="153"/>
      <c r="F2290" s="153"/>
      <c r="G2290" s="158">
        <f>SUBTOTAL(9,G2291:G2302)</f>
        <v>29920</v>
      </c>
    </row>
    <row r="2291" spans="1:7" ht="39.6">
      <c r="A2291" s="167">
        <v>1</v>
      </c>
      <c r="B2291" s="168" t="s">
        <v>5124</v>
      </c>
      <c r="C2291" s="167" t="s">
        <v>5125</v>
      </c>
      <c r="D2291" s="235">
        <v>700</v>
      </c>
      <c r="E2291" s="167" t="s">
        <v>5126</v>
      </c>
      <c r="F2291" s="167" t="s">
        <v>3545</v>
      </c>
      <c r="G2291" s="320">
        <f>3.2*D2291</f>
        <v>2240</v>
      </c>
    </row>
    <row r="2292" spans="1:7" ht="39.6">
      <c r="A2292" s="167">
        <v>2</v>
      </c>
      <c r="B2292" s="168" t="s">
        <v>5127</v>
      </c>
      <c r="C2292" s="167" t="s">
        <v>5128</v>
      </c>
      <c r="D2292" s="235">
        <v>700</v>
      </c>
      <c r="E2292" s="167" t="s">
        <v>5126</v>
      </c>
      <c r="F2292" s="167" t="s">
        <v>3545</v>
      </c>
      <c r="G2292" s="320">
        <f t="shared" ref="G2292:G2301" si="29">3.2*D2292</f>
        <v>2240</v>
      </c>
    </row>
    <row r="2293" spans="1:7" ht="39.6">
      <c r="A2293" s="167">
        <v>3</v>
      </c>
      <c r="B2293" s="168" t="s">
        <v>5129</v>
      </c>
      <c r="C2293" s="167" t="s">
        <v>5128</v>
      </c>
      <c r="D2293" s="235">
        <v>700</v>
      </c>
      <c r="E2293" s="167" t="s">
        <v>5126</v>
      </c>
      <c r="F2293" s="167" t="s">
        <v>3545</v>
      </c>
      <c r="G2293" s="320">
        <f t="shared" si="29"/>
        <v>2240</v>
      </c>
    </row>
    <row r="2294" spans="1:7" ht="39.6">
      <c r="A2294" s="167">
        <v>4</v>
      </c>
      <c r="B2294" s="168" t="s">
        <v>5130</v>
      </c>
      <c r="C2294" s="167" t="s">
        <v>5128</v>
      </c>
      <c r="D2294" s="235">
        <v>300</v>
      </c>
      <c r="E2294" s="167" t="s">
        <v>5126</v>
      </c>
      <c r="F2294" s="167" t="s">
        <v>3545</v>
      </c>
      <c r="G2294" s="320">
        <f t="shared" si="29"/>
        <v>960</v>
      </c>
    </row>
    <row r="2295" spans="1:7" ht="39.6">
      <c r="A2295" s="167">
        <v>5</v>
      </c>
      <c r="B2295" s="168" t="s">
        <v>5131</v>
      </c>
      <c r="C2295" s="167" t="s">
        <v>5128</v>
      </c>
      <c r="D2295" s="235">
        <v>700</v>
      </c>
      <c r="E2295" s="167" t="s">
        <v>5126</v>
      </c>
      <c r="F2295" s="167" t="s">
        <v>3545</v>
      </c>
      <c r="G2295" s="320">
        <f t="shared" si="29"/>
        <v>2240</v>
      </c>
    </row>
    <row r="2296" spans="1:7" ht="39.6">
      <c r="A2296" s="167">
        <v>6</v>
      </c>
      <c r="B2296" s="168" t="s">
        <v>5132</v>
      </c>
      <c r="C2296" s="167" t="s">
        <v>5133</v>
      </c>
      <c r="D2296" s="45">
        <v>1100</v>
      </c>
      <c r="E2296" s="167" t="s">
        <v>5126</v>
      </c>
      <c r="F2296" s="167" t="s">
        <v>3545</v>
      </c>
      <c r="G2296" s="320">
        <f t="shared" si="29"/>
        <v>3520</v>
      </c>
    </row>
    <row r="2297" spans="1:7" ht="39.6">
      <c r="A2297" s="167">
        <v>7</v>
      </c>
      <c r="B2297" s="168" t="s">
        <v>5132</v>
      </c>
      <c r="C2297" s="167" t="s">
        <v>5134</v>
      </c>
      <c r="D2297" s="235">
        <v>500</v>
      </c>
      <c r="E2297" s="167" t="s">
        <v>5126</v>
      </c>
      <c r="F2297" s="167" t="s">
        <v>3545</v>
      </c>
      <c r="G2297" s="320">
        <f t="shared" si="29"/>
        <v>1600</v>
      </c>
    </row>
    <row r="2298" spans="1:7" ht="39.6">
      <c r="A2298" s="167">
        <v>8</v>
      </c>
      <c r="B2298" s="168" t="s">
        <v>5132</v>
      </c>
      <c r="C2298" s="167" t="s">
        <v>5135</v>
      </c>
      <c r="D2298" s="235">
        <v>450</v>
      </c>
      <c r="E2298" s="167" t="s">
        <v>5126</v>
      </c>
      <c r="F2298" s="167" t="s">
        <v>3545</v>
      </c>
      <c r="G2298" s="320">
        <f t="shared" si="29"/>
        <v>1440</v>
      </c>
    </row>
    <row r="2299" spans="1:7" ht="39.6">
      <c r="A2299" s="167">
        <v>9</v>
      </c>
      <c r="B2299" s="168" t="s">
        <v>5132</v>
      </c>
      <c r="C2299" s="167" t="s">
        <v>5136</v>
      </c>
      <c r="D2299" s="235">
        <v>400</v>
      </c>
      <c r="E2299" s="167" t="s">
        <v>5126</v>
      </c>
      <c r="F2299" s="167" t="s">
        <v>3545</v>
      </c>
      <c r="G2299" s="320">
        <f t="shared" si="29"/>
        <v>1280</v>
      </c>
    </row>
    <row r="2300" spans="1:7" ht="39.6">
      <c r="A2300" s="167">
        <v>10</v>
      </c>
      <c r="B2300" s="168" t="s">
        <v>5137</v>
      </c>
      <c r="C2300" s="167" t="s">
        <v>5138</v>
      </c>
      <c r="D2300" s="45">
        <v>1200</v>
      </c>
      <c r="E2300" s="167" t="s">
        <v>5126</v>
      </c>
      <c r="F2300" s="167" t="s">
        <v>3545</v>
      </c>
      <c r="G2300" s="320">
        <f t="shared" si="29"/>
        <v>3840</v>
      </c>
    </row>
    <row r="2301" spans="1:7" ht="39.6">
      <c r="A2301" s="167">
        <v>11</v>
      </c>
      <c r="B2301" s="168" t="s">
        <v>5139</v>
      </c>
      <c r="C2301" s="167" t="s">
        <v>5138</v>
      </c>
      <c r="D2301" s="45">
        <v>1500</v>
      </c>
      <c r="E2301" s="167" t="s">
        <v>5126</v>
      </c>
      <c r="F2301" s="167" t="s">
        <v>3545</v>
      </c>
      <c r="G2301" s="320">
        <f t="shared" si="29"/>
        <v>4800</v>
      </c>
    </row>
    <row r="2302" spans="1:7" ht="39.6">
      <c r="A2302" s="167">
        <v>12</v>
      </c>
      <c r="B2302" s="168" t="s">
        <v>5140</v>
      </c>
      <c r="C2302" s="167" t="s">
        <v>5138</v>
      </c>
      <c r="D2302" s="45">
        <v>1100</v>
      </c>
      <c r="E2302" s="167" t="s">
        <v>5126</v>
      </c>
      <c r="F2302" s="167" t="s">
        <v>3545</v>
      </c>
      <c r="G2302" s="320">
        <f>3.2*D2302</f>
        <v>3520</v>
      </c>
    </row>
    <row r="2303" spans="1:7">
      <c r="A2303" s="153">
        <v>55</v>
      </c>
      <c r="B2303" s="258" t="s">
        <v>2962</v>
      </c>
      <c r="C2303" s="153"/>
      <c r="D2303" s="290"/>
      <c r="E2303" s="153"/>
      <c r="F2303" s="153"/>
      <c r="G2303" s="158">
        <f>SUBTOTAL(9,G2304:G2317)</f>
        <v>56096</v>
      </c>
    </row>
    <row r="2304" spans="1:7" ht="26.4">
      <c r="A2304" s="163">
        <v>5</v>
      </c>
      <c r="B2304" s="162" t="s">
        <v>5141</v>
      </c>
      <c r="C2304" s="201">
        <v>700</v>
      </c>
      <c r="D2304" s="232">
        <v>700</v>
      </c>
      <c r="E2304" s="163" t="s">
        <v>5142</v>
      </c>
      <c r="F2304" s="163" t="s">
        <v>5143</v>
      </c>
      <c r="G2304" s="320">
        <f>3.2*D2304</f>
        <v>2240</v>
      </c>
    </row>
    <row r="2305" spans="1:7" ht="26.4">
      <c r="A2305" s="163">
        <v>7</v>
      </c>
      <c r="B2305" s="162" t="s">
        <v>5144</v>
      </c>
      <c r="C2305" s="201">
        <v>1200</v>
      </c>
      <c r="D2305" s="232">
        <v>1200</v>
      </c>
      <c r="E2305" s="163" t="s">
        <v>5142</v>
      </c>
      <c r="F2305" s="163" t="s">
        <v>5143</v>
      </c>
      <c r="G2305" s="320">
        <f t="shared" ref="G2305:G2316" si="30">3.2*D2305</f>
        <v>3840</v>
      </c>
    </row>
    <row r="2306" spans="1:7" ht="26.4">
      <c r="A2306" s="163">
        <v>8</v>
      </c>
      <c r="B2306" s="254" t="s">
        <v>5145</v>
      </c>
      <c r="C2306" s="293">
        <v>1000</v>
      </c>
      <c r="D2306" s="293">
        <v>1000</v>
      </c>
      <c r="E2306" s="163" t="s">
        <v>5142</v>
      </c>
      <c r="F2306" s="163" t="s">
        <v>5146</v>
      </c>
      <c r="G2306" s="320">
        <f t="shared" si="30"/>
        <v>3200</v>
      </c>
    </row>
    <row r="2307" spans="1:7" ht="39.6">
      <c r="A2307" s="163">
        <v>9</v>
      </c>
      <c r="B2307" s="254" t="s">
        <v>5147</v>
      </c>
      <c r="C2307" s="293">
        <v>500</v>
      </c>
      <c r="D2307" s="293">
        <v>500</v>
      </c>
      <c r="E2307" s="163" t="s">
        <v>5142</v>
      </c>
      <c r="F2307" s="163" t="s">
        <v>5146</v>
      </c>
      <c r="G2307" s="320">
        <f t="shared" si="30"/>
        <v>1600</v>
      </c>
    </row>
    <row r="2308" spans="1:7" ht="39.6">
      <c r="A2308" s="163">
        <v>10</v>
      </c>
      <c r="B2308" s="254" t="s">
        <v>5148</v>
      </c>
      <c r="C2308" s="293">
        <v>350</v>
      </c>
      <c r="D2308" s="293">
        <v>350</v>
      </c>
      <c r="E2308" s="163" t="s">
        <v>5142</v>
      </c>
      <c r="F2308" s="163" t="s">
        <v>5146</v>
      </c>
      <c r="G2308" s="320">
        <f t="shared" si="30"/>
        <v>1120</v>
      </c>
    </row>
    <row r="2309" spans="1:7" ht="26.4">
      <c r="A2309" s="163">
        <v>11</v>
      </c>
      <c r="B2309" s="254" t="s">
        <v>5149</v>
      </c>
      <c r="C2309" s="293">
        <v>80</v>
      </c>
      <c r="D2309" s="293">
        <v>80</v>
      </c>
      <c r="E2309" s="163" t="s">
        <v>5142</v>
      </c>
      <c r="F2309" s="163" t="s">
        <v>5146</v>
      </c>
      <c r="G2309" s="320">
        <f t="shared" si="30"/>
        <v>256</v>
      </c>
    </row>
    <row r="2310" spans="1:7" ht="26.4">
      <c r="A2310" s="163">
        <v>12</v>
      </c>
      <c r="B2310" s="162" t="s">
        <v>5150</v>
      </c>
      <c r="C2310" s="201">
        <v>3400</v>
      </c>
      <c r="D2310" s="232">
        <v>3400</v>
      </c>
      <c r="E2310" s="163" t="s">
        <v>5142</v>
      </c>
      <c r="F2310" s="163" t="s">
        <v>5146</v>
      </c>
      <c r="G2310" s="320">
        <f t="shared" si="30"/>
        <v>10880</v>
      </c>
    </row>
    <row r="2311" spans="1:7" ht="26.4">
      <c r="A2311" s="163">
        <v>13</v>
      </c>
      <c r="B2311" s="162" t="s">
        <v>5151</v>
      </c>
      <c r="C2311" s="201">
        <v>2000</v>
      </c>
      <c r="D2311" s="232">
        <v>2000</v>
      </c>
      <c r="E2311" s="163" t="s">
        <v>5142</v>
      </c>
      <c r="F2311" s="163" t="s">
        <v>5146</v>
      </c>
      <c r="G2311" s="320">
        <f t="shared" si="30"/>
        <v>6400</v>
      </c>
    </row>
    <row r="2312" spans="1:7" ht="26.4">
      <c r="A2312" s="163">
        <v>14</v>
      </c>
      <c r="B2312" s="162" t="s">
        <v>5152</v>
      </c>
      <c r="C2312" s="201">
        <v>1400</v>
      </c>
      <c r="D2312" s="232">
        <v>1400</v>
      </c>
      <c r="E2312" s="163" t="s">
        <v>5142</v>
      </c>
      <c r="F2312" s="163" t="s">
        <v>5146</v>
      </c>
      <c r="G2312" s="320">
        <f t="shared" si="30"/>
        <v>4480</v>
      </c>
    </row>
    <row r="2313" spans="1:7" ht="26.4">
      <c r="A2313" s="163">
        <v>15</v>
      </c>
      <c r="B2313" s="162" t="s">
        <v>5153</v>
      </c>
      <c r="C2313" s="201">
        <v>300</v>
      </c>
      <c r="D2313" s="232">
        <v>300</v>
      </c>
      <c r="E2313" s="163" t="s">
        <v>5142</v>
      </c>
      <c r="F2313" s="163" t="s">
        <v>5146</v>
      </c>
      <c r="G2313" s="320">
        <f t="shared" si="30"/>
        <v>960</v>
      </c>
    </row>
    <row r="2314" spans="1:7" ht="26.4">
      <c r="A2314" s="163">
        <v>16</v>
      </c>
      <c r="B2314" s="162" t="s">
        <v>5154</v>
      </c>
      <c r="C2314" s="201">
        <v>500</v>
      </c>
      <c r="D2314" s="232">
        <v>500</v>
      </c>
      <c r="E2314" s="163" t="s">
        <v>5142</v>
      </c>
      <c r="F2314" s="163" t="s">
        <v>5146</v>
      </c>
      <c r="G2314" s="320">
        <f t="shared" si="30"/>
        <v>1600</v>
      </c>
    </row>
    <row r="2315" spans="1:7" ht="26.4">
      <c r="A2315" s="163">
        <v>17</v>
      </c>
      <c r="B2315" s="162" t="s">
        <v>5155</v>
      </c>
      <c r="C2315" s="201">
        <v>1000</v>
      </c>
      <c r="D2315" s="232">
        <v>1000</v>
      </c>
      <c r="E2315" s="163" t="s">
        <v>5142</v>
      </c>
      <c r="F2315" s="163" t="s">
        <v>5146</v>
      </c>
      <c r="G2315" s="320">
        <f t="shared" si="30"/>
        <v>3200</v>
      </c>
    </row>
    <row r="2316" spans="1:7" ht="26.4">
      <c r="A2316" s="163">
        <v>18</v>
      </c>
      <c r="B2316" s="162" t="s">
        <v>5156</v>
      </c>
      <c r="C2316" s="201">
        <v>200</v>
      </c>
      <c r="D2316" s="232">
        <v>200</v>
      </c>
      <c r="E2316" s="163" t="s">
        <v>5142</v>
      </c>
      <c r="F2316" s="163" t="s">
        <v>5146</v>
      </c>
      <c r="G2316" s="320">
        <f t="shared" si="30"/>
        <v>640</v>
      </c>
    </row>
    <row r="2317" spans="1:7" ht="26.4">
      <c r="A2317" s="163">
        <v>19</v>
      </c>
      <c r="B2317" s="162" t="s">
        <v>5157</v>
      </c>
      <c r="C2317" s="201">
        <v>4900</v>
      </c>
      <c r="D2317" s="232">
        <v>4900</v>
      </c>
      <c r="E2317" s="163" t="s">
        <v>5142</v>
      </c>
      <c r="F2317" s="163" t="s">
        <v>5146</v>
      </c>
      <c r="G2317" s="320">
        <f>3.2*D2317</f>
        <v>15680</v>
      </c>
    </row>
    <row r="2318" spans="1:7">
      <c r="A2318" s="153">
        <v>56</v>
      </c>
      <c r="B2318" s="258" t="s">
        <v>5158</v>
      </c>
      <c r="C2318" s="153"/>
      <c r="D2318" s="290"/>
      <c r="E2318" s="153"/>
      <c r="F2318" s="153"/>
      <c r="G2318" s="158">
        <f>SUBTOTAL(9,G2319:G2322)</f>
        <v>10390.4</v>
      </c>
    </row>
    <row r="2319" spans="1:7">
      <c r="A2319" s="163">
        <v>1</v>
      </c>
      <c r="B2319" s="254" t="s">
        <v>5159</v>
      </c>
      <c r="C2319" s="153"/>
      <c r="D2319" s="266">
        <v>670</v>
      </c>
      <c r="E2319" s="163" t="s">
        <v>5160</v>
      </c>
      <c r="F2319" s="163" t="s">
        <v>5161</v>
      </c>
      <c r="G2319" s="320">
        <f>3.2*D2319</f>
        <v>2144</v>
      </c>
    </row>
    <row r="2320" spans="1:7" ht="39.6">
      <c r="A2320" s="163">
        <v>2</v>
      </c>
      <c r="B2320" s="254" t="s">
        <v>5162</v>
      </c>
      <c r="C2320" s="153"/>
      <c r="D2320" s="266">
        <v>560</v>
      </c>
      <c r="E2320" s="163" t="s">
        <v>5160</v>
      </c>
      <c r="F2320" s="163" t="s">
        <v>3545</v>
      </c>
      <c r="G2320" s="320">
        <f>3.2*D2320</f>
        <v>1792</v>
      </c>
    </row>
    <row r="2321" spans="1:7" ht="39.6">
      <c r="A2321" s="163">
        <v>3</v>
      </c>
      <c r="B2321" s="254" t="s">
        <v>5163</v>
      </c>
      <c r="C2321" s="163" t="s">
        <v>5164</v>
      </c>
      <c r="D2321" s="247">
        <v>2000</v>
      </c>
      <c r="E2321" s="163" t="s">
        <v>5160</v>
      </c>
      <c r="F2321" s="163" t="s">
        <v>3545</v>
      </c>
      <c r="G2321" s="320">
        <f>3.2*D2321</f>
        <v>6400</v>
      </c>
    </row>
    <row r="2322" spans="1:7">
      <c r="A2322" s="163">
        <v>4</v>
      </c>
      <c r="B2322" s="254" t="s">
        <v>5165</v>
      </c>
      <c r="C2322" s="153"/>
      <c r="D2322" s="247">
        <v>17</v>
      </c>
      <c r="E2322" s="163" t="s">
        <v>5160</v>
      </c>
      <c r="F2322" s="163" t="s">
        <v>5166</v>
      </c>
      <c r="G2322" s="320">
        <f>3.2*D2322</f>
        <v>54.400000000000006</v>
      </c>
    </row>
    <row r="2323" spans="1:7" s="131" customFormat="1">
      <c r="A2323" s="153">
        <v>57</v>
      </c>
      <c r="B2323" s="159" t="s">
        <v>5167</v>
      </c>
      <c r="C2323" s="153"/>
      <c r="D2323" s="268"/>
      <c r="E2323" s="153"/>
      <c r="F2323" s="153"/>
      <c r="G2323" s="294">
        <f>SUBTOTAL(9,G2324:G2324)</f>
        <v>3200</v>
      </c>
    </row>
    <row r="2324" spans="1:7" ht="39.6">
      <c r="A2324" s="167">
        <v>1</v>
      </c>
      <c r="B2324" s="168" t="s">
        <v>5168</v>
      </c>
      <c r="C2324" s="167" t="s">
        <v>5169</v>
      </c>
      <c r="D2324" s="235">
        <v>1000</v>
      </c>
      <c r="E2324" s="167" t="s">
        <v>3883</v>
      </c>
      <c r="F2324" s="167" t="s">
        <v>5170</v>
      </c>
      <c r="G2324" s="320">
        <f>3.2*D2324</f>
        <v>3200</v>
      </c>
    </row>
    <row r="2325" spans="1:7">
      <c r="A2325" s="153">
        <v>58</v>
      </c>
      <c r="B2325" s="258" t="s">
        <v>2945</v>
      </c>
      <c r="C2325" s="153"/>
      <c r="D2325" s="268"/>
      <c r="E2325" s="153"/>
      <c r="F2325" s="153"/>
      <c r="G2325" s="294">
        <f>SUBTOTAL(9,G2326:G2335)</f>
        <v>25775.296000000002</v>
      </c>
    </row>
    <row r="2326" spans="1:7" ht="39.6">
      <c r="A2326" s="163">
        <v>1</v>
      </c>
      <c r="B2326" s="254" t="s">
        <v>5171</v>
      </c>
      <c r="C2326" s="163" t="s">
        <v>5172</v>
      </c>
      <c r="D2326" s="248">
        <v>995.47</v>
      </c>
      <c r="E2326" s="163" t="s">
        <v>5173</v>
      </c>
      <c r="F2326" s="163" t="s">
        <v>3545</v>
      </c>
      <c r="G2326" s="320">
        <f>3.2*D2326</f>
        <v>3185.5040000000004</v>
      </c>
    </row>
    <row r="2327" spans="1:7" ht="39.6">
      <c r="A2327" s="163">
        <v>2</v>
      </c>
      <c r="B2327" s="254" t="s">
        <v>5174</v>
      </c>
      <c r="C2327" s="163" t="s">
        <v>5175</v>
      </c>
      <c r="D2327" s="269">
        <v>538.30999999999995</v>
      </c>
      <c r="E2327" s="163" t="s">
        <v>5176</v>
      </c>
      <c r="F2327" s="163" t="s">
        <v>3545</v>
      </c>
      <c r="G2327" s="320">
        <f>3.2*D2327</f>
        <v>1722.5919999999999</v>
      </c>
    </row>
    <row r="2328" spans="1:7" ht="39.6">
      <c r="A2328" s="163">
        <v>3</v>
      </c>
      <c r="B2328" s="162" t="s">
        <v>5177</v>
      </c>
      <c r="C2328" s="163" t="s">
        <v>5178</v>
      </c>
      <c r="D2328" s="247">
        <v>420</v>
      </c>
      <c r="E2328" s="163" t="s">
        <v>5179</v>
      </c>
      <c r="F2328" s="163" t="s">
        <v>3545</v>
      </c>
      <c r="G2328" s="320">
        <f t="shared" ref="G2328:G2366" si="31">3.2*D2328</f>
        <v>1344</v>
      </c>
    </row>
    <row r="2329" spans="1:7" ht="39.6">
      <c r="A2329" s="163">
        <v>4</v>
      </c>
      <c r="B2329" s="162" t="s">
        <v>5180</v>
      </c>
      <c r="C2329" s="163" t="s">
        <v>5181</v>
      </c>
      <c r="D2329" s="232">
        <v>200</v>
      </c>
      <c r="E2329" s="163" t="s">
        <v>5182</v>
      </c>
      <c r="F2329" s="163" t="s">
        <v>3545</v>
      </c>
      <c r="G2329" s="320">
        <f t="shared" si="31"/>
        <v>640</v>
      </c>
    </row>
    <row r="2330" spans="1:7" ht="39.6">
      <c r="A2330" s="163">
        <v>5</v>
      </c>
      <c r="B2330" s="254" t="s">
        <v>2483</v>
      </c>
      <c r="C2330" s="163" t="s">
        <v>5183</v>
      </c>
      <c r="D2330" s="269">
        <v>460</v>
      </c>
      <c r="E2330" s="163" t="s">
        <v>5184</v>
      </c>
      <c r="F2330" s="163" t="s">
        <v>3545</v>
      </c>
      <c r="G2330" s="320">
        <f t="shared" si="31"/>
        <v>1472</v>
      </c>
    </row>
    <row r="2331" spans="1:7" ht="39.6">
      <c r="A2331" s="163">
        <v>6</v>
      </c>
      <c r="B2331" s="254" t="s">
        <v>5185</v>
      </c>
      <c r="C2331" s="163" t="s">
        <v>5186</v>
      </c>
      <c r="D2331" s="269">
        <v>500</v>
      </c>
      <c r="E2331" s="163" t="s">
        <v>5187</v>
      </c>
      <c r="F2331" s="163" t="s">
        <v>3545</v>
      </c>
      <c r="G2331" s="320">
        <f t="shared" si="31"/>
        <v>1600</v>
      </c>
    </row>
    <row r="2332" spans="1:7" ht="39.6">
      <c r="A2332" s="163">
        <v>7</v>
      </c>
      <c r="B2332" s="254" t="s">
        <v>5188</v>
      </c>
      <c r="C2332" s="163" t="s">
        <v>5189</v>
      </c>
      <c r="D2332" s="269">
        <v>411</v>
      </c>
      <c r="E2332" s="163" t="s">
        <v>5190</v>
      </c>
      <c r="F2332" s="163" t="s">
        <v>3545</v>
      </c>
      <c r="G2332" s="320">
        <f t="shared" si="31"/>
        <v>1315.2</v>
      </c>
    </row>
    <row r="2333" spans="1:7" ht="39.6">
      <c r="A2333" s="163">
        <v>8</v>
      </c>
      <c r="B2333" s="254" t="s">
        <v>5191</v>
      </c>
      <c r="C2333" s="163" t="s">
        <v>5192</v>
      </c>
      <c r="D2333" s="269">
        <v>1700</v>
      </c>
      <c r="E2333" s="163" t="s">
        <v>5193</v>
      </c>
      <c r="F2333" s="163" t="s">
        <v>3545</v>
      </c>
      <c r="G2333" s="320">
        <f t="shared" si="31"/>
        <v>5440</v>
      </c>
    </row>
    <row r="2334" spans="1:7" ht="39.6">
      <c r="A2334" s="163">
        <v>9</v>
      </c>
      <c r="B2334" s="254" t="s">
        <v>5194</v>
      </c>
      <c r="C2334" s="163" t="s">
        <v>5195</v>
      </c>
      <c r="D2334" s="269">
        <v>900</v>
      </c>
      <c r="E2334" s="163" t="s">
        <v>5196</v>
      </c>
      <c r="F2334" s="163" t="s">
        <v>3545</v>
      </c>
      <c r="G2334" s="320">
        <f t="shared" si="31"/>
        <v>2880</v>
      </c>
    </row>
    <row r="2335" spans="1:7" ht="39.6">
      <c r="A2335" s="163">
        <v>10</v>
      </c>
      <c r="B2335" s="254" t="s">
        <v>5197</v>
      </c>
      <c r="C2335" s="163" t="s">
        <v>5198</v>
      </c>
      <c r="D2335" s="269">
        <v>1930</v>
      </c>
      <c r="E2335" s="163" t="s">
        <v>5199</v>
      </c>
      <c r="F2335" s="163" t="s">
        <v>3545</v>
      </c>
      <c r="G2335" s="320">
        <f t="shared" si="31"/>
        <v>6176</v>
      </c>
    </row>
    <row r="2336" spans="1:7">
      <c r="A2336" s="174">
        <v>59</v>
      </c>
      <c r="B2336" s="159" t="s">
        <v>3050</v>
      </c>
      <c r="C2336" s="174"/>
      <c r="D2336" s="248"/>
      <c r="E2336" s="174"/>
      <c r="F2336" s="174"/>
      <c r="G2336" s="328">
        <f>SUBTOTAL(9,G2337:G2348)</f>
        <v>21280</v>
      </c>
    </row>
    <row r="2337" spans="1:7" ht="39.6">
      <c r="A2337" s="163">
        <v>1</v>
      </c>
      <c r="B2337" s="162" t="s">
        <v>5200</v>
      </c>
      <c r="C2337" s="163" t="s">
        <v>5201</v>
      </c>
      <c r="D2337" s="232">
        <v>550</v>
      </c>
      <c r="E2337" s="163" t="s">
        <v>5202</v>
      </c>
      <c r="F2337" s="163" t="s">
        <v>3545</v>
      </c>
      <c r="G2337" s="320">
        <f t="shared" si="31"/>
        <v>1760</v>
      </c>
    </row>
    <row r="2338" spans="1:7" ht="39.6">
      <c r="A2338" s="163">
        <v>2</v>
      </c>
      <c r="B2338" s="162" t="s">
        <v>5203</v>
      </c>
      <c r="C2338" s="163" t="s">
        <v>5204</v>
      </c>
      <c r="D2338" s="232">
        <v>400</v>
      </c>
      <c r="E2338" s="163" t="s">
        <v>5202</v>
      </c>
      <c r="F2338" s="163" t="s">
        <v>3545</v>
      </c>
      <c r="G2338" s="320">
        <f t="shared" si="31"/>
        <v>1280</v>
      </c>
    </row>
    <row r="2339" spans="1:7" ht="39.6">
      <c r="A2339" s="163">
        <v>3</v>
      </c>
      <c r="B2339" s="162" t="s">
        <v>5205</v>
      </c>
      <c r="C2339" s="163" t="s">
        <v>5206</v>
      </c>
      <c r="D2339" s="232">
        <v>1000</v>
      </c>
      <c r="E2339" s="163" t="s">
        <v>5202</v>
      </c>
      <c r="F2339" s="163" t="s">
        <v>3545</v>
      </c>
      <c r="G2339" s="320">
        <f t="shared" si="31"/>
        <v>3200</v>
      </c>
    </row>
    <row r="2340" spans="1:7" ht="39.6">
      <c r="A2340" s="163">
        <v>4</v>
      </c>
      <c r="B2340" s="162" t="s">
        <v>5207</v>
      </c>
      <c r="C2340" s="163" t="s">
        <v>5208</v>
      </c>
      <c r="D2340" s="232">
        <v>300</v>
      </c>
      <c r="E2340" s="163" t="s">
        <v>5202</v>
      </c>
      <c r="F2340" s="163" t="s">
        <v>3545</v>
      </c>
      <c r="G2340" s="320">
        <f t="shared" si="31"/>
        <v>960</v>
      </c>
    </row>
    <row r="2341" spans="1:7" ht="39.6">
      <c r="A2341" s="163">
        <v>5</v>
      </c>
      <c r="B2341" s="162" t="s">
        <v>5209</v>
      </c>
      <c r="C2341" s="163" t="s">
        <v>5210</v>
      </c>
      <c r="D2341" s="232">
        <v>200</v>
      </c>
      <c r="E2341" s="163" t="s">
        <v>5202</v>
      </c>
      <c r="F2341" s="163" t="s">
        <v>3545</v>
      </c>
      <c r="G2341" s="320">
        <f t="shared" si="31"/>
        <v>640</v>
      </c>
    </row>
    <row r="2342" spans="1:7" ht="39.6">
      <c r="A2342" s="163">
        <v>6</v>
      </c>
      <c r="B2342" s="162" t="s">
        <v>5211</v>
      </c>
      <c r="C2342" s="163" t="s">
        <v>5212</v>
      </c>
      <c r="D2342" s="232">
        <v>100</v>
      </c>
      <c r="E2342" s="163" t="s">
        <v>5202</v>
      </c>
      <c r="F2342" s="163" t="s">
        <v>3545</v>
      </c>
      <c r="G2342" s="320">
        <f t="shared" si="31"/>
        <v>320</v>
      </c>
    </row>
    <row r="2343" spans="1:7" ht="39.6">
      <c r="A2343" s="163">
        <v>7</v>
      </c>
      <c r="B2343" s="162" t="s">
        <v>5213</v>
      </c>
      <c r="C2343" s="163" t="s">
        <v>5214</v>
      </c>
      <c r="D2343" s="232">
        <v>900</v>
      </c>
      <c r="E2343" s="163" t="s">
        <v>5202</v>
      </c>
      <c r="F2343" s="163" t="s">
        <v>3545</v>
      </c>
      <c r="G2343" s="320">
        <f t="shared" si="31"/>
        <v>2880</v>
      </c>
    </row>
    <row r="2344" spans="1:7" ht="39.6">
      <c r="A2344" s="163">
        <v>8</v>
      </c>
      <c r="B2344" s="162" t="s">
        <v>5215</v>
      </c>
      <c r="C2344" s="163" t="s">
        <v>5216</v>
      </c>
      <c r="D2344" s="232">
        <v>700</v>
      </c>
      <c r="E2344" s="163" t="s">
        <v>5202</v>
      </c>
      <c r="F2344" s="163" t="s">
        <v>3545</v>
      </c>
      <c r="G2344" s="320">
        <f t="shared" si="31"/>
        <v>2240</v>
      </c>
    </row>
    <row r="2345" spans="1:7" ht="39.6">
      <c r="A2345" s="163">
        <v>9</v>
      </c>
      <c r="B2345" s="162" t="s">
        <v>5217</v>
      </c>
      <c r="C2345" s="163" t="s">
        <v>5218</v>
      </c>
      <c r="D2345" s="232">
        <v>600</v>
      </c>
      <c r="E2345" s="163" t="s">
        <v>5202</v>
      </c>
      <c r="F2345" s="163" t="s">
        <v>3545</v>
      </c>
      <c r="G2345" s="320">
        <f t="shared" si="31"/>
        <v>1920</v>
      </c>
    </row>
    <row r="2346" spans="1:7" ht="39.6">
      <c r="A2346" s="163">
        <v>10</v>
      </c>
      <c r="B2346" s="162" t="s">
        <v>5219</v>
      </c>
      <c r="C2346" s="163" t="s">
        <v>5220</v>
      </c>
      <c r="D2346" s="232">
        <v>600</v>
      </c>
      <c r="E2346" s="163" t="s">
        <v>5202</v>
      </c>
      <c r="F2346" s="163" t="s">
        <v>3545</v>
      </c>
      <c r="G2346" s="320">
        <f t="shared" si="31"/>
        <v>1920</v>
      </c>
    </row>
    <row r="2347" spans="1:7" ht="39.6">
      <c r="A2347" s="163">
        <v>11</v>
      </c>
      <c r="B2347" s="162" t="s">
        <v>5221</v>
      </c>
      <c r="C2347" s="163" t="s">
        <v>5222</v>
      </c>
      <c r="D2347" s="232">
        <v>800</v>
      </c>
      <c r="E2347" s="163" t="s">
        <v>5202</v>
      </c>
      <c r="F2347" s="163" t="s">
        <v>3545</v>
      </c>
      <c r="G2347" s="320">
        <f t="shared" si="31"/>
        <v>2560</v>
      </c>
    </row>
    <row r="2348" spans="1:7" ht="39.6">
      <c r="A2348" s="163">
        <v>12</v>
      </c>
      <c r="B2348" s="162" t="s">
        <v>5223</v>
      </c>
      <c r="C2348" s="163" t="s">
        <v>5224</v>
      </c>
      <c r="D2348" s="232">
        <v>500</v>
      </c>
      <c r="E2348" s="163" t="s">
        <v>5202</v>
      </c>
      <c r="F2348" s="163" t="s">
        <v>3545</v>
      </c>
      <c r="G2348" s="320">
        <f t="shared" si="31"/>
        <v>1600</v>
      </c>
    </row>
    <row r="2349" spans="1:7">
      <c r="A2349" s="163">
        <v>60</v>
      </c>
      <c r="B2349" s="177" t="s">
        <v>2485</v>
      </c>
      <c r="C2349" s="163"/>
      <c r="D2349" s="232"/>
      <c r="E2349" s="163"/>
      <c r="F2349" s="163"/>
      <c r="G2349" s="201">
        <f>SUBTOTAL(9,G2350:G2362)</f>
        <v>38624</v>
      </c>
    </row>
    <row r="2350" spans="1:7" ht="39.6">
      <c r="A2350" s="167">
        <v>1</v>
      </c>
      <c r="B2350" s="195" t="s">
        <v>5225</v>
      </c>
      <c r="C2350" s="167" t="s">
        <v>5226</v>
      </c>
      <c r="D2350" s="11">
        <v>1200</v>
      </c>
      <c r="E2350" s="167" t="s">
        <v>3907</v>
      </c>
      <c r="F2350" s="167" t="s">
        <v>3545</v>
      </c>
      <c r="G2350" s="320">
        <f t="shared" si="31"/>
        <v>3840</v>
      </c>
    </row>
    <row r="2351" spans="1:7" ht="39.6">
      <c r="A2351" s="167">
        <v>2</v>
      </c>
      <c r="B2351" s="195" t="s">
        <v>5227</v>
      </c>
      <c r="C2351" s="167" t="s">
        <v>5226</v>
      </c>
      <c r="D2351" s="11">
        <v>1200</v>
      </c>
      <c r="E2351" s="167" t="s">
        <v>3907</v>
      </c>
      <c r="F2351" s="167" t="s">
        <v>3545</v>
      </c>
      <c r="G2351" s="320">
        <f t="shared" si="31"/>
        <v>3840</v>
      </c>
    </row>
    <row r="2352" spans="1:7" ht="39.6">
      <c r="A2352" s="167">
        <v>3</v>
      </c>
      <c r="B2352" s="195" t="s">
        <v>5228</v>
      </c>
      <c r="C2352" s="167" t="s">
        <v>5226</v>
      </c>
      <c r="D2352" s="11">
        <v>1200</v>
      </c>
      <c r="E2352" s="167" t="s">
        <v>3907</v>
      </c>
      <c r="F2352" s="167" t="s">
        <v>3545</v>
      </c>
      <c r="G2352" s="320">
        <f t="shared" si="31"/>
        <v>3840</v>
      </c>
    </row>
    <row r="2353" spans="1:7" ht="39.6">
      <c r="A2353" s="167">
        <v>4</v>
      </c>
      <c r="B2353" s="195" t="s">
        <v>5229</v>
      </c>
      <c r="C2353" s="167" t="s">
        <v>5230</v>
      </c>
      <c r="D2353" s="11">
        <v>750</v>
      </c>
      <c r="E2353" s="167" t="s">
        <v>3907</v>
      </c>
      <c r="F2353" s="167" t="s">
        <v>3545</v>
      </c>
      <c r="G2353" s="320">
        <f t="shared" si="31"/>
        <v>2400</v>
      </c>
    </row>
    <row r="2354" spans="1:7" ht="39.6">
      <c r="A2354" s="167">
        <v>5</v>
      </c>
      <c r="B2354" s="195" t="s">
        <v>5231</v>
      </c>
      <c r="C2354" s="167" t="s">
        <v>5232</v>
      </c>
      <c r="D2354" s="11">
        <v>300</v>
      </c>
      <c r="E2354" s="167" t="s">
        <v>3907</v>
      </c>
      <c r="F2354" s="167" t="s">
        <v>3545</v>
      </c>
      <c r="G2354" s="320">
        <f t="shared" si="31"/>
        <v>960</v>
      </c>
    </row>
    <row r="2355" spans="1:7" ht="39.6">
      <c r="A2355" s="167">
        <v>6</v>
      </c>
      <c r="B2355" s="195" t="s">
        <v>5233</v>
      </c>
      <c r="C2355" s="167" t="s">
        <v>5234</v>
      </c>
      <c r="D2355" s="11">
        <v>1500</v>
      </c>
      <c r="E2355" s="167" t="s">
        <v>3907</v>
      </c>
      <c r="F2355" s="167" t="s">
        <v>3545</v>
      </c>
      <c r="G2355" s="320">
        <f t="shared" si="31"/>
        <v>4800</v>
      </c>
    </row>
    <row r="2356" spans="1:7" ht="39.6">
      <c r="A2356" s="167">
        <v>7</v>
      </c>
      <c r="B2356" s="195" t="s">
        <v>5235</v>
      </c>
      <c r="C2356" s="167" t="s">
        <v>5236</v>
      </c>
      <c r="D2356" s="11">
        <v>1000</v>
      </c>
      <c r="E2356" s="167" t="s">
        <v>3907</v>
      </c>
      <c r="F2356" s="167" t="s">
        <v>3545</v>
      </c>
      <c r="G2356" s="320">
        <f t="shared" si="31"/>
        <v>3200</v>
      </c>
    </row>
    <row r="2357" spans="1:7" ht="39.6">
      <c r="A2357" s="167">
        <v>8</v>
      </c>
      <c r="B2357" s="195" t="s">
        <v>5237</v>
      </c>
      <c r="C2357" s="167" t="s">
        <v>5226</v>
      </c>
      <c r="D2357" s="11">
        <v>1200</v>
      </c>
      <c r="E2357" s="167" t="s">
        <v>3907</v>
      </c>
      <c r="F2357" s="167" t="s">
        <v>3545</v>
      </c>
      <c r="G2357" s="320">
        <f t="shared" si="31"/>
        <v>3840</v>
      </c>
    </row>
    <row r="2358" spans="1:7" ht="39.6">
      <c r="A2358" s="167">
        <v>9</v>
      </c>
      <c r="B2358" s="195" t="s">
        <v>5238</v>
      </c>
      <c r="C2358" s="167" t="s">
        <v>5239</v>
      </c>
      <c r="D2358" s="11">
        <v>1000</v>
      </c>
      <c r="E2358" s="167" t="s">
        <v>3907</v>
      </c>
      <c r="F2358" s="167" t="s">
        <v>3545</v>
      </c>
      <c r="G2358" s="320">
        <f t="shared" si="31"/>
        <v>3200</v>
      </c>
    </row>
    <row r="2359" spans="1:7" ht="39.6">
      <c r="A2359" s="167">
        <v>10</v>
      </c>
      <c r="B2359" s="195" t="s">
        <v>5240</v>
      </c>
      <c r="C2359" s="167" t="s">
        <v>5241</v>
      </c>
      <c r="D2359" s="11">
        <v>500</v>
      </c>
      <c r="E2359" s="167" t="s">
        <v>3907</v>
      </c>
      <c r="F2359" s="167" t="s">
        <v>3545</v>
      </c>
      <c r="G2359" s="320">
        <f t="shared" si="31"/>
        <v>1600</v>
      </c>
    </row>
    <row r="2360" spans="1:7" ht="39.6">
      <c r="A2360" s="167">
        <v>11</v>
      </c>
      <c r="B2360" s="195" t="s">
        <v>5242</v>
      </c>
      <c r="C2360" s="167" t="s">
        <v>5243</v>
      </c>
      <c r="D2360" s="11">
        <v>800</v>
      </c>
      <c r="E2360" s="167" t="s">
        <v>3907</v>
      </c>
      <c r="F2360" s="167" t="s">
        <v>3545</v>
      </c>
      <c r="G2360" s="320">
        <f t="shared" si="31"/>
        <v>2560</v>
      </c>
    </row>
    <row r="2361" spans="1:7" ht="39.6">
      <c r="A2361" s="167">
        <v>12</v>
      </c>
      <c r="B2361" s="168" t="s">
        <v>5244</v>
      </c>
      <c r="C2361" s="167" t="s">
        <v>5245</v>
      </c>
      <c r="D2361" s="11">
        <v>700</v>
      </c>
      <c r="E2361" s="167" t="s">
        <v>3907</v>
      </c>
      <c r="F2361" s="167" t="s">
        <v>3545</v>
      </c>
      <c r="G2361" s="320">
        <f t="shared" si="31"/>
        <v>2240</v>
      </c>
    </row>
    <row r="2362" spans="1:7" ht="39.6">
      <c r="A2362" s="167">
        <v>13</v>
      </c>
      <c r="B2362" s="168" t="s">
        <v>5246</v>
      </c>
      <c r="C2362" s="167" t="s">
        <v>5247</v>
      </c>
      <c r="D2362" s="11">
        <v>720</v>
      </c>
      <c r="E2362" s="167" t="s">
        <v>3907</v>
      </c>
      <c r="F2362" s="167" t="s">
        <v>3545</v>
      </c>
      <c r="G2362" s="320">
        <f t="shared" si="31"/>
        <v>2304</v>
      </c>
    </row>
    <row r="2363" spans="1:7">
      <c r="A2363" s="175">
        <v>61</v>
      </c>
      <c r="B2363" s="177" t="s">
        <v>2529</v>
      </c>
      <c r="C2363" s="175"/>
      <c r="D2363" s="265"/>
      <c r="E2363" s="175"/>
      <c r="F2363" s="175"/>
      <c r="G2363" s="175">
        <f>SUBTOTAL(9,G2364:G2367)</f>
        <v>5024</v>
      </c>
    </row>
    <row r="2364" spans="1:7" ht="39.6">
      <c r="A2364" s="163">
        <v>1</v>
      </c>
      <c r="B2364" s="162" t="s">
        <v>5248</v>
      </c>
      <c r="C2364" s="163" t="s">
        <v>5249</v>
      </c>
      <c r="D2364" s="232">
        <v>450</v>
      </c>
      <c r="E2364" s="163" t="s">
        <v>5250</v>
      </c>
      <c r="F2364" s="163" t="s">
        <v>3545</v>
      </c>
      <c r="G2364" s="320">
        <f t="shared" si="31"/>
        <v>1440</v>
      </c>
    </row>
    <row r="2365" spans="1:7" ht="26.4">
      <c r="A2365" s="163">
        <v>2</v>
      </c>
      <c r="B2365" s="162" t="s">
        <v>5251</v>
      </c>
      <c r="C2365" s="163" t="s">
        <v>5252</v>
      </c>
      <c r="D2365" s="232">
        <v>220</v>
      </c>
      <c r="E2365" s="163" t="s">
        <v>5250</v>
      </c>
      <c r="F2365" s="163" t="s">
        <v>5253</v>
      </c>
      <c r="G2365" s="320">
        <f t="shared" si="31"/>
        <v>704</v>
      </c>
    </row>
    <row r="2366" spans="1:7" ht="26.4">
      <c r="A2366" s="163">
        <v>3</v>
      </c>
      <c r="B2366" s="162" t="s">
        <v>5254</v>
      </c>
      <c r="C2366" s="163" t="s">
        <v>5255</v>
      </c>
      <c r="D2366" s="232">
        <v>300</v>
      </c>
      <c r="E2366" s="163" t="s">
        <v>5250</v>
      </c>
      <c r="F2366" s="163" t="s">
        <v>5253</v>
      </c>
      <c r="G2366" s="320">
        <f t="shared" si="31"/>
        <v>960</v>
      </c>
    </row>
    <row r="2367" spans="1:7" ht="39.6">
      <c r="A2367" s="163">
        <v>4</v>
      </c>
      <c r="B2367" s="162" t="s">
        <v>5256</v>
      </c>
      <c r="C2367" s="163" t="s">
        <v>5257</v>
      </c>
      <c r="D2367" s="232">
        <v>600</v>
      </c>
      <c r="E2367" s="163" t="s">
        <v>5250</v>
      </c>
      <c r="F2367" s="163" t="s">
        <v>3545</v>
      </c>
      <c r="G2367" s="320">
        <f>3.2*D2367</f>
        <v>1920</v>
      </c>
    </row>
    <row r="2368" spans="1:7" s="326" customFormat="1">
      <c r="A2368" s="163">
        <v>62</v>
      </c>
      <c r="B2368" s="177" t="s">
        <v>2400</v>
      </c>
      <c r="C2368" s="163"/>
      <c r="D2368" s="232"/>
      <c r="E2368" s="163"/>
      <c r="F2368" s="163"/>
      <c r="G2368" s="164">
        <f>SUBTOTAL(9,G2369:G2382)</f>
        <v>301206.40000000002</v>
      </c>
    </row>
    <row r="2369" spans="1:7" s="326" customFormat="1" ht="39.6">
      <c r="A2369" s="163">
        <v>1</v>
      </c>
      <c r="B2369" s="162" t="s">
        <v>5258</v>
      </c>
      <c r="C2369" s="163" t="s">
        <v>5259</v>
      </c>
      <c r="D2369" s="287">
        <v>1400</v>
      </c>
      <c r="E2369" s="163" t="s">
        <v>5260</v>
      </c>
      <c r="F2369" s="163" t="s">
        <v>5261</v>
      </c>
      <c r="G2369" s="320">
        <f>3.2*D2369</f>
        <v>4480</v>
      </c>
    </row>
    <row r="2370" spans="1:7" s="326" customFormat="1" ht="26.4">
      <c r="A2370" s="163">
        <v>2</v>
      </c>
      <c r="B2370" s="162" t="s">
        <v>5262</v>
      </c>
      <c r="C2370" s="163" t="s">
        <v>5263</v>
      </c>
      <c r="D2370" s="267">
        <v>500</v>
      </c>
      <c r="E2370" s="163" t="s">
        <v>5264</v>
      </c>
      <c r="F2370" s="163" t="s">
        <v>5261</v>
      </c>
      <c r="G2370" s="320">
        <f>3.2*D2370</f>
        <v>1600</v>
      </c>
    </row>
    <row r="2371" spans="1:7" s="326" customFormat="1" ht="26.4">
      <c r="A2371" s="163">
        <v>3</v>
      </c>
      <c r="B2371" s="162" t="s">
        <v>5265</v>
      </c>
      <c r="C2371" s="163" t="s">
        <v>5266</v>
      </c>
      <c r="D2371" s="267">
        <v>550</v>
      </c>
      <c r="E2371" s="163" t="s">
        <v>5267</v>
      </c>
      <c r="F2371" s="163" t="s">
        <v>5261</v>
      </c>
      <c r="G2371" s="320">
        <f t="shared" ref="G2371:G2405" si="32">3.2*D2371</f>
        <v>1760</v>
      </c>
    </row>
    <row r="2372" spans="1:7" s="326" customFormat="1" ht="26.4">
      <c r="A2372" s="163">
        <v>4</v>
      </c>
      <c r="B2372" s="162" t="s">
        <v>5268</v>
      </c>
      <c r="C2372" s="163" t="s">
        <v>5269</v>
      </c>
      <c r="D2372" s="267">
        <v>800</v>
      </c>
      <c r="E2372" s="163" t="s">
        <v>5270</v>
      </c>
      <c r="F2372" s="163" t="s">
        <v>5261</v>
      </c>
      <c r="G2372" s="320">
        <f t="shared" si="32"/>
        <v>2560</v>
      </c>
    </row>
    <row r="2373" spans="1:7" s="326" customFormat="1" ht="26.4">
      <c r="A2373" s="163">
        <v>5</v>
      </c>
      <c r="B2373" s="162" t="s">
        <v>5271</v>
      </c>
      <c r="C2373" s="163" t="s">
        <v>5272</v>
      </c>
      <c r="D2373" s="267">
        <v>550</v>
      </c>
      <c r="E2373" s="163" t="s">
        <v>5267</v>
      </c>
      <c r="F2373" s="163" t="s">
        <v>5261</v>
      </c>
      <c r="G2373" s="320">
        <f t="shared" si="32"/>
        <v>1760</v>
      </c>
    </row>
    <row r="2374" spans="1:7" ht="26.4">
      <c r="A2374" s="163">
        <v>6</v>
      </c>
      <c r="B2374" s="162" t="s">
        <v>5273</v>
      </c>
      <c r="C2374" s="163" t="s">
        <v>5274</v>
      </c>
      <c r="D2374" s="267">
        <v>350</v>
      </c>
      <c r="E2374" s="163" t="s">
        <v>5275</v>
      </c>
      <c r="F2374" s="163" t="s">
        <v>5261</v>
      </c>
      <c r="G2374" s="320">
        <f t="shared" si="32"/>
        <v>1120</v>
      </c>
    </row>
    <row r="2375" spans="1:7" ht="26.4">
      <c r="A2375" s="163">
        <v>7</v>
      </c>
      <c r="B2375" s="162" t="s">
        <v>5276</v>
      </c>
      <c r="C2375" s="163" t="s">
        <v>5277</v>
      </c>
      <c r="D2375" s="267">
        <v>400</v>
      </c>
      <c r="E2375" s="163" t="s">
        <v>5278</v>
      </c>
      <c r="F2375" s="163" t="s">
        <v>5279</v>
      </c>
      <c r="G2375" s="320">
        <f t="shared" si="32"/>
        <v>1280</v>
      </c>
    </row>
    <row r="2376" spans="1:7" ht="26.4">
      <c r="A2376" s="163">
        <v>8</v>
      </c>
      <c r="B2376" s="162" t="s">
        <v>5280</v>
      </c>
      <c r="C2376" s="163" t="s">
        <v>5281</v>
      </c>
      <c r="D2376" s="267">
        <v>400</v>
      </c>
      <c r="E2376" s="163" t="s">
        <v>1213</v>
      </c>
      <c r="F2376" s="163" t="s">
        <v>5282</v>
      </c>
      <c r="G2376" s="320">
        <f t="shared" si="32"/>
        <v>1280</v>
      </c>
    </row>
    <row r="2377" spans="1:7" ht="52.8">
      <c r="A2377" s="163">
        <v>9</v>
      </c>
      <c r="B2377" s="162" t="s">
        <v>5283</v>
      </c>
      <c r="C2377" s="163" t="s">
        <v>5284</v>
      </c>
      <c r="D2377" s="267">
        <v>400</v>
      </c>
      <c r="E2377" s="163" t="s">
        <v>5285</v>
      </c>
      <c r="F2377" s="163" t="s">
        <v>5286</v>
      </c>
      <c r="G2377" s="320">
        <f t="shared" si="32"/>
        <v>1280</v>
      </c>
    </row>
    <row r="2378" spans="1:7" ht="39.6">
      <c r="A2378" s="163">
        <v>10</v>
      </c>
      <c r="B2378" s="162" t="s">
        <v>5287</v>
      </c>
      <c r="C2378" s="163" t="s">
        <v>5288</v>
      </c>
      <c r="D2378" s="267">
        <v>8550</v>
      </c>
      <c r="E2378" s="163" t="s">
        <v>5285</v>
      </c>
      <c r="F2378" s="163" t="s">
        <v>5289</v>
      </c>
      <c r="G2378" s="320">
        <f t="shared" si="32"/>
        <v>27360</v>
      </c>
    </row>
    <row r="2379" spans="1:7" ht="26.4">
      <c r="A2379" s="163">
        <v>11</v>
      </c>
      <c r="B2379" s="162" t="s">
        <v>5290</v>
      </c>
      <c r="C2379" s="163" t="s">
        <v>5290</v>
      </c>
      <c r="D2379" s="267">
        <v>14358</v>
      </c>
      <c r="E2379" s="163" t="s">
        <v>5291</v>
      </c>
      <c r="F2379" s="163" t="s">
        <v>5261</v>
      </c>
      <c r="G2379" s="320">
        <f t="shared" si="32"/>
        <v>45945.600000000006</v>
      </c>
    </row>
    <row r="2380" spans="1:7" ht="26.4">
      <c r="A2380" s="163">
        <v>12</v>
      </c>
      <c r="B2380" s="162" t="s">
        <v>5292</v>
      </c>
      <c r="C2380" s="163" t="s">
        <v>5292</v>
      </c>
      <c r="D2380" s="267">
        <v>16400</v>
      </c>
      <c r="E2380" s="163" t="s">
        <v>5291</v>
      </c>
      <c r="F2380" s="163" t="s">
        <v>5261</v>
      </c>
      <c r="G2380" s="320">
        <f t="shared" si="32"/>
        <v>52480</v>
      </c>
    </row>
    <row r="2381" spans="1:7" ht="26.4">
      <c r="A2381" s="163">
        <v>13</v>
      </c>
      <c r="B2381" s="162" t="s">
        <v>5293</v>
      </c>
      <c r="C2381" s="163" t="s">
        <v>5293</v>
      </c>
      <c r="D2381" s="267">
        <v>28399</v>
      </c>
      <c r="E2381" s="163" t="s">
        <v>5291</v>
      </c>
      <c r="F2381" s="163" t="s">
        <v>5261</v>
      </c>
      <c r="G2381" s="320">
        <f t="shared" si="32"/>
        <v>90876.800000000003</v>
      </c>
    </row>
    <row r="2382" spans="1:7" ht="26.4">
      <c r="A2382" s="163">
        <v>14</v>
      </c>
      <c r="B2382" s="162" t="s">
        <v>5294</v>
      </c>
      <c r="C2382" s="163" t="s">
        <v>5294</v>
      </c>
      <c r="D2382" s="267">
        <v>21070</v>
      </c>
      <c r="E2382" s="163" t="s">
        <v>5291</v>
      </c>
      <c r="F2382" s="163" t="s">
        <v>5261</v>
      </c>
      <c r="G2382" s="320">
        <f t="shared" si="32"/>
        <v>67424</v>
      </c>
    </row>
    <row r="2383" spans="1:7" s="131" customFormat="1">
      <c r="A2383" s="153">
        <v>63</v>
      </c>
      <c r="B2383" s="177" t="s">
        <v>5295</v>
      </c>
      <c r="C2383" s="153"/>
      <c r="D2383" s="327"/>
      <c r="E2383" s="153"/>
      <c r="F2383" s="153"/>
      <c r="G2383" s="327">
        <f>SUBTOTAL(9,G2384:G2405)</f>
        <v>41392</v>
      </c>
    </row>
    <row r="2384" spans="1:7" ht="39.6">
      <c r="A2384" s="167">
        <v>1</v>
      </c>
      <c r="B2384" s="203" t="s">
        <v>5296</v>
      </c>
      <c r="C2384" s="202" t="s">
        <v>5296</v>
      </c>
      <c r="D2384" s="235">
        <v>530</v>
      </c>
      <c r="E2384" s="167" t="s">
        <v>3907</v>
      </c>
      <c r="F2384" s="167" t="s">
        <v>3545</v>
      </c>
      <c r="G2384" s="320">
        <f t="shared" si="32"/>
        <v>1696</v>
      </c>
    </row>
    <row r="2385" spans="1:7" ht="39.6">
      <c r="A2385" s="167">
        <v>2</v>
      </c>
      <c r="B2385" s="203" t="s">
        <v>5297</v>
      </c>
      <c r="C2385" s="202" t="s">
        <v>5297</v>
      </c>
      <c r="D2385" s="235">
        <v>500</v>
      </c>
      <c r="E2385" s="167" t="s">
        <v>3907</v>
      </c>
      <c r="F2385" s="167" t="s">
        <v>3545</v>
      </c>
      <c r="G2385" s="320">
        <f t="shared" si="32"/>
        <v>1600</v>
      </c>
    </row>
    <row r="2386" spans="1:7" ht="39.6">
      <c r="A2386" s="167">
        <v>3</v>
      </c>
      <c r="B2386" s="203" t="s">
        <v>5298</v>
      </c>
      <c r="C2386" s="202" t="s">
        <v>5298</v>
      </c>
      <c r="D2386" s="235">
        <v>600</v>
      </c>
      <c r="E2386" s="167" t="s">
        <v>3907</v>
      </c>
      <c r="F2386" s="167" t="s">
        <v>3545</v>
      </c>
      <c r="G2386" s="320">
        <f t="shared" si="32"/>
        <v>1920</v>
      </c>
    </row>
    <row r="2387" spans="1:7" ht="39.6">
      <c r="A2387" s="167">
        <v>4</v>
      </c>
      <c r="B2387" s="203" t="s">
        <v>5299</v>
      </c>
      <c r="C2387" s="202" t="s">
        <v>5299</v>
      </c>
      <c r="D2387" s="235">
        <v>400</v>
      </c>
      <c r="E2387" s="167" t="s">
        <v>3907</v>
      </c>
      <c r="F2387" s="167" t="s">
        <v>3545</v>
      </c>
      <c r="G2387" s="320">
        <f t="shared" si="32"/>
        <v>1280</v>
      </c>
    </row>
    <row r="2388" spans="1:7" ht="39.6">
      <c r="A2388" s="167">
        <v>5</v>
      </c>
      <c r="B2388" s="203" t="s">
        <v>5300</v>
      </c>
      <c r="C2388" s="202" t="s">
        <v>5300</v>
      </c>
      <c r="D2388" s="235">
        <v>300</v>
      </c>
      <c r="E2388" s="167" t="s">
        <v>3907</v>
      </c>
      <c r="F2388" s="167" t="s">
        <v>3545</v>
      </c>
      <c r="G2388" s="320">
        <f t="shared" si="32"/>
        <v>960</v>
      </c>
    </row>
    <row r="2389" spans="1:7" ht="39.6">
      <c r="A2389" s="167">
        <v>6</v>
      </c>
      <c r="B2389" s="168" t="s">
        <v>5301</v>
      </c>
      <c r="C2389" s="167" t="s">
        <v>5301</v>
      </c>
      <c r="D2389" s="235">
        <v>800</v>
      </c>
      <c r="E2389" s="167" t="s">
        <v>3907</v>
      </c>
      <c r="F2389" s="167" t="s">
        <v>3545</v>
      </c>
      <c r="G2389" s="320">
        <f t="shared" si="32"/>
        <v>2560</v>
      </c>
    </row>
    <row r="2390" spans="1:7" ht="39.6">
      <c r="A2390" s="167">
        <v>7</v>
      </c>
      <c r="B2390" s="168" t="s">
        <v>5302</v>
      </c>
      <c r="C2390" s="167" t="s">
        <v>5302</v>
      </c>
      <c r="D2390" s="235">
        <v>500</v>
      </c>
      <c r="E2390" s="167" t="s">
        <v>3907</v>
      </c>
      <c r="F2390" s="167" t="s">
        <v>3545</v>
      </c>
      <c r="G2390" s="320">
        <f t="shared" si="32"/>
        <v>1600</v>
      </c>
    </row>
    <row r="2391" spans="1:7" ht="39.6">
      <c r="A2391" s="167">
        <v>8</v>
      </c>
      <c r="B2391" s="168" t="s">
        <v>5303</v>
      </c>
      <c r="C2391" s="167" t="s">
        <v>5303</v>
      </c>
      <c r="D2391" s="235">
        <v>500</v>
      </c>
      <c r="E2391" s="167" t="s">
        <v>3907</v>
      </c>
      <c r="F2391" s="167" t="s">
        <v>3545</v>
      </c>
      <c r="G2391" s="320">
        <f t="shared" si="32"/>
        <v>1600</v>
      </c>
    </row>
    <row r="2392" spans="1:7" ht="39.6">
      <c r="A2392" s="167">
        <v>9</v>
      </c>
      <c r="B2392" s="168" t="s">
        <v>5304</v>
      </c>
      <c r="C2392" s="167" t="s">
        <v>5304</v>
      </c>
      <c r="D2392" s="235">
        <v>430</v>
      </c>
      <c r="E2392" s="167" t="s">
        <v>3907</v>
      </c>
      <c r="F2392" s="167" t="s">
        <v>3545</v>
      </c>
      <c r="G2392" s="320">
        <f t="shared" si="32"/>
        <v>1376</v>
      </c>
    </row>
    <row r="2393" spans="1:7" ht="39.6">
      <c r="A2393" s="167">
        <v>10</v>
      </c>
      <c r="B2393" s="168" t="s">
        <v>5305</v>
      </c>
      <c r="C2393" s="167" t="s">
        <v>5305</v>
      </c>
      <c r="D2393" s="235">
        <v>400</v>
      </c>
      <c r="E2393" s="167" t="s">
        <v>3907</v>
      </c>
      <c r="F2393" s="167" t="s">
        <v>3545</v>
      </c>
      <c r="G2393" s="320">
        <f t="shared" si="32"/>
        <v>1280</v>
      </c>
    </row>
    <row r="2394" spans="1:7" ht="39.6">
      <c r="A2394" s="167">
        <v>11</v>
      </c>
      <c r="B2394" s="168" t="s">
        <v>5306</v>
      </c>
      <c r="C2394" s="167" t="s">
        <v>5306</v>
      </c>
      <c r="D2394" s="235">
        <v>400</v>
      </c>
      <c r="E2394" s="167" t="s">
        <v>3907</v>
      </c>
      <c r="F2394" s="167" t="s">
        <v>3545</v>
      </c>
      <c r="G2394" s="320">
        <f t="shared" si="32"/>
        <v>1280</v>
      </c>
    </row>
    <row r="2395" spans="1:7" ht="39.6">
      <c r="A2395" s="167">
        <v>12</v>
      </c>
      <c r="B2395" s="168" t="s">
        <v>5307</v>
      </c>
      <c r="C2395" s="167" t="s">
        <v>5307</v>
      </c>
      <c r="D2395" s="235">
        <v>1500</v>
      </c>
      <c r="E2395" s="167" t="s">
        <v>3907</v>
      </c>
      <c r="F2395" s="167" t="s">
        <v>3545</v>
      </c>
      <c r="G2395" s="320">
        <f t="shared" si="32"/>
        <v>4800</v>
      </c>
    </row>
    <row r="2396" spans="1:7" ht="39.6">
      <c r="A2396" s="167">
        <v>13</v>
      </c>
      <c r="B2396" s="168" t="s">
        <v>5308</v>
      </c>
      <c r="C2396" s="167" t="s">
        <v>5308</v>
      </c>
      <c r="D2396" s="235">
        <v>500</v>
      </c>
      <c r="E2396" s="167" t="s">
        <v>3907</v>
      </c>
      <c r="F2396" s="167" t="s">
        <v>3545</v>
      </c>
      <c r="G2396" s="320">
        <f t="shared" si="32"/>
        <v>1600</v>
      </c>
    </row>
    <row r="2397" spans="1:7" ht="39.6">
      <c r="A2397" s="167">
        <v>14</v>
      </c>
      <c r="B2397" s="168" t="s">
        <v>5309</v>
      </c>
      <c r="C2397" s="167" t="s">
        <v>5309</v>
      </c>
      <c r="D2397" s="235">
        <v>1300</v>
      </c>
      <c r="E2397" s="167" t="s">
        <v>3907</v>
      </c>
      <c r="F2397" s="167" t="s">
        <v>3545</v>
      </c>
      <c r="G2397" s="320">
        <f t="shared" si="32"/>
        <v>4160</v>
      </c>
    </row>
    <row r="2398" spans="1:7" ht="39.6">
      <c r="A2398" s="167">
        <v>15</v>
      </c>
      <c r="B2398" s="168" t="s">
        <v>5310</v>
      </c>
      <c r="C2398" s="167" t="s">
        <v>5310</v>
      </c>
      <c r="D2398" s="235">
        <v>500</v>
      </c>
      <c r="E2398" s="167" t="s">
        <v>3907</v>
      </c>
      <c r="F2398" s="167" t="s">
        <v>3545</v>
      </c>
      <c r="G2398" s="320">
        <f t="shared" si="32"/>
        <v>1600</v>
      </c>
    </row>
    <row r="2399" spans="1:7" ht="39.6">
      <c r="A2399" s="167">
        <v>16</v>
      </c>
      <c r="B2399" s="168" t="s">
        <v>5311</v>
      </c>
      <c r="C2399" s="167" t="s">
        <v>5311</v>
      </c>
      <c r="D2399" s="235">
        <v>500</v>
      </c>
      <c r="E2399" s="167" t="s">
        <v>3907</v>
      </c>
      <c r="F2399" s="167" t="s">
        <v>3545</v>
      </c>
      <c r="G2399" s="320">
        <f t="shared" si="32"/>
        <v>1600</v>
      </c>
    </row>
    <row r="2400" spans="1:7" ht="39.6">
      <c r="A2400" s="167">
        <v>17</v>
      </c>
      <c r="B2400" s="168" t="s">
        <v>5312</v>
      </c>
      <c r="C2400" s="167" t="s">
        <v>5312</v>
      </c>
      <c r="D2400" s="235">
        <v>500</v>
      </c>
      <c r="E2400" s="167" t="s">
        <v>3907</v>
      </c>
      <c r="F2400" s="167" t="s">
        <v>3545</v>
      </c>
      <c r="G2400" s="320">
        <f t="shared" si="32"/>
        <v>1600</v>
      </c>
    </row>
    <row r="2401" spans="1:7" ht="39.6">
      <c r="A2401" s="167">
        <v>18</v>
      </c>
      <c r="B2401" s="168" t="s">
        <v>5313</v>
      </c>
      <c r="C2401" s="167" t="s">
        <v>5313</v>
      </c>
      <c r="D2401" s="235">
        <v>325</v>
      </c>
      <c r="E2401" s="167" t="s">
        <v>3907</v>
      </c>
      <c r="F2401" s="167" t="s">
        <v>3545</v>
      </c>
      <c r="G2401" s="320">
        <f t="shared" si="32"/>
        <v>1040</v>
      </c>
    </row>
    <row r="2402" spans="1:7" ht="39.6">
      <c r="A2402" s="167">
        <v>19</v>
      </c>
      <c r="B2402" s="168" t="s">
        <v>5314</v>
      </c>
      <c r="C2402" s="167" t="s">
        <v>5314</v>
      </c>
      <c r="D2402" s="235">
        <v>300</v>
      </c>
      <c r="E2402" s="167" t="s">
        <v>3907</v>
      </c>
      <c r="F2402" s="167" t="s">
        <v>3545</v>
      </c>
      <c r="G2402" s="320">
        <f t="shared" si="32"/>
        <v>960</v>
      </c>
    </row>
    <row r="2403" spans="1:7" ht="39.6">
      <c r="A2403" s="167">
        <v>20</v>
      </c>
      <c r="B2403" s="168" t="s">
        <v>5315</v>
      </c>
      <c r="C2403" s="167" t="s">
        <v>5315</v>
      </c>
      <c r="D2403" s="235">
        <v>650</v>
      </c>
      <c r="E2403" s="167" t="s">
        <v>3907</v>
      </c>
      <c r="F2403" s="167" t="s">
        <v>3545</v>
      </c>
      <c r="G2403" s="320">
        <f t="shared" si="32"/>
        <v>2080</v>
      </c>
    </row>
    <row r="2404" spans="1:7" ht="39.6">
      <c r="A2404" s="167">
        <v>21</v>
      </c>
      <c r="B2404" s="168" t="s">
        <v>5316</v>
      </c>
      <c r="C2404" s="167" t="s">
        <v>5317</v>
      </c>
      <c r="D2404" s="235">
        <v>400</v>
      </c>
      <c r="E2404" s="167" t="s">
        <v>3907</v>
      </c>
      <c r="F2404" s="167" t="s">
        <v>3545</v>
      </c>
      <c r="G2404" s="320">
        <f t="shared" si="32"/>
        <v>1280</v>
      </c>
    </row>
    <row r="2405" spans="1:7" ht="39.6">
      <c r="A2405" s="167">
        <v>22</v>
      </c>
      <c r="B2405" s="168" t="s">
        <v>5318</v>
      </c>
      <c r="C2405" s="167" t="s">
        <v>5318</v>
      </c>
      <c r="D2405" s="235">
        <v>1100</v>
      </c>
      <c r="E2405" s="167" t="s">
        <v>3907</v>
      </c>
      <c r="F2405" s="167" t="s">
        <v>3545</v>
      </c>
      <c r="G2405" s="320">
        <f t="shared" si="32"/>
        <v>3520</v>
      </c>
    </row>
    <row r="2406" spans="1:7">
      <c r="A2406" s="175">
        <v>64</v>
      </c>
      <c r="B2406" s="177" t="s">
        <v>5319</v>
      </c>
      <c r="C2406" s="175"/>
      <c r="D2406" s="265"/>
      <c r="E2406" s="175"/>
      <c r="F2406" s="175"/>
      <c r="G2406" s="349">
        <f>SUBTOTAL(9,G2407:G2412)</f>
        <v>15</v>
      </c>
    </row>
    <row r="2407" spans="1:7" ht="39.6">
      <c r="A2407" s="163">
        <v>1</v>
      </c>
      <c r="B2407" s="162" t="s">
        <v>5320</v>
      </c>
      <c r="C2407" s="163" t="s">
        <v>5321</v>
      </c>
      <c r="D2407" s="232">
        <v>300</v>
      </c>
      <c r="E2407" s="163" t="s">
        <v>3907</v>
      </c>
      <c r="F2407" s="163" t="s">
        <v>3545</v>
      </c>
      <c r="G2407" s="295">
        <v>2.1</v>
      </c>
    </row>
    <row r="2408" spans="1:7" ht="39.6">
      <c r="A2408" s="163">
        <v>2</v>
      </c>
      <c r="B2408" s="162" t="s">
        <v>5322</v>
      </c>
      <c r="C2408" s="163" t="s">
        <v>5323</v>
      </c>
      <c r="D2408" s="232">
        <v>280</v>
      </c>
      <c r="E2408" s="163" t="s">
        <v>3907</v>
      </c>
      <c r="F2408" s="163" t="s">
        <v>3545</v>
      </c>
      <c r="G2408" s="295">
        <v>1.6</v>
      </c>
    </row>
    <row r="2409" spans="1:7" ht="39.6">
      <c r="A2409" s="163">
        <v>3</v>
      </c>
      <c r="B2409" s="162" t="s">
        <v>5324</v>
      </c>
      <c r="C2409" s="163" t="s">
        <v>5325</v>
      </c>
      <c r="D2409" s="232">
        <v>550</v>
      </c>
      <c r="E2409" s="163" t="s">
        <v>3907</v>
      </c>
      <c r="F2409" s="163" t="s">
        <v>3545</v>
      </c>
      <c r="G2409" s="295">
        <v>2.2000000000000002</v>
      </c>
    </row>
    <row r="2410" spans="1:7" ht="39.6">
      <c r="A2410" s="163">
        <v>4</v>
      </c>
      <c r="B2410" s="162" t="s">
        <v>5326</v>
      </c>
      <c r="C2410" s="163" t="s">
        <v>5327</v>
      </c>
      <c r="D2410" s="232">
        <v>400</v>
      </c>
      <c r="E2410" s="163" t="s">
        <v>3907</v>
      </c>
      <c r="F2410" s="163" t="s">
        <v>3545</v>
      </c>
      <c r="G2410" s="295">
        <v>3.5</v>
      </c>
    </row>
    <row r="2411" spans="1:7" ht="39.6">
      <c r="A2411" s="163">
        <v>5</v>
      </c>
      <c r="B2411" s="162" t="s">
        <v>5328</v>
      </c>
      <c r="C2411" s="163" t="s">
        <v>5329</v>
      </c>
      <c r="D2411" s="232">
        <v>170</v>
      </c>
      <c r="E2411" s="163" t="s">
        <v>3907</v>
      </c>
      <c r="F2411" s="163" t="s">
        <v>3545</v>
      </c>
      <c r="G2411" s="295">
        <v>2.8</v>
      </c>
    </row>
    <row r="2412" spans="1:7" ht="39.6">
      <c r="A2412" s="163">
        <v>6</v>
      </c>
      <c r="B2412" s="162" t="s">
        <v>5330</v>
      </c>
      <c r="C2412" s="163" t="s">
        <v>5331</v>
      </c>
      <c r="D2412" s="232">
        <v>250</v>
      </c>
      <c r="E2412" s="163" t="s">
        <v>3907</v>
      </c>
      <c r="F2412" s="163" t="s">
        <v>3545</v>
      </c>
      <c r="G2412" s="295">
        <v>2.8</v>
      </c>
    </row>
    <row r="2413" spans="1:7" s="131" customFormat="1">
      <c r="A2413" s="175">
        <v>65</v>
      </c>
      <c r="B2413" s="177" t="s">
        <v>3120</v>
      </c>
      <c r="C2413" s="175"/>
      <c r="D2413" s="265"/>
      <c r="E2413" s="175"/>
      <c r="F2413" s="175"/>
      <c r="G2413" s="322">
        <f>SUBTOTAL(9,G2414:G2453)</f>
        <v>52835.199999999997</v>
      </c>
    </row>
    <row r="2414" spans="1:7">
      <c r="A2414" s="163">
        <v>1</v>
      </c>
      <c r="B2414" s="162" t="s">
        <v>5332</v>
      </c>
      <c r="C2414" s="163" t="s">
        <v>5333</v>
      </c>
      <c r="D2414" s="247">
        <v>450</v>
      </c>
      <c r="E2414" s="163" t="s">
        <v>5334</v>
      </c>
      <c r="F2414" s="163" t="s">
        <v>5335</v>
      </c>
      <c r="G2414" s="320">
        <f t="shared" ref="G2414:G2477" si="33">3.2*D2414</f>
        <v>1440</v>
      </c>
    </row>
    <row r="2415" spans="1:7">
      <c r="A2415" s="163">
        <v>2</v>
      </c>
      <c r="B2415" s="162" t="s">
        <v>5336</v>
      </c>
      <c r="C2415" s="163" t="s">
        <v>5337</v>
      </c>
      <c r="D2415" s="247">
        <v>400</v>
      </c>
      <c r="E2415" s="163" t="s">
        <v>5334</v>
      </c>
      <c r="F2415" s="163" t="s">
        <v>5338</v>
      </c>
      <c r="G2415" s="320">
        <f t="shared" si="33"/>
        <v>1280</v>
      </c>
    </row>
    <row r="2416" spans="1:7">
      <c r="A2416" s="163">
        <v>3</v>
      </c>
      <c r="B2416" s="162" t="s">
        <v>5339</v>
      </c>
      <c r="C2416" s="163" t="s">
        <v>5340</v>
      </c>
      <c r="D2416" s="247">
        <v>300</v>
      </c>
      <c r="E2416" s="163" t="s">
        <v>4292</v>
      </c>
      <c r="F2416" s="163" t="s">
        <v>5338</v>
      </c>
      <c r="G2416" s="320">
        <f t="shared" si="33"/>
        <v>960</v>
      </c>
    </row>
    <row r="2417" spans="1:7">
      <c r="A2417" s="163">
        <v>4</v>
      </c>
      <c r="B2417" s="162" t="s">
        <v>5341</v>
      </c>
      <c r="C2417" s="163" t="s">
        <v>5342</v>
      </c>
      <c r="D2417" s="287">
        <v>200</v>
      </c>
      <c r="E2417" s="163" t="s">
        <v>5343</v>
      </c>
      <c r="F2417" s="163" t="s">
        <v>5344</v>
      </c>
      <c r="G2417" s="320">
        <f t="shared" si="33"/>
        <v>640</v>
      </c>
    </row>
    <row r="2418" spans="1:7">
      <c r="A2418" s="163">
        <v>5</v>
      </c>
      <c r="B2418" s="162" t="s">
        <v>5345</v>
      </c>
      <c r="C2418" s="163" t="s">
        <v>5346</v>
      </c>
      <c r="D2418" s="287">
        <v>200</v>
      </c>
      <c r="E2418" s="163" t="s">
        <v>5347</v>
      </c>
      <c r="F2418" s="163" t="s">
        <v>5344</v>
      </c>
      <c r="G2418" s="320">
        <f t="shared" si="33"/>
        <v>640</v>
      </c>
    </row>
    <row r="2419" spans="1:7">
      <c r="A2419" s="163">
        <v>6</v>
      </c>
      <c r="B2419" s="162" t="s">
        <v>5348</v>
      </c>
      <c r="C2419" s="163" t="s">
        <v>5349</v>
      </c>
      <c r="D2419" s="287">
        <v>750</v>
      </c>
      <c r="E2419" s="163" t="s">
        <v>5350</v>
      </c>
      <c r="F2419" s="163" t="s">
        <v>5351</v>
      </c>
      <c r="G2419" s="320">
        <f t="shared" si="33"/>
        <v>2400</v>
      </c>
    </row>
    <row r="2420" spans="1:7">
      <c r="A2420" s="163">
        <v>7</v>
      </c>
      <c r="B2420" s="162" t="s">
        <v>5352</v>
      </c>
      <c r="C2420" s="163" t="s">
        <v>5353</v>
      </c>
      <c r="D2420" s="287">
        <v>400</v>
      </c>
      <c r="E2420" s="163" t="s">
        <v>5347</v>
      </c>
      <c r="F2420" s="163" t="s">
        <v>5351</v>
      </c>
      <c r="G2420" s="320">
        <f t="shared" si="33"/>
        <v>1280</v>
      </c>
    </row>
    <row r="2421" spans="1:7">
      <c r="A2421" s="163">
        <v>8</v>
      </c>
      <c r="B2421" s="162" t="s">
        <v>5354</v>
      </c>
      <c r="C2421" s="163" t="s">
        <v>5355</v>
      </c>
      <c r="D2421" s="287">
        <v>691</v>
      </c>
      <c r="E2421" s="163" t="s">
        <v>5350</v>
      </c>
      <c r="F2421" s="163" t="s">
        <v>249</v>
      </c>
      <c r="G2421" s="320">
        <f t="shared" si="33"/>
        <v>2211.2000000000003</v>
      </c>
    </row>
    <row r="2422" spans="1:7">
      <c r="A2422" s="163">
        <v>9</v>
      </c>
      <c r="B2422" s="162" t="s">
        <v>5356</v>
      </c>
      <c r="C2422" s="163" t="s">
        <v>5357</v>
      </c>
      <c r="D2422" s="287">
        <v>250</v>
      </c>
      <c r="E2422" s="163" t="s">
        <v>5350</v>
      </c>
      <c r="F2422" s="163" t="s">
        <v>249</v>
      </c>
      <c r="G2422" s="320">
        <f t="shared" si="33"/>
        <v>800</v>
      </c>
    </row>
    <row r="2423" spans="1:7">
      <c r="A2423" s="163">
        <v>10</v>
      </c>
      <c r="B2423" s="162" t="s">
        <v>5358</v>
      </c>
      <c r="C2423" s="163" t="s">
        <v>5359</v>
      </c>
      <c r="D2423" s="287">
        <v>600</v>
      </c>
      <c r="E2423" s="163" t="s">
        <v>5350</v>
      </c>
      <c r="F2423" s="163" t="s">
        <v>249</v>
      </c>
      <c r="G2423" s="320">
        <f t="shared" si="33"/>
        <v>1920</v>
      </c>
    </row>
    <row r="2424" spans="1:7">
      <c r="A2424" s="163">
        <v>11</v>
      </c>
      <c r="B2424" s="162" t="s">
        <v>5360</v>
      </c>
      <c r="C2424" s="163" t="s">
        <v>5361</v>
      </c>
      <c r="D2424" s="287">
        <v>507</v>
      </c>
      <c r="E2424" s="163" t="s">
        <v>5347</v>
      </c>
      <c r="F2424" s="163" t="s">
        <v>249</v>
      </c>
      <c r="G2424" s="320">
        <f t="shared" si="33"/>
        <v>1622.4</v>
      </c>
    </row>
    <row r="2425" spans="1:7">
      <c r="A2425" s="163">
        <v>12</v>
      </c>
      <c r="B2425" s="162" t="s">
        <v>5362</v>
      </c>
      <c r="C2425" s="163" t="s">
        <v>5363</v>
      </c>
      <c r="D2425" s="287">
        <v>260</v>
      </c>
      <c r="E2425" s="163" t="s">
        <v>5347</v>
      </c>
      <c r="F2425" s="163" t="s">
        <v>249</v>
      </c>
      <c r="G2425" s="320">
        <f t="shared" si="33"/>
        <v>832</v>
      </c>
    </row>
    <row r="2426" spans="1:7">
      <c r="A2426" s="163">
        <v>13</v>
      </c>
      <c r="B2426" s="162" t="s">
        <v>5364</v>
      </c>
      <c r="C2426" s="163" t="s">
        <v>5364</v>
      </c>
      <c r="D2426" s="287">
        <v>450</v>
      </c>
      <c r="E2426" s="163" t="s">
        <v>4292</v>
      </c>
      <c r="F2426" s="163" t="s">
        <v>5344</v>
      </c>
      <c r="G2426" s="320">
        <f t="shared" si="33"/>
        <v>1440</v>
      </c>
    </row>
    <row r="2427" spans="1:7">
      <c r="A2427" s="163">
        <v>14</v>
      </c>
      <c r="B2427" s="162" t="s">
        <v>5365</v>
      </c>
      <c r="C2427" s="163" t="s">
        <v>5365</v>
      </c>
      <c r="D2427" s="287">
        <v>300</v>
      </c>
      <c r="E2427" s="163" t="s">
        <v>4292</v>
      </c>
      <c r="F2427" s="163" t="s">
        <v>5344</v>
      </c>
      <c r="G2427" s="320">
        <f t="shared" si="33"/>
        <v>960</v>
      </c>
    </row>
    <row r="2428" spans="1:7">
      <c r="A2428" s="163">
        <v>15</v>
      </c>
      <c r="B2428" s="162" t="s">
        <v>5366</v>
      </c>
      <c r="C2428" s="163" t="s">
        <v>5366</v>
      </c>
      <c r="D2428" s="287">
        <v>300</v>
      </c>
      <c r="E2428" s="163" t="s">
        <v>4292</v>
      </c>
      <c r="F2428" s="163" t="s">
        <v>5344</v>
      </c>
      <c r="G2428" s="320">
        <f t="shared" si="33"/>
        <v>960</v>
      </c>
    </row>
    <row r="2429" spans="1:7">
      <c r="A2429" s="163">
        <v>16</v>
      </c>
      <c r="B2429" s="162" t="s">
        <v>5367</v>
      </c>
      <c r="C2429" s="163" t="s">
        <v>5367</v>
      </c>
      <c r="D2429" s="287">
        <v>250</v>
      </c>
      <c r="E2429" s="163" t="s">
        <v>4292</v>
      </c>
      <c r="F2429" s="163" t="s">
        <v>5344</v>
      </c>
      <c r="G2429" s="320">
        <f t="shared" si="33"/>
        <v>800</v>
      </c>
    </row>
    <row r="2430" spans="1:7">
      <c r="A2430" s="163">
        <v>17</v>
      </c>
      <c r="B2430" s="162" t="s">
        <v>5368</v>
      </c>
      <c r="C2430" s="163" t="s">
        <v>5368</v>
      </c>
      <c r="D2430" s="287">
        <v>200</v>
      </c>
      <c r="E2430" s="163" t="s">
        <v>4292</v>
      </c>
      <c r="F2430" s="163" t="s">
        <v>5344</v>
      </c>
      <c r="G2430" s="320">
        <f t="shared" si="33"/>
        <v>640</v>
      </c>
    </row>
    <row r="2431" spans="1:7">
      <c r="A2431" s="163">
        <v>18</v>
      </c>
      <c r="B2431" s="162" t="s">
        <v>5369</v>
      </c>
      <c r="C2431" s="163" t="s">
        <v>5369</v>
      </c>
      <c r="D2431" s="287">
        <v>850</v>
      </c>
      <c r="E2431" s="163" t="s">
        <v>4292</v>
      </c>
      <c r="F2431" s="163" t="s">
        <v>5344</v>
      </c>
      <c r="G2431" s="320">
        <f t="shared" si="33"/>
        <v>2720</v>
      </c>
    </row>
    <row r="2432" spans="1:7">
      <c r="A2432" s="163">
        <v>19</v>
      </c>
      <c r="B2432" s="162" t="s">
        <v>5370</v>
      </c>
      <c r="C2432" s="163" t="s">
        <v>5370</v>
      </c>
      <c r="D2432" s="287">
        <v>500</v>
      </c>
      <c r="E2432" s="163" t="s">
        <v>4292</v>
      </c>
      <c r="F2432" s="163" t="s">
        <v>5344</v>
      </c>
      <c r="G2432" s="320">
        <f t="shared" si="33"/>
        <v>1600</v>
      </c>
    </row>
    <row r="2433" spans="1:7">
      <c r="A2433" s="163">
        <v>20</v>
      </c>
      <c r="B2433" s="162" t="s">
        <v>5371</v>
      </c>
      <c r="C2433" s="163" t="s">
        <v>5371</v>
      </c>
      <c r="D2433" s="287">
        <v>400</v>
      </c>
      <c r="E2433" s="163" t="s">
        <v>4292</v>
      </c>
      <c r="F2433" s="163" t="s">
        <v>5344</v>
      </c>
      <c r="G2433" s="320">
        <f t="shared" si="33"/>
        <v>1280</v>
      </c>
    </row>
    <row r="2434" spans="1:7">
      <c r="A2434" s="163">
        <v>21</v>
      </c>
      <c r="B2434" s="162" t="s">
        <v>5372</v>
      </c>
      <c r="C2434" s="163" t="s">
        <v>5373</v>
      </c>
      <c r="D2434" s="287">
        <v>400</v>
      </c>
      <c r="E2434" s="163" t="s">
        <v>4292</v>
      </c>
      <c r="F2434" s="163" t="s">
        <v>249</v>
      </c>
      <c r="G2434" s="320">
        <f t="shared" si="33"/>
        <v>1280</v>
      </c>
    </row>
    <row r="2435" spans="1:7">
      <c r="A2435" s="163">
        <v>22</v>
      </c>
      <c r="B2435" s="162" t="s">
        <v>5374</v>
      </c>
      <c r="C2435" s="163" t="s">
        <v>5375</v>
      </c>
      <c r="D2435" s="287">
        <v>300</v>
      </c>
      <c r="E2435" s="163" t="s">
        <v>4292</v>
      </c>
      <c r="F2435" s="163" t="s">
        <v>249</v>
      </c>
      <c r="G2435" s="320">
        <f t="shared" si="33"/>
        <v>960</v>
      </c>
    </row>
    <row r="2436" spans="1:7">
      <c r="A2436" s="163">
        <v>23</v>
      </c>
      <c r="B2436" s="162" t="s">
        <v>5376</v>
      </c>
      <c r="C2436" s="163" t="s">
        <v>5375</v>
      </c>
      <c r="D2436" s="287">
        <v>200</v>
      </c>
      <c r="E2436" s="163" t="s">
        <v>4292</v>
      </c>
      <c r="F2436" s="163" t="s">
        <v>249</v>
      </c>
      <c r="G2436" s="320">
        <f t="shared" si="33"/>
        <v>640</v>
      </c>
    </row>
    <row r="2437" spans="1:7">
      <c r="A2437" s="163">
        <v>24</v>
      </c>
      <c r="B2437" s="162" t="s">
        <v>5377</v>
      </c>
      <c r="C2437" s="163" t="s">
        <v>5378</v>
      </c>
      <c r="D2437" s="287">
        <v>630</v>
      </c>
      <c r="E2437" s="163" t="s">
        <v>4292</v>
      </c>
      <c r="F2437" s="163" t="s">
        <v>249</v>
      </c>
      <c r="G2437" s="320">
        <f t="shared" si="33"/>
        <v>2016</v>
      </c>
    </row>
    <row r="2438" spans="1:7">
      <c r="A2438" s="163">
        <v>25</v>
      </c>
      <c r="B2438" s="162" t="s">
        <v>5379</v>
      </c>
      <c r="C2438" s="163" t="s">
        <v>5380</v>
      </c>
      <c r="D2438" s="287">
        <v>100</v>
      </c>
      <c r="E2438" s="163" t="s">
        <v>4292</v>
      </c>
      <c r="F2438" s="163" t="s">
        <v>5344</v>
      </c>
      <c r="G2438" s="320">
        <f t="shared" si="33"/>
        <v>320</v>
      </c>
    </row>
    <row r="2439" spans="1:7">
      <c r="A2439" s="163">
        <v>26</v>
      </c>
      <c r="B2439" s="162" t="s">
        <v>5381</v>
      </c>
      <c r="C2439" s="163" t="s">
        <v>5382</v>
      </c>
      <c r="D2439" s="287">
        <v>185</v>
      </c>
      <c r="E2439" s="163" t="s">
        <v>4292</v>
      </c>
      <c r="F2439" s="163" t="s">
        <v>5344</v>
      </c>
      <c r="G2439" s="320">
        <f t="shared" si="33"/>
        <v>592</v>
      </c>
    </row>
    <row r="2440" spans="1:7">
      <c r="A2440" s="163">
        <v>27</v>
      </c>
      <c r="B2440" s="162" t="s">
        <v>5383</v>
      </c>
      <c r="C2440" s="163" t="s">
        <v>5384</v>
      </c>
      <c r="D2440" s="287">
        <v>188</v>
      </c>
      <c r="E2440" s="163" t="s">
        <v>4292</v>
      </c>
      <c r="F2440" s="163" t="s">
        <v>5344</v>
      </c>
      <c r="G2440" s="320">
        <f t="shared" si="33"/>
        <v>601.6</v>
      </c>
    </row>
    <row r="2441" spans="1:7">
      <c r="A2441" s="163">
        <v>28</v>
      </c>
      <c r="B2441" s="162" t="s">
        <v>5385</v>
      </c>
      <c r="C2441" s="163" t="s">
        <v>5385</v>
      </c>
      <c r="D2441" s="287">
        <v>650</v>
      </c>
      <c r="E2441" s="163" t="s">
        <v>5386</v>
      </c>
      <c r="F2441" s="163" t="s">
        <v>249</v>
      </c>
      <c r="G2441" s="320">
        <f t="shared" si="33"/>
        <v>2080</v>
      </c>
    </row>
    <row r="2442" spans="1:7" ht="26.4">
      <c r="A2442" s="163">
        <v>29</v>
      </c>
      <c r="B2442" s="162" t="s">
        <v>5387</v>
      </c>
      <c r="C2442" s="163" t="s">
        <v>5387</v>
      </c>
      <c r="D2442" s="287">
        <v>500</v>
      </c>
      <c r="E2442" s="163" t="s">
        <v>5386</v>
      </c>
      <c r="F2442" s="163" t="s">
        <v>249</v>
      </c>
      <c r="G2442" s="320">
        <f t="shared" si="33"/>
        <v>1600</v>
      </c>
    </row>
    <row r="2443" spans="1:7">
      <c r="A2443" s="163">
        <v>30</v>
      </c>
      <c r="B2443" s="162" t="s">
        <v>5388</v>
      </c>
      <c r="C2443" s="163" t="s">
        <v>5388</v>
      </c>
      <c r="D2443" s="287">
        <v>300</v>
      </c>
      <c r="E2443" s="163" t="s">
        <v>5389</v>
      </c>
      <c r="F2443" s="163" t="s">
        <v>249</v>
      </c>
      <c r="G2443" s="320">
        <f t="shared" si="33"/>
        <v>960</v>
      </c>
    </row>
    <row r="2444" spans="1:7">
      <c r="A2444" s="163">
        <v>31</v>
      </c>
      <c r="B2444" s="162" t="s">
        <v>5390</v>
      </c>
      <c r="C2444" s="163" t="s">
        <v>5390</v>
      </c>
      <c r="D2444" s="287">
        <v>300</v>
      </c>
      <c r="E2444" s="163" t="s">
        <v>5389</v>
      </c>
      <c r="F2444" s="163" t="s">
        <v>249</v>
      </c>
      <c r="G2444" s="320">
        <f t="shared" si="33"/>
        <v>960</v>
      </c>
    </row>
    <row r="2445" spans="1:7">
      <c r="A2445" s="163">
        <v>32</v>
      </c>
      <c r="B2445" s="162" t="s">
        <v>5391</v>
      </c>
      <c r="C2445" s="163" t="s">
        <v>5391</v>
      </c>
      <c r="D2445" s="287">
        <v>300</v>
      </c>
      <c r="E2445" s="163" t="s">
        <v>5389</v>
      </c>
      <c r="F2445" s="163" t="s">
        <v>249</v>
      </c>
      <c r="G2445" s="320">
        <f t="shared" si="33"/>
        <v>960</v>
      </c>
    </row>
    <row r="2446" spans="1:7">
      <c r="A2446" s="163">
        <v>33</v>
      </c>
      <c r="B2446" s="162" t="s">
        <v>5392</v>
      </c>
      <c r="C2446" s="163" t="s">
        <v>5392</v>
      </c>
      <c r="D2446" s="287">
        <v>600</v>
      </c>
      <c r="E2446" s="163" t="s">
        <v>5389</v>
      </c>
      <c r="F2446" s="163" t="s">
        <v>249</v>
      </c>
      <c r="G2446" s="320">
        <f t="shared" si="33"/>
        <v>1920</v>
      </c>
    </row>
    <row r="2447" spans="1:7" ht="26.4">
      <c r="A2447" s="163">
        <v>34</v>
      </c>
      <c r="B2447" s="162" t="s">
        <v>5393</v>
      </c>
      <c r="C2447" s="163" t="s">
        <v>5394</v>
      </c>
      <c r="D2447" s="247">
        <v>450</v>
      </c>
      <c r="E2447" s="163" t="s">
        <v>5386</v>
      </c>
      <c r="F2447" s="163" t="s">
        <v>5395</v>
      </c>
      <c r="G2447" s="320">
        <f t="shared" si="33"/>
        <v>1440</v>
      </c>
    </row>
    <row r="2448" spans="1:7" ht="26.4">
      <c r="A2448" s="163">
        <v>35</v>
      </c>
      <c r="B2448" s="162" t="s">
        <v>5396</v>
      </c>
      <c r="C2448" s="163" t="s">
        <v>5397</v>
      </c>
      <c r="D2448" s="247">
        <v>550</v>
      </c>
      <c r="E2448" s="163" t="s">
        <v>5386</v>
      </c>
      <c r="F2448" s="163" t="s">
        <v>5395</v>
      </c>
      <c r="G2448" s="320">
        <f t="shared" si="33"/>
        <v>1760</v>
      </c>
    </row>
    <row r="2449" spans="1:7" ht="26.4">
      <c r="A2449" s="163">
        <v>36</v>
      </c>
      <c r="B2449" s="162" t="s">
        <v>5398</v>
      </c>
      <c r="C2449" s="163" t="s">
        <v>5399</v>
      </c>
      <c r="D2449" s="247">
        <v>300</v>
      </c>
      <c r="E2449" s="163" t="s">
        <v>5386</v>
      </c>
      <c r="F2449" s="163" t="s">
        <v>5395</v>
      </c>
      <c r="G2449" s="320">
        <f t="shared" si="33"/>
        <v>960</v>
      </c>
    </row>
    <row r="2450" spans="1:7" ht="26.4">
      <c r="A2450" s="163">
        <v>37</v>
      </c>
      <c r="B2450" s="162" t="s">
        <v>5400</v>
      </c>
      <c r="C2450" s="163" t="s">
        <v>5401</v>
      </c>
      <c r="D2450" s="287">
        <v>370</v>
      </c>
      <c r="E2450" s="163" t="s">
        <v>5386</v>
      </c>
      <c r="F2450" s="163" t="s">
        <v>5395</v>
      </c>
      <c r="G2450" s="320">
        <f t="shared" si="33"/>
        <v>1184</v>
      </c>
    </row>
    <row r="2451" spans="1:7" ht="26.4">
      <c r="A2451" s="163">
        <v>38</v>
      </c>
      <c r="B2451" s="162" t="s">
        <v>5402</v>
      </c>
      <c r="C2451" s="163" t="s">
        <v>5403</v>
      </c>
      <c r="D2451" s="287">
        <v>1050</v>
      </c>
      <c r="E2451" s="163" t="s">
        <v>5386</v>
      </c>
      <c r="F2451" s="163" t="s">
        <v>5395</v>
      </c>
      <c r="G2451" s="320">
        <f t="shared" si="33"/>
        <v>3360</v>
      </c>
    </row>
    <row r="2452" spans="1:7" ht="26.4">
      <c r="A2452" s="163">
        <v>39</v>
      </c>
      <c r="B2452" s="162" t="s">
        <v>5404</v>
      </c>
      <c r="C2452" s="163" t="s">
        <v>5405</v>
      </c>
      <c r="D2452" s="287">
        <v>730</v>
      </c>
      <c r="E2452" s="163" t="s">
        <v>5386</v>
      </c>
      <c r="F2452" s="163" t="s">
        <v>5395</v>
      </c>
      <c r="G2452" s="320">
        <f t="shared" si="33"/>
        <v>2336</v>
      </c>
    </row>
    <row r="2453" spans="1:7" ht="26.4">
      <c r="A2453" s="163">
        <v>40</v>
      </c>
      <c r="B2453" s="162" t="s">
        <v>5406</v>
      </c>
      <c r="C2453" s="163" t="s">
        <v>5407</v>
      </c>
      <c r="D2453" s="287">
        <v>150</v>
      </c>
      <c r="E2453" s="163" t="s">
        <v>5386</v>
      </c>
      <c r="F2453" s="163" t="s">
        <v>5395</v>
      </c>
      <c r="G2453" s="320">
        <f t="shared" si="33"/>
        <v>480</v>
      </c>
    </row>
    <row r="2454" spans="1:7">
      <c r="A2454" s="175">
        <v>66</v>
      </c>
      <c r="B2454" s="177" t="s">
        <v>3097</v>
      </c>
      <c r="C2454" s="175"/>
      <c r="D2454" s="265"/>
      <c r="E2454" s="175"/>
      <c r="F2454" s="175"/>
      <c r="G2454" s="322">
        <f>SUBTOTAL(9,G2455:G2491)</f>
        <v>104752</v>
      </c>
    </row>
    <row r="2455" spans="1:7" ht="39.6">
      <c r="A2455" s="163">
        <v>1</v>
      </c>
      <c r="B2455" s="162" t="s">
        <v>5408</v>
      </c>
      <c r="C2455" s="163" t="s">
        <v>5409</v>
      </c>
      <c r="D2455" s="232">
        <v>750</v>
      </c>
      <c r="E2455" s="163" t="s">
        <v>3544</v>
      </c>
      <c r="F2455" s="163" t="s">
        <v>3545</v>
      </c>
      <c r="G2455" s="320">
        <f t="shared" si="33"/>
        <v>2400</v>
      </c>
    </row>
    <row r="2456" spans="1:7" ht="39.6">
      <c r="A2456" s="163">
        <v>2</v>
      </c>
      <c r="B2456" s="162" t="s">
        <v>5410</v>
      </c>
      <c r="C2456" s="163" t="s">
        <v>5411</v>
      </c>
      <c r="D2456" s="247">
        <v>800</v>
      </c>
      <c r="E2456" s="163" t="s">
        <v>3544</v>
      </c>
      <c r="F2456" s="163" t="s">
        <v>3545</v>
      </c>
      <c r="G2456" s="320">
        <f t="shared" si="33"/>
        <v>2560</v>
      </c>
    </row>
    <row r="2457" spans="1:7" ht="39.6">
      <c r="A2457" s="163">
        <v>3</v>
      </c>
      <c r="B2457" s="162" t="s">
        <v>5412</v>
      </c>
      <c r="C2457" s="163" t="s">
        <v>5413</v>
      </c>
      <c r="D2457" s="247">
        <v>500</v>
      </c>
      <c r="E2457" s="163" t="s">
        <v>3544</v>
      </c>
      <c r="F2457" s="163" t="s">
        <v>3545</v>
      </c>
      <c r="G2457" s="320">
        <f t="shared" si="33"/>
        <v>1600</v>
      </c>
    </row>
    <row r="2458" spans="1:7" ht="39.6">
      <c r="A2458" s="163">
        <v>4</v>
      </c>
      <c r="B2458" s="162" t="s">
        <v>5414</v>
      </c>
      <c r="C2458" s="163" t="s">
        <v>5415</v>
      </c>
      <c r="D2458" s="247">
        <v>780</v>
      </c>
      <c r="E2458" s="163" t="s">
        <v>3544</v>
      </c>
      <c r="F2458" s="163" t="s">
        <v>3545</v>
      </c>
      <c r="G2458" s="320">
        <f t="shared" si="33"/>
        <v>2496</v>
      </c>
    </row>
    <row r="2459" spans="1:7" ht="39.6">
      <c r="A2459" s="163">
        <v>5</v>
      </c>
      <c r="B2459" s="162" t="s">
        <v>5416</v>
      </c>
      <c r="C2459" s="163" t="s">
        <v>5417</v>
      </c>
      <c r="D2459" s="247">
        <v>250</v>
      </c>
      <c r="E2459" s="163" t="s">
        <v>3544</v>
      </c>
      <c r="F2459" s="163" t="s">
        <v>3545</v>
      </c>
      <c r="G2459" s="320">
        <f t="shared" si="33"/>
        <v>800</v>
      </c>
    </row>
    <row r="2460" spans="1:7" ht="39.6">
      <c r="A2460" s="163">
        <v>6</v>
      </c>
      <c r="B2460" s="162" t="s">
        <v>5418</v>
      </c>
      <c r="C2460" s="163" t="s">
        <v>5419</v>
      </c>
      <c r="D2460" s="247">
        <v>500</v>
      </c>
      <c r="E2460" s="163" t="s">
        <v>3544</v>
      </c>
      <c r="F2460" s="163" t="s">
        <v>3545</v>
      </c>
      <c r="G2460" s="320">
        <f t="shared" si="33"/>
        <v>1600</v>
      </c>
    </row>
    <row r="2461" spans="1:7" ht="39.6">
      <c r="A2461" s="163">
        <v>7</v>
      </c>
      <c r="B2461" s="162" t="s">
        <v>5420</v>
      </c>
      <c r="C2461" s="163" t="s">
        <v>5409</v>
      </c>
      <c r="D2461" s="247">
        <v>445</v>
      </c>
      <c r="E2461" s="163" t="s">
        <v>3544</v>
      </c>
      <c r="F2461" s="163" t="s">
        <v>3545</v>
      </c>
      <c r="G2461" s="320">
        <f t="shared" si="33"/>
        <v>1424</v>
      </c>
    </row>
    <row r="2462" spans="1:7" ht="39.6">
      <c r="A2462" s="163">
        <v>8</v>
      </c>
      <c r="B2462" s="162" t="s">
        <v>5421</v>
      </c>
      <c r="C2462" s="163" t="s">
        <v>5409</v>
      </c>
      <c r="D2462" s="247">
        <v>500</v>
      </c>
      <c r="E2462" s="163" t="s">
        <v>3544</v>
      </c>
      <c r="F2462" s="163" t="s">
        <v>3545</v>
      </c>
      <c r="G2462" s="320">
        <f t="shared" si="33"/>
        <v>1600</v>
      </c>
    </row>
    <row r="2463" spans="1:7" ht="26.4">
      <c r="A2463" s="163">
        <v>9</v>
      </c>
      <c r="B2463" s="162" t="s">
        <v>5422</v>
      </c>
      <c r="C2463" s="163" t="s">
        <v>5423</v>
      </c>
      <c r="D2463" s="247">
        <v>600</v>
      </c>
      <c r="E2463" s="163" t="s">
        <v>3907</v>
      </c>
      <c r="F2463" s="163" t="s">
        <v>5424</v>
      </c>
      <c r="G2463" s="320">
        <f t="shared" si="33"/>
        <v>1920</v>
      </c>
    </row>
    <row r="2464" spans="1:7" ht="39.6">
      <c r="A2464" s="163">
        <v>10</v>
      </c>
      <c r="B2464" s="162" t="s">
        <v>5425</v>
      </c>
      <c r="C2464" s="163" t="s">
        <v>5426</v>
      </c>
      <c r="D2464" s="232">
        <v>550</v>
      </c>
      <c r="E2464" s="163" t="s">
        <v>3544</v>
      </c>
      <c r="F2464" s="163" t="s">
        <v>3545</v>
      </c>
      <c r="G2464" s="320">
        <f t="shared" si="33"/>
        <v>1760</v>
      </c>
    </row>
    <row r="2465" spans="1:7" ht="39.6">
      <c r="A2465" s="163">
        <v>11</v>
      </c>
      <c r="B2465" s="162" t="s">
        <v>5427</v>
      </c>
      <c r="C2465" s="163" t="s">
        <v>5428</v>
      </c>
      <c r="D2465" s="232">
        <v>950</v>
      </c>
      <c r="E2465" s="163" t="s">
        <v>3544</v>
      </c>
      <c r="F2465" s="163" t="s">
        <v>3545</v>
      </c>
      <c r="G2465" s="320">
        <f t="shared" si="33"/>
        <v>3040</v>
      </c>
    </row>
    <row r="2466" spans="1:7" ht="39.6">
      <c r="A2466" s="163">
        <v>12</v>
      </c>
      <c r="B2466" s="162" t="s">
        <v>5429</v>
      </c>
      <c r="C2466" s="163" t="s">
        <v>5430</v>
      </c>
      <c r="D2466" s="232">
        <v>600</v>
      </c>
      <c r="E2466" s="163" t="s">
        <v>3544</v>
      </c>
      <c r="F2466" s="163" t="s">
        <v>3545</v>
      </c>
      <c r="G2466" s="320">
        <f t="shared" si="33"/>
        <v>1920</v>
      </c>
    </row>
    <row r="2467" spans="1:7" ht="39.6">
      <c r="A2467" s="163">
        <v>13</v>
      </c>
      <c r="B2467" s="162" t="s">
        <v>5431</v>
      </c>
      <c r="C2467" s="163" t="s">
        <v>5431</v>
      </c>
      <c r="D2467" s="247">
        <v>960</v>
      </c>
      <c r="E2467" s="163" t="s">
        <v>3544</v>
      </c>
      <c r="F2467" s="163" t="s">
        <v>3545</v>
      </c>
      <c r="G2467" s="320">
        <f t="shared" si="33"/>
        <v>3072</v>
      </c>
    </row>
    <row r="2468" spans="1:7" ht="52.8">
      <c r="A2468" s="163">
        <v>14</v>
      </c>
      <c r="B2468" s="173" t="s">
        <v>5432</v>
      </c>
      <c r="C2468" s="163" t="s">
        <v>5433</v>
      </c>
      <c r="D2468" s="247">
        <v>3500</v>
      </c>
      <c r="E2468" s="163" t="s">
        <v>5434</v>
      </c>
      <c r="F2468" s="163" t="s">
        <v>5435</v>
      </c>
      <c r="G2468" s="320">
        <f t="shared" si="33"/>
        <v>11200</v>
      </c>
    </row>
    <row r="2469" spans="1:7" ht="52.8">
      <c r="A2469" s="163">
        <v>15</v>
      </c>
      <c r="B2469" s="173" t="s">
        <v>5436</v>
      </c>
      <c r="C2469" s="163" t="s">
        <v>5437</v>
      </c>
      <c r="D2469" s="232">
        <v>1000</v>
      </c>
      <c r="E2469" s="163" t="s">
        <v>3544</v>
      </c>
      <c r="F2469" s="163" t="s">
        <v>5435</v>
      </c>
      <c r="G2469" s="320">
        <f t="shared" si="33"/>
        <v>3200</v>
      </c>
    </row>
    <row r="2470" spans="1:7" ht="52.8">
      <c r="A2470" s="163">
        <v>16</v>
      </c>
      <c r="B2470" s="173" t="s">
        <v>5438</v>
      </c>
      <c r="C2470" s="163" t="s">
        <v>5439</v>
      </c>
      <c r="D2470" s="232">
        <v>3000</v>
      </c>
      <c r="E2470" s="163" t="s">
        <v>3544</v>
      </c>
      <c r="F2470" s="163" t="s">
        <v>5435</v>
      </c>
      <c r="G2470" s="320">
        <f t="shared" si="33"/>
        <v>9600</v>
      </c>
    </row>
    <row r="2471" spans="1:7" ht="52.8">
      <c r="A2471" s="163">
        <v>17</v>
      </c>
      <c r="B2471" s="173" t="s">
        <v>5440</v>
      </c>
      <c r="C2471" s="163" t="s">
        <v>5441</v>
      </c>
      <c r="D2471" s="232">
        <v>1000</v>
      </c>
      <c r="E2471" s="163" t="s">
        <v>3544</v>
      </c>
      <c r="F2471" s="163" t="s">
        <v>5435</v>
      </c>
      <c r="G2471" s="320">
        <f t="shared" si="33"/>
        <v>3200</v>
      </c>
    </row>
    <row r="2472" spans="1:7" ht="52.8">
      <c r="A2472" s="163">
        <v>18</v>
      </c>
      <c r="B2472" s="173" t="s">
        <v>5442</v>
      </c>
      <c r="C2472" s="163" t="s">
        <v>5443</v>
      </c>
      <c r="D2472" s="232">
        <v>500</v>
      </c>
      <c r="E2472" s="163" t="s">
        <v>5444</v>
      </c>
      <c r="F2472" s="163" t="s">
        <v>5445</v>
      </c>
      <c r="G2472" s="320">
        <f t="shared" si="33"/>
        <v>1600</v>
      </c>
    </row>
    <row r="2473" spans="1:7" ht="66">
      <c r="A2473" s="163">
        <v>19</v>
      </c>
      <c r="B2473" s="173" t="s">
        <v>5446</v>
      </c>
      <c r="C2473" s="163" t="s">
        <v>5447</v>
      </c>
      <c r="D2473" s="232">
        <v>1000</v>
      </c>
      <c r="E2473" s="163" t="s">
        <v>5448</v>
      </c>
      <c r="F2473" s="163" t="s">
        <v>5449</v>
      </c>
      <c r="G2473" s="320">
        <f t="shared" si="33"/>
        <v>3200</v>
      </c>
    </row>
    <row r="2474" spans="1:7" ht="52.8">
      <c r="A2474" s="163">
        <v>20</v>
      </c>
      <c r="B2474" s="173" t="s">
        <v>5450</v>
      </c>
      <c r="C2474" s="163" t="s">
        <v>5451</v>
      </c>
      <c r="D2474" s="232">
        <v>500</v>
      </c>
      <c r="E2474" s="163" t="s">
        <v>5444</v>
      </c>
      <c r="F2474" s="163" t="s">
        <v>5452</v>
      </c>
      <c r="G2474" s="320">
        <f t="shared" si="33"/>
        <v>1600</v>
      </c>
    </row>
    <row r="2475" spans="1:7" ht="52.8">
      <c r="A2475" s="163">
        <v>21</v>
      </c>
      <c r="B2475" s="173" t="s">
        <v>5453</v>
      </c>
      <c r="C2475" s="163" t="s">
        <v>5454</v>
      </c>
      <c r="D2475" s="232">
        <v>500</v>
      </c>
      <c r="E2475" s="163" t="s">
        <v>5444</v>
      </c>
      <c r="F2475" s="163" t="s">
        <v>5455</v>
      </c>
      <c r="G2475" s="320">
        <f t="shared" si="33"/>
        <v>1600</v>
      </c>
    </row>
    <row r="2476" spans="1:7" ht="52.8">
      <c r="A2476" s="163">
        <v>22</v>
      </c>
      <c r="B2476" s="173" t="s">
        <v>5456</v>
      </c>
      <c r="C2476" s="163" t="s">
        <v>5457</v>
      </c>
      <c r="D2476" s="232">
        <v>800</v>
      </c>
      <c r="E2476" s="163" t="s">
        <v>3544</v>
      </c>
      <c r="F2476" s="163" t="s">
        <v>5435</v>
      </c>
      <c r="G2476" s="320">
        <f t="shared" si="33"/>
        <v>2560</v>
      </c>
    </row>
    <row r="2477" spans="1:7" ht="52.8">
      <c r="A2477" s="163">
        <v>23</v>
      </c>
      <c r="B2477" s="173" t="s">
        <v>5458</v>
      </c>
      <c r="C2477" s="163" t="s">
        <v>5459</v>
      </c>
      <c r="D2477" s="232">
        <v>350</v>
      </c>
      <c r="E2477" s="163" t="s">
        <v>5444</v>
      </c>
      <c r="F2477" s="163" t="s">
        <v>5460</v>
      </c>
      <c r="G2477" s="320">
        <f t="shared" si="33"/>
        <v>1120</v>
      </c>
    </row>
    <row r="2478" spans="1:7" ht="52.8">
      <c r="A2478" s="163">
        <v>24</v>
      </c>
      <c r="B2478" s="173" t="s">
        <v>5461</v>
      </c>
      <c r="C2478" s="163" t="s">
        <v>5462</v>
      </c>
      <c r="D2478" s="232">
        <v>500</v>
      </c>
      <c r="E2478" s="163" t="s">
        <v>5444</v>
      </c>
      <c r="F2478" s="163" t="s">
        <v>5463</v>
      </c>
      <c r="G2478" s="320">
        <f t="shared" ref="G2478:G2541" si="34">3.2*D2478</f>
        <v>1600</v>
      </c>
    </row>
    <row r="2479" spans="1:7" ht="52.8">
      <c r="A2479" s="163">
        <v>25</v>
      </c>
      <c r="B2479" s="173" t="s">
        <v>5464</v>
      </c>
      <c r="C2479" s="163" t="s">
        <v>5465</v>
      </c>
      <c r="D2479" s="232">
        <v>200</v>
      </c>
      <c r="E2479" s="163" t="s">
        <v>5444</v>
      </c>
      <c r="F2479" s="163" t="s">
        <v>5466</v>
      </c>
      <c r="G2479" s="320">
        <f t="shared" si="34"/>
        <v>640</v>
      </c>
    </row>
    <row r="2480" spans="1:7" ht="52.8">
      <c r="A2480" s="163">
        <v>26</v>
      </c>
      <c r="B2480" s="173" t="s">
        <v>5467</v>
      </c>
      <c r="C2480" s="163" t="s">
        <v>5468</v>
      </c>
      <c r="D2480" s="232">
        <v>200</v>
      </c>
      <c r="E2480" s="163" t="s">
        <v>5469</v>
      </c>
      <c r="F2480" s="163" t="s">
        <v>5470</v>
      </c>
      <c r="G2480" s="320">
        <f t="shared" si="34"/>
        <v>640</v>
      </c>
    </row>
    <row r="2481" spans="1:7" ht="52.8">
      <c r="A2481" s="163">
        <v>27</v>
      </c>
      <c r="B2481" s="173" t="s">
        <v>5471</v>
      </c>
      <c r="C2481" s="163" t="s">
        <v>5472</v>
      </c>
      <c r="D2481" s="232">
        <v>500</v>
      </c>
      <c r="E2481" s="163" t="s">
        <v>5444</v>
      </c>
      <c r="F2481" s="163" t="s">
        <v>5473</v>
      </c>
      <c r="G2481" s="320">
        <f t="shared" si="34"/>
        <v>1600</v>
      </c>
    </row>
    <row r="2482" spans="1:7" ht="39.6">
      <c r="A2482" s="163">
        <v>28</v>
      </c>
      <c r="B2482" s="173" t="s">
        <v>5474</v>
      </c>
      <c r="C2482" s="163" t="s">
        <v>5475</v>
      </c>
      <c r="D2482" s="232">
        <v>1000</v>
      </c>
      <c r="E2482" s="163" t="s">
        <v>3544</v>
      </c>
      <c r="F2482" s="163" t="s">
        <v>5476</v>
      </c>
      <c r="G2482" s="320">
        <f t="shared" si="34"/>
        <v>3200</v>
      </c>
    </row>
    <row r="2483" spans="1:7" ht="39.6">
      <c r="A2483" s="163">
        <v>29</v>
      </c>
      <c r="B2483" s="173" t="s">
        <v>5477</v>
      </c>
      <c r="C2483" s="163" t="s">
        <v>5478</v>
      </c>
      <c r="D2483" s="232">
        <v>3500</v>
      </c>
      <c r="E2483" s="163" t="s">
        <v>3544</v>
      </c>
      <c r="F2483" s="163" t="s">
        <v>5476</v>
      </c>
      <c r="G2483" s="320">
        <f t="shared" si="34"/>
        <v>11200</v>
      </c>
    </row>
    <row r="2484" spans="1:7" ht="39.6">
      <c r="A2484" s="163">
        <v>30</v>
      </c>
      <c r="B2484" s="173" t="s">
        <v>5479</v>
      </c>
      <c r="C2484" s="163" t="s">
        <v>5480</v>
      </c>
      <c r="D2484" s="232">
        <v>1200</v>
      </c>
      <c r="E2484" s="163" t="s">
        <v>5444</v>
      </c>
      <c r="F2484" s="163" t="s">
        <v>5481</v>
      </c>
      <c r="G2484" s="320">
        <f t="shared" si="34"/>
        <v>3840</v>
      </c>
    </row>
    <row r="2485" spans="1:7" ht="39.6">
      <c r="A2485" s="163">
        <v>31</v>
      </c>
      <c r="B2485" s="173" t="s">
        <v>5482</v>
      </c>
      <c r="C2485" s="163" t="s">
        <v>5483</v>
      </c>
      <c r="D2485" s="232">
        <v>350</v>
      </c>
      <c r="E2485" s="163" t="s">
        <v>5444</v>
      </c>
      <c r="F2485" s="163" t="s">
        <v>5481</v>
      </c>
      <c r="G2485" s="320">
        <f t="shared" si="34"/>
        <v>1120</v>
      </c>
    </row>
    <row r="2486" spans="1:7" ht="39.6">
      <c r="A2486" s="163">
        <v>32</v>
      </c>
      <c r="B2486" s="173" t="s">
        <v>5484</v>
      </c>
      <c r="C2486" s="163" t="s">
        <v>5485</v>
      </c>
      <c r="D2486" s="232">
        <v>550</v>
      </c>
      <c r="E2486" s="163" t="s">
        <v>5444</v>
      </c>
      <c r="F2486" s="163" t="s">
        <v>5481</v>
      </c>
      <c r="G2486" s="320">
        <f t="shared" si="34"/>
        <v>1760</v>
      </c>
    </row>
    <row r="2487" spans="1:7" ht="39.6">
      <c r="A2487" s="163">
        <v>33</v>
      </c>
      <c r="B2487" s="173" t="s">
        <v>5486</v>
      </c>
      <c r="C2487" s="163" t="s">
        <v>5487</v>
      </c>
      <c r="D2487" s="232">
        <v>200</v>
      </c>
      <c r="E2487" s="163" t="s">
        <v>5444</v>
      </c>
      <c r="F2487" s="163" t="s">
        <v>5481</v>
      </c>
      <c r="G2487" s="320">
        <f t="shared" si="34"/>
        <v>640</v>
      </c>
    </row>
    <row r="2488" spans="1:7" ht="39.6">
      <c r="A2488" s="163">
        <v>34</v>
      </c>
      <c r="B2488" s="173" t="s">
        <v>5488</v>
      </c>
      <c r="C2488" s="163" t="s">
        <v>5489</v>
      </c>
      <c r="D2488" s="232">
        <v>1500</v>
      </c>
      <c r="E2488" s="163" t="s">
        <v>5444</v>
      </c>
      <c r="F2488" s="163" t="s">
        <v>5481</v>
      </c>
      <c r="G2488" s="320">
        <f t="shared" si="34"/>
        <v>4800</v>
      </c>
    </row>
    <row r="2489" spans="1:7" ht="39.6">
      <c r="A2489" s="163">
        <v>35</v>
      </c>
      <c r="B2489" s="173" t="s">
        <v>5490</v>
      </c>
      <c r="C2489" s="163" t="s">
        <v>5491</v>
      </c>
      <c r="D2489" s="232">
        <v>900</v>
      </c>
      <c r="E2489" s="163" t="s">
        <v>5444</v>
      </c>
      <c r="F2489" s="163" t="s">
        <v>5481</v>
      </c>
      <c r="G2489" s="320">
        <f t="shared" si="34"/>
        <v>2880</v>
      </c>
    </row>
    <row r="2490" spans="1:7" ht="39.6">
      <c r="A2490" s="163">
        <v>36</v>
      </c>
      <c r="B2490" s="173" t="s">
        <v>5492</v>
      </c>
      <c r="C2490" s="163" t="s">
        <v>5493</v>
      </c>
      <c r="D2490" s="232">
        <v>800</v>
      </c>
      <c r="E2490" s="163" t="s">
        <v>5494</v>
      </c>
      <c r="F2490" s="163" t="s">
        <v>5481</v>
      </c>
      <c r="G2490" s="320">
        <f t="shared" si="34"/>
        <v>2560</v>
      </c>
    </row>
    <row r="2491" spans="1:7" ht="39.6">
      <c r="A2491" s="163">
        <v>37</v>
      </c>
      <c r="B2491" s="173" t="s">
        <v>5495</v>
      </c>
      <c r="C2491" s="163" t="s">
        <v>5496</v>
      </c>
      <c r="D2491" s="232">
        <v>1000</v>
      </c>
      <c r="E2491" s="163" t="s">
        <v>3544</v>
      </c>
      <c r="F2491" s="163" t="s">
        <v>5476</v>
      </c>
      <c r="G2491" s="320">
        <f t="shared" si="34"/>
        <v>3200</v>
      </c>
    </row>
    <row r="2492" spans="1:7">
      <c r="A2492" s="175">
        <v>67</v>
      </c>
      <c r="B2492" s="177" t="s">
        <v>3157</v>
      </c>
      <c r="C2492" s="175"/>
      <c r="D2492" s="265"/>
      <c r="E2492" s="175"/>
      <c r="F2492" s="175"/>
      <c r="G2492" s="322">
        <f>SUBTOTAL(9,G2493:G2526)</f>
        <v>103324.8</v>
      </c>
    </row>
    <row r="2493" spans="1:7" ht="26.4">
      <c r="A2493" s="163">
        <v>1</v>
      </c>
      <c r="B2493" s="162" t="s">
        <v>5497</v>
      </c>
      <c r="C2493" s="163" t="s">
        <v>5498</v>
      </c>
      <c r="D2493" s="232">
        <v>1000</v>
      </c>
      <c r="E2493" s="163" t="s">
        <v>5499</v>
      </c>
      <c r="F2493" s="163" t="s">
        <v>5500</v>
      </c>
      <c r="G2493" s="320">
        <f t="shared" si="34"/>
        <v>3200</v>
      </c>
    </row>
    <row r="2494" spans="1:7" ht="39.6">
      <c r="A2494" s="163">
        <v>2</v>
      </c>
      <c r="B2494" s="162" t="s">
        <v>5501</v>
      </c>
      <c r="C2494" s="163" t="s">
        <v>5502</v>
      </c>
      <c r="D2494" s="232">
        <v>1000</v>
      </c>
      <c r="E2494" s="163" t="s">
        <v>5499</v>
      </c>
      <c r="F2494" s="163" t="s">
        <v>5500</v>
      </c>
      <c r="G2494" s="320">
        <f t="shared" si="34"/>
        <v>3200</v>
      </c>
    </row>
    <row r="2495" spans="1:7" ht="39.6">
      <c r="A2495" s="163">
        <v>3</v>
      </c>
      <c r="B2495" s="162" t="s">
        <v>5503</v>
      </c>
      <c r="C2495" s="163" t="s">
        <v>5504</v>
      </c>
      <c r="D2495" s="232">
        <v>1000</v>
      </c>
      <c r="E2495" s="163" t="s">
        <v>3544</v>
      </c>
      <c r="F2495" s="163" t="s">
        <v>3545</v>
      </c>
      <c r="G2495" s="320">
        <f t="shared" si="34"/>
        <v>3200</v>
      </c>
    </row>
    <row r="2496" spans="1:7" ht="39.6">
      <c r="A2496" s="163">
        <v>4</v>
      </c>
      <c r="B2496" s="162" t="s">
        <v>5505</v>
      </c>
      <c r="C2496" s="163" t="s">
        <v>5506</v>
      </c>
      <c r="D2496" s="232">
        <v>150</v>
      </c>
      <c r="E2496" s="163" t="s">
        <v>3544</v>
      </c>
      <c r="F2496" s="163" t="s">
        <v>3545</v>
      </c>
      <c r="G2496" s="320">
        <f t="shared" si="34"/>
        <v>480</v>
      </c>
    </row>
    <row r="2497" spans="1:7" ht="39.6">
      <c r="A2497" s="163">
        <v>5</v>
      </c>
      <c r="B2497" s="162"/>
      <c r="C2497" s="163" t="s">
        <v>5507</v>
      </c>
      <c r="D2497" s="232">
        <v>400</v>
      </c>
      <c r="E2497" s="163" t="s">
        <v>3544</v>
      </c>
      <c r="F2497" s="163" t="s">
        <v>3545</v>
      </c>
      <c r="G2497" s="320">
        <f t="shared" si="34"/>
        <v>1280</v>
      </c>
    </row>
    <row r="2498" spans="1:7" ht="39.6">
      <c r="A2498" s="163">
        <v>6</v>
      </c>
      <c r="B2498" s="162"/>
      <c r="C2498" s="163" t="s">
        <v>5508</v>
      </c>
      <c r="D2498" s="232">
        <v>1500</v>
      </c>
      <c r="E2498" s="163" t="s">
        <v>3544</v>
      </c>
      <c r="F2498" s="163" t="s">
        <v>3545</v>
      </c>
      <c r="G2498" s="320">
        <f t="shared" si="34"/>
        <v>4800</v>
      </c>
    </row>
    <row r="2499" spans="1:7" ht="39.6">
      <c r="A2499" s="163">
        <v>7</v>
      </c>
      <c r="B2499" s="162" t="s">
        <v>5509</v>
      </c>
      <c r="C2499" s="163" t="s">
        <v>5509</v>
      </c>
      <c r="D2499" s="232">
        <v>1850</v>
      </c>
      <c r="E2499" s="163" t="s">
        <v>3544</v>
      </c>
      <c r="F2499" s="163" t="s">
        <v>3545</v>
      </c>
      <c r="G2499" s="320">
        <f t="shared" si="34"/>
        <v>5920</v>
      </c>
    </row>
    <row r="2500" spans="1:7" ht="39.6">
      <c r="A2500" s="163">
        <v>8</v>
      </c>
      <c r="B2500" s="162" t="s">
        <v>5510</v>
      </c>
      <c r="C2500" s="163" t="s">
        <v>5510</v>
      </c>
      <c r="D2500" s="296">
        <v>1750</v>
      </c>
      <c r="E2500" s="163" t="s">
        <v>3544</v>
      </c>
      <c r="F2500" s="163" t="s">
        <v>3545</v>
      </c>
      <c r="G2500" s="320">
        <f t="shared" si="34"/>
        <v>5600</v>
      </c>
    </row>
    <row r="2501" spans="1:7" ht="39.6">
      <c r="A2501" s="163">
        <v>9</v>
      </c>
      <c r="B2501" s="162" t="s">
        <v>5511</v>
      </c>
      <c r="C2501" s="163" t="s">
        <v>5511</v>
      </c>
      <c r="D2501" s="296">
        <v>2250</v>
      </c>
      <c r="E2501" s="163" t="s">
        <v>3544</v>
      </c>
      <c r="F2501" s="163" t="s">
        <v>3545</v>
      </c>
      <c r="G2501" s="320">
        <f t="shared" si="34"/>
        <v>7200</v>
      </c>
    </row>
    <row r="2502" spans="1:7" ht="39.6">
      <c r="A2502" s="163">
        <v>10</v>
      </c>
      <c r="B2502" s="162" t="s">
        <v>5512</v>
      </c>
      <c r="C2502" s="163" t="s">
        <v>5512</v>
      </c>
      <c r="D2502" s="296">
        <v>780</v>
      </c>
      <c r="E2502" s="163" t="s">
        <v>3544</v>
      </c>
      <c r="F2502" s="163" t="s">
        <v>3545</v>
      </c>
      <c r="G2502" s="320">
        <f t="shared" si="34"/>
        <v>2496</v>
      </c>
    </row>
    <row r="2503" spans="1:7" ht="39.6">
      <c r="A2503" s="163">
        <v>11</v>
      </c>
      <c r="B2503" s="162" t="s">
        <v>5513</v>
      </c>
      <c r="C2503" s="163" t="s">
        <v>5513</v>
      </c>
      <c r="D2503" s="296">
        <v>980</v>
      </c>
      <c r="E2503" s="163" t="s">
        <v>3544</v>
      </c>
      <c r="F2503" s="163" t="s">
        <v>3545</v>
      </c>
      <c r="G2503" s="320">
        <f t="shared" si="34"/>
        <v>3136</v>
      </c>
    </row>
    <row r="2504" spans="1:7" ht="39.6">
      <c r="A2504" s="163">
        <v>12</v>
      </c>
      <c r="B2504" s="162" t="s">
        <v>5514</v>
      </c>
      <c r="C2504" s="163" t="s">
        <v>5514</v>
      </c>
      <c r="D2504" s="296">
        <v>2100</v>
      </c>
      <c r="E2504" s="163" t="s">
        <v>3544</v>
      </c>
      <c r="F2504" s="163" t="s">
        <v>3545</v>
      </c>
      <c r="G2504" s="320">
        <f t="shared" si="34"/>
        <v>6720</v>
      </c>
    </row>
    <row r="2505" spans="1:7" ht="26.4">
      <c r="A2505" s="163">
        <v>13</v>
      </c>
      <c r="B2505" s="162" t="s">
        <v>5497</v>
      </c>
      <c r="C2505" s="163" t="s">
        <v>5515</v>
      </c>
      <c r="D2505" s="232">
        <v>1000</v>
      </c>
      <c r="E2505" s="163" t="s">
        <v>5499</v>
      </c>
      <c r="F2505" s="163" t="s">
        <v>5500</v>
      </c>
      <c r="G2505" s="320">
        <f t="shared" si="34"/>
        <v>3200</v>
      </c>
    </row>
    <row r="2506" spans="1:7" ht="39.6">
      <c r="A2506" s="163">
        <v>14</v>
      </c>
      <c r="B2506" s="162" t="s">
        <v>5501</v>
      </c>
      <c r="C2506" s="163" t="s">
        <v>5502</v>
      </c>
      <c r="D2506" s="232">
        <v>1000</v>
      </c>
      <c r="E2506" s="163" t="s">
        <v>5499</v>
      </c>
      <c r="F2506" s="163" t="s">
        <v>5500</v>
      </c>
      <c r="G2506" s="320">
        <f t="shared" si="34"/>
        <v>3200</v>
      </c>
    </row>
    <row r="2507" spans="1:7" ht="39.6">
      <c r="A2507" s="163">
        <v>15</v>
      </c>
      <c r="B2507" s="162" t="s">
        <v>5516</v>
      </c>
      <c r="C2507" s="163" t="s">
        <v>5517</v>
      </c>
      <c r="D2507" s="232">
        <v>500</v>
      </c>
      <c r="E2507" s="163" t="s">
        <v>3544</v>
      </c>
      <c r="F2507" s="163" t="s">
        <v>3545</v>
      </c>
      <c r="G2507" s="320">
        <f t="shared" si="34"/>
        <v>1600</v>
      </c>
    </row>
    <row r="2508" spans="1:7" ht="39.6">
      <c r="A2508" s="163">
        <v>16</v>
      </c>
      <c r="B2508" s="162" t="s">
        <v>5518</v>
      </c>
      <c r="C2508" s="163" t="s">
        <v>5519</v>
      </c>
      <c r="D2508" s="232">
        <v>620</v>
      </c>
      <c r="E2508" s="163" t="s">
        <v>3544</v>
      </c>
      <c r="F2508" s="163" t="s">
        <v>3545</v>
      </c>
      <c r="G2508" s="320">
        <f t="shared" si="34"/>
        <v>1984</v>
      </c>
    </row>
    <row r="2509" spans="1:7" ht="39.6">
      <c r="A2509" s="163">
        <v>17</v>
      </c>
      <c r="B2509" s="162" t="s">
        <v>5520</v>
      </c>
      <c r="C2509" s="163" t="s">
        <v>5521</v>
      </c>
      <c r="D2509" s="232">
        <v>850</v>
      </c>
      <c r="E2509" s="163" t="s">
        <v>3544</v>
      </c>
      <c r="F2509" s="163" t="s">
        <v>3545</v>
      </c>
      <c r="G2509" s="320">
        <f t="shared" si="34"/>
        <v>2720</v>
      </c>
    </row>
    <row r="2510" spans="1:7" ht="39.6">
      <c r="A2510" s="163">
        <v>18</v>
      </c>
      <c r="B2510" s="162" t="s">
        <v>5522</v>
      </c>
      <c r="C2510" s="163" t="s">
        <v>5523</v>
      </c>
      <c r="D2510" s="232">
        <v>600</v>
      </c>
      <c r="E2510" s="163" t="s">
        <v>3544</v>
      </c>
      <c r="F2510" s="163" t="s">
        <v>3545</v>
      </c>
      <c r="G2510" s="320">
        <f t="shared" si="34"/>
        <v>1920</v>
      </c>
    </row>
    <row r="2511" spans="1:7" ht="39.6">
      <c r="A2511" s="163">
        <v>19</v>
      </c>
      <c r="B2511" s="162" t="s">
        <v>5524</v>
      </c>
      <c r="C2511" s="163" t="s">
        <v>5525</v>
      </c>
      <c r="D2511" s="232">
        <v>800</v>
      </c>
      <c r="E2511" s="163" t="s">
        <v>3544</v>
      </c>
      <c r="F2511" s="163" t="s">
        <v>3545</v>
      </c>
      <c r="G2511" s="320">
        <f t="shared" si="34"/>
        <v>2560</v>
      </c>
    </row>
    <row r="2512" spans="1:7" ht="39.6">
      <c r="A2512" s="163">
        <v>20</v>
      </c>
      <c r="B2512" s="162" t="s">
        <v>5526</v>
      </c>
      <c r="C2512" s="163" t="s">
        <v>5527</v>
      </c>
      <c r="D2512" s="232">
        <v>500</v>
      </c>
      <c r="E2512" s="163" t="s">
        <v>3544</v>
      </c>
      <c r="F2512" s="163" t="s">
        <v>3545</v>
      </c>
      <c r="G2512" s="320">
        <f t="shared" si="34"/>
        <v>1600</v>
      </c>
    </row>
    <row r="2513" spans="1:7" ht="39.6">
      <c r="A2513" s="163">
        <v>21</v>
      </c>
      <c r="B2513" s="162" t="s">
        <v>5528</v>
      </c>
      <c r="C2513" s="163" t="s">
        <v>5529</v>
      </c>
      <c r="D2513" s="232">
        <v>180</v>
      </c>
      <c r="E2513" s="163" t="s">
        <v>3544</v>
      </c>
      <c r="F2513" s="163" t="s">
        <v>3545</v>
      </c>
      <c r="G2513" s="320">
        <f t="shared" si="34"/>
        <v>576</v>
      </c>
    </row>
    <row r="2514" spans="1:7" ht="39.6">
      <c r="A2514" s="163">
        <v>22</v>
      </c>
      <c r="B2514" s="162" t="s">
        <v>5530</v>
      </c>
      <c r="C2514" s="163" t="s">
        <v>5531</v>
      </c>
      <c r="D2514" s="232">
        <v>180</v>
      </c>
      <c r="E2514" s="163" t="s">
        <v>3544</v>
      </c>
      <c r="F2514" s="163" t="s">
        <v>3545</v>
      </c>
      <c r="G2514" s="320">
        <f t="shared" si="34"/>
        <v>576</v>
      </c>
    </row>
    <row r="2515" spans="1:7" ht="39.6">
      <c r="A2515" s="163">
        <v>23</v>
      </c>
      <c r="B2515" s="162" t="s">
        <v>5532</v>
      </c>
      <c r="C2515" s="163" t="s">
        <v>5533</v>
      </c>
      <c r="D2515" s="232">
        <v>289</v>
      </c>
      <c r="E2515" s="163" t="s">
        <v>3544</v>
      </c>
      <c r="F2515" s="163" t="s">
        <v>3545</v>
      </c>
      <c r="G2515" s="320">
        <f t="shared" si="34"/>
        <v>924.80000000000007</v>
      </c>
    </row>
    <row r="2516" spans="1:7" ht="39.6">
      <c r="A2516" s="163">
        <v>24</v>
      </c>
      <c r="B2516" s="162" t="s">
        <v>5534</v>
      </c>
      <c r="C2516" s="163" t="s">
        <v>5535</v>
      </c>
      <c r="D2516" s="232">
        <v>310</v>
      </c>
      <c r="E2516" s="163" t="s">
        <v>3544</v>
      </c>
      <c r="F2516" s="163" t="s">
        <v>3545</v>
      </c>
      <c r="G2516" s="320">
        <f t="shared" si="34"/>
        <v>992</v>
      </c>
    </row>
    <row r="2517" spans="1:7" ht="39.6">
      <c r="A2517" s="163">
        <v>25</v>
      </c>
      <c r="B2517" s="162" t="s">
        <v>5536</v>
      </c>
      <c r="C2517" s="163" t="s">
        <v>5537</v>
      </c>
      <c r="D2517" s="232">
        <v>350</v>
      </c>
      <c r="E2517" s="163" t="s">
        <v>3544</v>
      </c>
      <c r="F2517" s="163" t="s">
        <v>3545</v>
      </c>
      <c r="G2517" s="320">
        <f t="shared" si="34"/>
        <v>1120</v>
      </c>
    </row>
    <row r="2518" spans="1:7" ht="39.6">
      <c r="A2518" s="163">
        <v>26</v>
      </c>
      <c r="B2518" s="162" t="s">
        <v>5538</v>
      </c>
      <c r="C2518" s="163" t="s">
        <v>5539</v>
      </c>
      <c r="D2518" s="232">
        <v>490</v>
      </c>
      <c r="E2518" s="163" t="s">
        <v>3544</v>
      </c>
      <c r="F2518" s="163" t="s">
        <v>3545</v>
      </c>
      <c r="G2518" s="320">
        <f t="shared" si="34"/>
        <v>1568</v>
      </c>
    </row>
    <row r="2519" spans="1:7" ht="39.6">
      <c r="A2519" s="163">
        <v>27</v>
      </c>
      <c r="B2519" s="162" t="s">
        <v>5540</v>
      </c>
      <c r="C2519" s="163" t="s">
        <v>5541</v>
      </c>
      <c r="D2519" s="232">
        <v>260</v>
      </c>
      <c r="E2519" s="163" t="s">
        <v>3544</v>
      </c>
      <c r="F2519" s="163" t="s">
        <v>3545</v>
      </c>
      <c r="G2519" s="320">
        <f t="shared" si="34"/>
        <v>832</v>
      </c>
    </row>
    <row r="2520" spans="1:7" ht="66">
      <c r="A2520" s="163">
        <v>28</v>
      </c>
      <c r="B2520" s="162" t="s">
        <v>5542</v>
      </c>
      <c r="C2520" s="163" t="s">
        <v>5543</v>
      </c>
      <c r="D2520" s="232">
        <v>2500</v>
      </c>
      <c r="E2520" s="163" t="s">
        <v>5544</v>
      </c>
      <c r="F2520" s="163" t="s">
        <v>5545</v>
      </c>
      <c r="G2520" s="320">
        <f t="shared" si="34"/>
        <v>8000</v>
      </c>
    </row>
    <row r="2521" spans="1:7" ht="39.6">
      <c r="A2521" s="163">
        <v>29</v>
      </c>
      <c r="B2521" s="162" t="s">
        <v>5546</v>
      </c>
      <c r="C2521" s="163" t="s">
        <v>5547</v>
      </c>
      <c r="D2521" s="232">
        <v>1000</v>
      </c>
      <c r="E2521" s="163" t="s">
        <v>5544</v>
      </c>
      <c r="F2521" s="163" t="s">
        <v>5545</v>
      </c>
      <c r="G2521" s="320">
        <f t="shared" si="34"/>
        <v>3200</v>
      </c>
    </row>
    <row r="2522" spans="1:7" ht="39.6">
      <c r="A2522" s="163">
        <v>30</v>
      </c>
      <c r="B2522" s="162" t="s">
        <v>5548</v>
      </c>
      <c r="C2522" s="163" t="s">
        <v>5549</v>
      </c>
      <c r="D2522" s="232">
        <v>2000</v>
      </c>
      <c r="E2522" s="163" t="s">
        <v>5544</v>
      </c>
      <c r="F2522" s="163" t="s">
        <v>5550</v>
      </c>
      <c r="G2522" s="320">
        <f t="shared" si="34"/>
        <v>6400</v>
      </c>
    </row>
    <row r="2523" spans="1:7" ht="39.6">
      <c r="A2523" s="163">
        <v>31</v>
      </c>
      <c r="B2523" s="162" t="s">
        <v>5551</v>
      </c>
      <c r="C2523" s="163" t="s">
        <v>5552</v>
      </c>
      <c r="D2523" s="232">
        <v>1000</v>
      </c>
      <c r="E2523" s="163" t="s">
        <v>5544</v>
      </c>
      <c r="F2523" s="163" t="s">
        <v>5550</v>
      </c>
      <c r="G2523" s="320">
        <f t="shared" si="34"/>
        <v>3200</v>
      </c>
    </row>
    <row r="2524" spans="1:7" ht="52.8">
      <c r="A2524" s="163">
        <v>32</v>
      </c>
      <c r="B2524" s="162" t="s">
        <v>5553</v>
      </c>
      <c r="C2524" s="163" t="s">
        <v>5554</v>
      </c>
      <c r="D2524" s="232">
        <v>2000</v>
      </c>
      <c r="E2524" s="163" t="s">
        <v>5544</v>
      </c>
      <c r="F2524" s="163" t="s">
        <v>5555</v>
      </c>
      <c r="G2524" s="320">
        <f t="shared" si="34"/>
        <v>6400</v>
      </c>
    </row>
    <row r="2525" spans="1:7" ht="39.6">
      <c r="A2525" s="163">
        <v>33</v>
      </c>
      <c r="B2525" s="162" t="s">
        <v>5556</v>
      </c>
      <c r="C2525" s="201" t="s">
        <v>5557</v>
      </c>
      <c r="D2525" s="232">
        <v>600</v>
      </c>
      <c r="E2525" s="163" t="s">
        <v>5544</v>
      </c>
      <c r="F2525" s="163" t="s">
        <v>5558</v>
      </c>
      <c r="G2525" s="320">
        <f t="shared" si="34"/>
        <v>1920</v>
      </c>
    </row>
    <row r="2526" spans="1:7" ht="39.6">
      <c r="A2526" s="163">
        <v>34</v>
      </c>
      <c r="B2526" s="162" t="s">
        <v>5191</v>
      </c>
      <c r="C2526" s="201" t="s">
        <v>5559</v>
      </c>
      <c r="D2526" s="232">
        <v>500</v>
      </c>
      <c r="E2526" s="163" t="s">
        <v>5544</v>
      </c>
      <c r="F2526" s="163" t="s">
        <v>5558</v>
      </c>
      <c r="G2526" s="320">
        <f t="shared" si="34"/>
        <v>1600</v>
      </c>
    </row>
    <row r="2527" spans="1:7" s="131" customFormat="1">
      <c r="A2527" s="212">
        <v>68</v>
      </c>
      <c r="B2527" s="215" t="s">
        <v>3230</v>
      </c>
      <c r="C2527" s="212"/>
      <c r="D2527" s="299"/>
      <c r="E2527" s="212"/>
      <c r="F2527" s="212"/>
      <c r="G2527" s="329">
        <f>SUBTOTAL(9,G2528:G2542)</f>
        <v>28960</v>
      </c>
    </row>
    <row r="2528" spans="1:7" ht="39.6">
      <c r="A2528" s="167">
        <v>1</v>
      </c>
      <c r="B2528" s="168" t="s">
        <v>5560</v>
      </c>
      <c r="C2528" s="167" t="s">
        <v>5561</v>
      </c>
      <c r="D2528" s="297">
        <v>500</v>
      </c>
      <c r="E2528" s="167" t="s">
        <v>5562</v>
      </c>
      <c r="F2528" s="167" t="s">
        <v>3545</v>
      </c>
      <c r="G2528" s="320">
        <f t="shared" si="34"/>
        <v>1600</v>
      </c>
    </row>
    <row r="2529" spans="1:7" ht="39.6">
      <c r="A2529" s="167">
        <v>2</v>
      </c>
      <c r="B2529" s="168" t="s">
        <v>5563</v>
      </c>
      <c r="C2529" s="167" t="s">
        <v>5564</v>
      </c>
      <c r="D2529" s="297">
        <v>600</v>
      </c>
      <c r="E2529" s="167" t="s">
        <v>5562</v>
      </c>
      <c r="F2529" s="167" t="s">
        <v>3545</v>
      </c>
      <c r="G2529" s="320">
        <f t="shared" si="34"/>
        <v>1920</v>
      </c>
    </row>
    <row r="2530" spans="1:7" ht="39.6">
      <c r="A2530" s="167">
        <v>3</v>
      </c>
      <c r="B2530" s="168" t="s">
        <v>5560</v>
      </c>
      <c r="C2530" s="167" t="s">
        <v>5565</v>
      </c>
      <c r="D2530" s="297">
        <v>800</v>
      </c>
      <c r="E2530" s="167" t="s">
        <v>5562</v>
      </c>
      <c r="F2530" s="167" t="s">
        <v>3545</v>
      </c>
      <c r="G2530" s="320">
        <f t="shared" si="34"/>
        <v>2560</v>
      </c>
    </row>
    <row r="2531" spans="1:7" ht="39.6">
      <c r="A2531" s="167">
        <v>4</v>
      </c>
      <c r="B2531" s="168" t="s">
        <v>5566</v>
      </c>
      <c r="C2531" s="167" t="s">
        <v>5567</v>
      </c>
      <c r="D2531" s="297">
        <v>900</v>
      </c>
      <c r="E2531" s="167" t="s">
        <v>5562</v>
      </c>
      <c r="F2531" s="167" t="s">
        <v>3545</v>
      </c>
      <c r="G2531" s="320">
        <f t="shared" si="34"/>
        <v>2880</v>
      </c>
    </row>
    <row r="2532" spans="1:7" ht="39.6">
      <c r="A2532" s="167">
        <v>5</v>
      </c>
      <c r="B2532" s="168" t="s">
        <v>5568</v>
      </c>
      <c r="C2532" s="167" t="s">
        <v>5569</v>
      </c>
      <c r="D2532" s="297">
        <v>500</v>
      </c>
      <c r="E2532" s="167" t="s">
        <v>5562</v>
      </c>
      <c r="F2532" s="167" t="s">
        <v>3545</v>
      </c>
      <c r="G2532" s="320">
        <f t="shared" si="34"/>
        <v>1600</v>
      </c>
    </row>
    <row r="2533" spans="1:7" ht="39.6">
      <c r="A2533" s="167">
        <v>6</v>
      </c>
      <c r="B2533" s="168" t="s">
        <v>5568</v>
      </c>
      <c r="C2533" s="167" t="s">
        <v>5570</v>
      </c>
      <c r="D2533" s="298">
        <v>600</v>
      </c>
      <c r="E2533" s="167" t="s">
        <v>5562</v>
      </c>
      <c r="F2533" s="167" t="s">
        <v>3545</v>
      </c>
      <c r="G2533" s="320">
        <f t="shared" si="34"/>
        <v>1920</v>
      </c>
    </row>
    <row r="2534" spans="1:7" ht="39.6">
      <c r="A2534" s="167">
        <v>7</v>
      </c>
      <c r="B2534" s="168" t="s">
        <v>5571</v>
      </c>
      <c r="C2534" s="167" t="s">
        <v>5572</v>
      </c>
      <c r="D2534" s="235">
        <v>600</v>
      </c>
      <c r="E2534" s="167" t="s">
        <v>5573</v>
      </c>
      <c r="F2534" s="167" t="s">
        <v>3545</v>
      </c>
      <c r="G2534" s="320">
        <f t="shared" si="34"/>
        <v>1920</v>
      </c>
    </row>
    <row r="2535" spans="1:7" ht="39.6">
      <c r="A2535" s="167">
        <v>8</v>
      </c>
      <c r="B2535" s="168" t="s">
        <v>5574</v>
      </c>
      <c r="C2535" s="167" t="s">
        <v>5575</v>
      </c>
      <c r="D2535" s="45">
        <v>650</v>
      </c>
      <c r="E2535" s="167" t="s">
        <v>5573</v>
      </c>
      <c r="F2535" s="167" t="s">
        <v>3545</v>
      </c>
      <c r="G2535" s="320">
        <f t="shared" si="34"/>
        <v>2080</v>
      </c>
    </row>
    <row r="2536" spans="1:7" ht="39.6">
      <c r="A2536" s="167">
        <v>9</v>
      </c>
      <c r="B2536" s="168" t="s">
        <v>4522</v>
      </c>
      <c r="C2536" s="167" t="s">
        <v>4523</v>
      </c>
      <c r="D2536" s="235">
        <v>500</v>
      </c>
      <c r="E2536" s="167" t="s">
        <v>3544</v>
      </c>
      <c r="F2536" s="167" t="s">
        <v>3545</v>
      </c>
      <c r="G2536" s="320">
        <f t="shared" si="34"/>
        <v>1600</v>
      </c>
    </row>
    <row r="2537" spans="1:7" ht="39.6">
      <c r="A2537" s="167">
        <v>10</v>
      </c>
      <c r="B2537" s="168" t="s">
        <v>5576</v>
      </c>
      <c r="C2537" s="167">
        <v>800</v>
      </c>
      <c r="D2537" s="235">
        <v>800</v>
      </c>
      <c r="E2537" s="167" t="s">
        <v>5577</v>
      </c>
      <c r="F2537" s="167" t="s">
        <v>3545</v>
      </c>
      <c r="G2537" s="320">
        <f t="shared" si="34"/>
        <v>2560</v>
      </c>
    </row>
    <row r="2538" spans="1:7" ht="39.6">
      <c r="A2538" s="167">
        <v>11</v>
      </c>
      <c r="B2538" s="168" t="s">
        <v>5578</v>
      </c>
      <c r="C2538" s="167" t="s">
        <v>5579</v>
      </c>
      <c r="D2538" s="45">
        <v>480</v>
      </c>
      <c r="E2538" s="167" t="s">
        <v>5580</v>
      </c>
      <c r="F2538" s="167" t="s">
        <v>3545</v>
      </c>
      <c r="G2538" s="320">
        <f t="shared" si="34"/>
        <v>1536</v>
      </c>
    </row>
    <row r="2539" spans="1:7" ht="39.6">
      <c r="A2539" s="167">
        <v>12</v>
      </c>
      <c r="B2539" s="168" t="s">
        <v>5581</v>
      </c>
      <c r="C2539" s="167" t="s">
        <v>5582</v>
      </c>
      <c r="D2539" s="45">
        <v>740</v>
      </c>
      <c r="E2539" s="167" t="s">
        <v>5580</v>
      </c>
      <c r="F2539" s="167" t="s">
        <v>3545</v>
      </c>
      <c r="G2539" s="320">
        <f t="shared" si="34"/>
        <v>2368</v>
      </c>
    </row>
    <row r="2540" spans="1:7" ht="39.6">
      <c r="A2540" s="167">
        <v>13</v>
      </c>
      <c r="B2540" s="168" t="s">
        <v>5583</v>
      </c>
      <c r="C2540" s="167" t="s">
        <v>5584</v>
      </c>
      <c r="D2540" s="45">
        <v>600</v>
      </c>
      <c r="E2540" s="167" t="s">
        <v>5580</v>
      </c>
      <c r="F2540" s="167" t="s">
        <v>3545</v>
      </c>
      <c r="G2540" s="320">
        <f t="shared" si="34"/>
        <v>1920</v>
      </c>
    </row>
    <row r="2541" spans="1:7" ht="39.6">
      <c r="A2541" s="167">
        <v>14</v>
      </c>
      <c r="B2541" s="168" t="s">
        <v>5585</v>
      </c>
      <c r="C2541" s="167" t="s">
        <v>5586</v>
      </c>
      <c r="D2541" s="45">
        <v>300</v>
      </c>
      <c r="E2541" s="167" t="s">
        <v>5580</v>
      </c>
      <c r="F2541" s="167" t="s">
        <v>3545</v>
      </c>
      <c r="G2541" s="320">
        <f t="shared" si="34"/>
        <v>960</v>
      </c>
    </row>
    <row r="2542" spans="1:7" ht="39.6">
      <c r="A2542" s="167">
        <v>15</v>
      </c>
      <c r="B2542" s="168" t="s">
        <v>5587</v>
      </c>
      <c r="C2542" s="167" t="s">
        <v>5588</v>
      </c>
      <c r="D2542" s="45">
        <v>480</v>
      </c>
      <c r="E2542" s="167" t="s">
        <v>5580</v>
      </c>
      <c r="F2542" s="167" t="s">
        <v>3545</v>
      </c>
      <c r="G2542" s="320">
        <f t="shared" ref="G2542:G2605" si="35">3.2*D2542</f>
        <v>1536</v>
      </c>
    </row>
    <row r="2543" spans="1:7" s="131" customFormat="1">
      <c r="A2543" s="212">
        <v>69</v>
      </c>
      <c r="B2543" s="215" t="s">
        <v>3258</v>
      </c>
      <c r="C2543" s="212"/>
      <c r="D2543" s="299"/>
      <c r="E2543" s="212"/>
      <c r="F2543" s="212"/>
      <c r="G2543" s="329">
        <f>SUBTOTAL(9,G2544:G2550)</f>
        <v>38720</v>
      </c>
    </row>
    <row r="2544" spans="1:7">
      <c r="A2544" s="167">
        <v>1</v>
      </c>
      <c r="B2544" s="168" t="s">
        <v>5589</v>
      </c>
      <c r="C2544" s="297"/>
      <c r="D2544" s="297">
        <v>1200</v>
      </c>
      <c r="E2544" s="167" t="s">
        <v>5590</v>
      </c>
      <c r="F2544" s="167"/>
      <c r="G2544" s="320">
        <f t="shared" si="35"/>
        <v>3840</v>
      </c>
    </row>
    <row r="2545" spans="1:7">
      <c r="A2545" s="167">
        <v>2</v>
      </c>
      <c r="B2545" s="168" t="s">
        <v>5591</v>
      </c>
      <c r="C2545" s="297"/>
      <c r="D2545" s="297">
        <v>150</v>
      </c>
      <c r="E2545" s="167" t="s">
        <v>5577</v>
      </c>
      <c r="F2545" s="167"/>
      <c r="G2545" s="320">
        <f t="shared" si="35"/>
        <v>480</v>
      </c>
    </row>
    <row r="2546" spans="1:7">
      <c r="A2546" s="167">
        <v>3</v>
      </c>
      <c r="B2546" s="168" t="s">
        <v>5592</v>
      </c>
      <c r="C2546" s="297"/>
      <c r="D2546" s="297">
        <v>250</v>
      </c>
      <c r="E2546" s="167" t="s">
        <v>5577</v>
      </c>
      <c r="F2546" s="167"/>
      <c r="G2546" s="320">
        <f t="shared" si="35"/>
        <v>800</v>
      </c>
    </row>
    <row r="2547" spans="1:7">
      <c r="A2547" s="167">
        <v>4</v>
      </c>
      <c r="B2547" s="168" t="s">
        <v>5593</v>
      </c>
      <c r="C2547" s="167" t="s">
        <v>5594</v>
      </c>
      <c r="D2547" s="297">
        <v>3500</v>
      </c>
      <c r="E2547" s="167" t="s">
        <v>5577</v>
      </c>
      <c r="F2547" s="167"/>
      <c r="G2547" s="320">
        <f t="shared" si="35"/>
        <v>11200</v>
      </c>
    </row>
    <row r="2548" spans="1:7">
      <c r="A2548" s="167">
        <v>5</v>
      </c>
      <c r="B2548" s="168" t="s">
        <v>5595</v>
      </c>
      <c r="C2548" s="167" t="s">
        <v>5596</v>
      </c>
      <c r="D2548" s="297">
        <v>3000</v>
      </c>
      <c r="E2548" s="167" t="s">
        <v>5577</v>
      </c>
      <c r="F2548" s="167"/>
      <c r="G2548" s="320">
        <f t="shared" si="35"/>
        <v>9600</v>
      </c>
    </row>
    <row r="2549" spans="1:7">
      <c r="A2549" s="167">
        <v>6</v>
      </c>
      <c r="B2549" s="168" t="s">
        <v>5597</v>
      </c>
      <c r="C2549" s="167" t="s">
        <v>5598</v>
      </c>
      <c r="D2549" s="297">
        <v>2500</v>
      </c>
      <c r="E2549" s="167" t="s">
        <v>5577</v>
      </c>
      <c r="F2549" s="167"/>
      <c r="G2549" s="320">
        <f t="shared" si="35"/>
        <v>8000</v>
      </c>
    </row>
    <row r="2550" spans="1:7">
      <c r="A2550" s="167">
        <v>7</v>
      </c>
      <c r="B2550" s="168" t="s">
        <v>5599</v>
      </c>
      <c r="C2550" s="167" t="s">
        <v>5600</v>
      </c>
      <c r="D2550" s="297">
        <v>1500</v>
      </c>
      <c r="E2550" s="167" t="s">
        <v>5577</v>
      </c>
      <c r="F2550" s="167"/>
      <c r="G2550" s="320">
        <f t="shared" si="35"/>
        <v>4800</v>
      </c>
    </row>
    <row r="2551" spans="1:7">
      <c r="A2551" s="212">
        <v>69</v>
      </c>
      <c r="B2551" s="215" t="s">
        <v>3259</v>
      </c>
      <c r="C2551" s="212"/>
      <c r="D2551" s="299"/>
      <c r="E2551" s="212"/>
      <c r="F2551" s="212"/>
      <c r="G2551" s="329">
        <f>SUBTOTAL(9,G2552:G2595)</f>
        <v>91481.599999999991</v>
      </c>
    </row>
    <row r="2552" spans="1:7" ht="39.6">
      <c r="A2552" s="163">
        <v>1</v>
      </c>
      <c r="B2552" s="300" t="s">
        <v>5601</v>
      </c>
      <c r="C2552" s="163" t="s">
        <v>5602</v>
      </c>
      <c r="D2552" s="247">
        <v>800</v>
      </c>
      <c r="E2552" s="162" t="s">
        <v>3544</v>
      </c>
      <c r="F2552" s="162" t="s">
        <v>5603</v>
      </c>
      <c r="G2552" s="320">
        <f t="shared" si="35"/>
        <v>2560</v>
      </c>
    </row>
    <row r="2553" spans="1:7" ht="26.4">
      <c r="A2553" s="163">
        <v>2</v>
      </c>
      <c r="B2553" s="300" t="s">
        <v>5604</v>
      </c>
      <c r="C2553" s="163" t="s">
        <v>5602</v>
      </c>
      <c r="D2553" s="247">
        <v>550</v>
      </c>
      <c r="E2553" s="162" t="s">
        <v>3544</v>
      </c>
      <c r="F2553" s="162" t="s">
        <v>5605</v>
      </c>
      <c r="G2553" s="320">
        <f t="shared" si="35"/>
        <v>1760</v>
      </c>
    </row>
    <row r="2554" spans="1:7" ht="39.6">
      <c r="A2554" s="163">
        <v>3</v>
      </c>
      <c r="B2554" s="300" t="s">
        <v>5606</v>
      </c>
      <c r="C2554" s="163" t="s">
        <v>5602</v>
      </c>
      <c r="D2554" s="247">
        <v>450</v>
      </c>
      <c r="E2554" s="162" t="s">
        <v>3544</v>
      </c>
      <c r="F2554" s="162" t="s">
        <v>5607</v>
      </c>
      <c r="G2554" s="320">
        <f t="shared" si="35"/>
        <v>1440</v>
      </c>
    </row>
    <row r="2555" spans="1:7" ht="26.4">
      <c r="A2555" s="163">
        <v>4</v>
      </c>
      <c r="B2555" s="300" t="s">
        <v>5608</v>
      </c>
      <c r="C2555" s="163" t="s">
        <v>5609</v>
      </c>
      <c r="D2555" s="247">
        <v>300</v>
      </c>
      <c r="E2555" s="162" t="s">
        <v>3544</v>
      </c>
      <c r="F2555" s="162" t="s">
        <v>5610</v>
      </c>
      <c r="G2555" s="320">
        <f t="shared" si="35"/>
        <v>960</v>
      </c>
    </row>
    <row r="2556" spans="1:7" ht="39.6">
      <c r="A2556" s="163">
        <v>5</v>
      </c>
      <c r="B2556" s="300" t="s">
        <v>5611</v>
      </c>
      <c r="C2556" s="163" t="s">
        <v>5612</v>
      </c>
      <c r="D2556" s="247">
        <v>300</v>
      </c>
      <c r="E2556" s="162" t="s">
        <v>3544</v>
      </c>
      <c r="F2556" s="162" t="s">
        <v>5613</v>
      </c>
      <c r="G2556" s="320">
        <f t="shared" si="35"/>
        <v>960</v>
      </c>
    </row>
    <row r="2557" spans="1:7" ht="39.6">
      <c r="A2557" s="163">
        <v>6</v>
      </c>
      <c r="B2557" s="300" t="s">
        <v>5614</v>
      </c>
      <c r="C2557" s="163" t="s">
        <v>5612</v>
      </c>
      <c r="D2557" s="247">
        <v>400</v>
      </c>
      <c r="E2557" s="162" t="s">
        <v>3544</v>
      </c>
      <c r="F2557" s="162" t="s">
        <v>5613</v>
      </c>
      <c r="G2557" s="320">
        <f t="shared" si="35"/>
        <v>1280</v>
      </c>
    </row>
    <row r="2558" spans="1:7" ht="39.6">
      <c r="A2558" s="163">
        <v>7</v>
      </c>
      <c r="B2558" s="300" t="s">
        <v>5615</v>
      </c>
      <c r="C2558" s="163" t="s">
        <v>5612</v>
      </c>
      <c r="D2558" s="247">
        <v>366</v>
      </c>
      <c r="E2558" s="162" t="s">
        <v>3544</v>
      </c>
      <c r="F2558" s="162" t="s">
        <v>5603</v>
      </c>
      <c r="G2558" s="320">
        <f t="shared" si="35"/>
        <v>1171.2</v>
      </c>
    </row>
    <row r="2559" spans="1:7" ht="39.6">
      <c r="A2559" s="163">
        <v>8</v>
      </c>
      <c r="B2559" s="300" t="s">
        <v>5616</v>
      </c>
      <c r="C2559" s="163" t="s">
        <v>5617</v>
      </c>
      <c r="D2559" s="247">
        <v>320</v>
      </c>
      <c r="E2559" s="162" t="s">
        <v>3544</v>
      </c>
      <c r="F2559" s="162" t="s">
        <v>5603</v>
      </c>
      <c r="G2559" s="320">
        <f t="shared" si="35"/>
        <v>1024</v>
      </c>
    </row>
    <row r="2560" spans="1:7" ht="39.6">
      <c r="A2560" s="163">
        <v>9</v>
      </c>
      <c r="B2560" s="300" t="s">
        <v>5618</v>
      </c>
      <c r="C2560" s="163" t="s">
        <v>5617</v>
      </c>
      <c r="D2560" s="247">
        <v>800</v>
      </c>
      <c r="E2560" s="162" t="s">
        <v>3544</v>
      </c>
      <c r="F2560" s="162" t="s">
        <v>5603</v>
      </c>
      <c r="G2560" s="320">
        <f t="shared" si="35"/>
        <v>2560</v>
      </c>
    </row>
    <row r="2561" spans="1:7" ht="39.6">
      <c r="A2561" s="163">
        <v>10</v>
      </c>
      <c r="B2561" s="300" t="s">
        <v>5619</v>
      </c>
      <c r="C2561" s="163" t="s">
        <v>5620</v>
      </c>
      <c r="D2561" s="247">
        <v>750</v>
      </c>
      <c r="E2561" s="162" t="s">
        <v>3544</v>
      </c>
      <c r="F2561" s="162" t="s">
        <v>5621</v>
      </c>
      <c r="G2561" s="320">
        <f t="shared" si="35"/>
        <v>2400</v>
      </c>
    </row>
    <row r="2562" spans="1:7" ht="39.6">
      <c r="A2562" s="163">
        <v>11</v>
      </c>
      <c r="B2562" s="300" t="s">
        <v>5619</v>
      </c>
      <c r="C2562" s="163" t="s">
        <v>5620</v>
      </c>
      <c r="D2562" s="247">
        <v>720</v>
      </c>
      <c r="E2562" s="162" t="s">
        <v>3544</v>
      </c>
      <c r="F2562" s="162" t="s">
        <v>5622</v>
      </c>
      <c r="G2562" s="320">
        <f t="shared" si="35"/>
        <v>2304</v>
      </c>
    </row>
    <row r="2563" spans="1:7" ht="39.6">
      <c r="A2563" s="163">
        <v>12</v>
      </c>
      <c r="B2563" s="300" t="s">
        <v>5623</v>
      </c>
      <c r="C2563" s="163" t="s">
        <v>5624</v>
      </c>
      <c r="D2563" s="247">
        <v>820</v>
      </c>
      <c r="E2563" s="162" t="s">
        <v>3544</v>
      </c>
      <c r="F2563" s="162" t="s">
        <v>5625</v>
      </c>
      <c r="G2563" s="320">
        <f t="shared" si="35"/>
        <v>2624</v>
      </c>
    </row>
    <row r="2564" spans="1:7" ht="39.6">
      <c r="A2564" s="163">
        <v>13</v>
      </c>
      <c r="B2564" s="300" t="s">
        <v>5623</v>
      </c>
      <c r="C2564" s="163" t="s">
        <v>5624</v>
      </c>
      <c r="D2564" s="247">
        <v>825</v>
      </c>
      <c r="E2564" s="162" t="s">
        <v>3544</v>
      </c>
      <c r="F2564" s="162" t="s">
        <v>5625</v>
      </c>
      <c r="G2564" s="320">
        <f t="shared" si="35"/>
        <v>2640</v>
      </c>
    </row>
    <row r="2565" spans="1:7" ht="39.6">
      <c r="A2565" s="163">
        <v>14</v>
      </c>
      <c r="B2565" s="300" t="s">
        <v>5623</v>
      </c>
      <c r="C2565" s="163" t="s">
        <v>5624</v>
      </c>
      <c r="D2565" s="247">
        <v>780</v>
      </c>
      <c r="E2565" s="162" t="s">
        <v>3544</v>
      </c>
      <c r="F2565" s="162" t="s">
        <v>5625</v>
      </c>
      <c r="G2565" s="320">
        <f t="shared" si="35"/>
        <v>2496</v>
      </c>
    </row>
    <row r="2566" spans="1:7" ht="39.6">
      <c r="A2566" s="163">
        <v>15</v>
      </c>
      <c r="B2566" s="300" t="s">
        <v>5623</v>
      </c>
      <c r="C2566" s="163" t="s">
        <v>5624</v>
      </c>
      <c r="D2566" s="247">
        <v>780</v>
      </c>
      <c r="E2566" s="162" t="s">
        <v>3544</v>
      </c>
      <c r="F2566" s="162" t="s">
        <v>5625</v>
      </c>
      <c r="G2566" s="320">
        <f t="shared" si="35"/>
        <v>2496</v>
      </c>
    </row>
    <row r="2567" spans="1:7" ht="39.6">
      <c r="A2567" s="163">
        <v>16</v>
      </c>
      <c r="B2567" s="300" t="s">
        <v>5619</v>
      </c>
      <c r="C2567" s="163" t="s">
        <v>5620</v>
      </c>
      <c r="D2567" s="247">
        <v>760</v>
      </c>
      <c r="E2567" s="162" t="s">
        <v>3544</v>
      </c>
      <c r="F2567" s="162" t="s">
        <v>5625</v>
      </c>
      <c r="G2567" s="320">
        <f t="shared" si="35"/>
        <v>2432</v>
      </c>
    </row>
    <row r="2568" spans="1:7" ht="39.6">
      <c r="A2568" s="163">
        <v>17</v>
      </c>
      <c r="B2568" s="300" t="s">
        <v>5626</v>
      </c>
      <c r="C2568" s="163" t="s">
        <v>5627</v>
      </c>
      <c r="D2568" s="247">
        <v>920</v>
      </c>
      <c r="E2568" s="162" t="s">
        <v>3544</v>
      </c>
      <c r="F2568" s="162" t="s">
        <v>5625</v>
      </c>
      <c r="G2568" s="320">
        <f t="shared" si="35"/>
        <v>2944</v>
      </c>
    </row>
    <row r="2569" spans="1:7" ht="39.6">
      <c r="A2569" s="163">
        <v>18</v>
      </c>
      <c r="B2569" s="300" t="s">
        <v>5626</v>
      </c>
      <c r="C2569" s="163" t="s">
        <v>5627</v>
      </c>
      <c r="D2569" s="247">
        <v>925</v>
      </c>
      <c r="E2569" s="162" t="s">
        <v>3544</v>
      </c>
      <c r="F2569" s="162" t="s">
        <v>5625</v>
      </c>
      <c r="G2569" s="320">
        <f t="shared" si="35"/>
        <v>2960</v>
      </c>
    </row>
    <row r="2570" spans="1:7" ht="39.6">
      <c r="A2570" s="163">
        <v>19</v>
      </c>
      <c r="B2570" s="300" t="s">
        <v>5626</v>
      </c>
      <c r="C2570" s="163" t="s">
        <v>5627</v>
      </c>
      <c r="D2570" s="247">
        <v>925</v>
      </c>
      <c r="E2570" s="162" t="s">
        <v>3544</v>
      </c>
      <c r="F2570" s="162" t="s">
        <v>5558</v>
      </c>
      <c r="G2570" s="320">
        <f t="shared" si="35"/>
        <v>2960</v>
      </c>
    </row>
    <row r="2571" spans="1:7" ht="39.6">
      <c r="A2571" s="163">
        <v>20</v>
      </c>
      <c r="B2571" s="300" t="s">
        <v>5626</v>
      </c>
      <c r="C2571" s="163" t="s">
        <v>5627</v>
      </c>
      <c r="D2571" s="247">
        <v>920</v>
      </c>
      <c r="E2571" s="162" t="s">
        <v>3544</v>
      </c>
      <c r="F2571" s="162" t="s">
        <v>5558</v>
      </c>
      <c r="G2571" s="320">
        <f t="shared" si="35"/>
        <v>2944</v>
      </c>
    </row>
    <row r="2572" spans="1:7" ht="39.6">
      <c r="A2572" s="163">
        <v>21</v>
      </c>
      <c r="B2572" s="300" t="s">
        <v>5626</v>
      </c>
      <c r="C2572" s="163" t="s">
        <v>5627</v>
      </c>
      <c r="D2572" s="247">
        <v>920</v>
      </c>
      <c r="E2572" s="162" t="s">
        <v>3544</v>
      </c>
      <c r="F2572" s="162" t="s">
        <v>5625</v>
      </c>
      <c r="G2572" s="320">
        <f t="shared" si="35"/>
        <v>2944</v>
      </c>
    </row>
    <row r="2573" spans="1:7" ht="39.6">
      <c r="A2573" s="163">
        <v>22</v>
      </c>
      <c r="B2573" s="300" t="s">
        <v>5626</v>
      </c>
      <c r="C2573" s="163" t="s">
        <v>5627</v>
      </c>
      <c r="D2573" s="247">
        <v>855</v>
      </c>
      <c r="E2573" s="162" t="s">
        <v>3544</v>
      </c>
      <c r="F2573" s="162" t="s">
        <v>5625</v>
      </c>
      <c r="G2573" s="320">
        <f t="shared" si="35"/>
        <v>2736</v>
      </c>
    </row>
    <row r="2574" spans="1:7" ht="39.6">
      <c r="A2574" s="163">
        <v>23</v>
      </c>
      <c r="B2574" s="300" t="s">
        <v>5626</v>
      </c>
      <c r="C2574" s="163" t="s">
        <v>5627</v>
      </c>
      <c r="D2574" s="247">
        <v>850</v>
      </c>
      <c r="E2574" s="162" t="s">
        <v>3544</v>
      </c>
      <c r="F2574" s="162" t="s">
        <v>5625</v>
      </c>
      <c r="G2574" s="320">
        <f t="shared" si="35"/>
        <v>2720</v>
      </c>
    </row>
    <row r="2575" spans="1:7" ht="39.6">
      <c r="A2575" s="163">
        <v>24</v>
      </c>
      <c r="B2575" s="163" t="s">
        <v>5626</v>
      </c>
      <c r="C2575" s="163" t="s">
        <v>5627</v>
      </c>
      <c r="D2575" s="247">
        <v>786</v>
      </c>
      <c r="E2575" s="162" t="s">
        <v>3544</v>
      </c>
      <c r="F2575" s="162" t="s">
        <v>5625</v>
      </c>
      <c r="G2575" s="320">
        <f t="shared" si="35"/>
        <v>2515.2000000000003</v>
      </c>
    </row>
    <row r="2576" spans="1:7" ht="39.6">
      <c r="A2576" s="163">
        <v>25</v>
      </c>
      <c r="B2576" s="163" t="s">
        <v>5626</v>
      </c>
      <c r="C2576" s="163" t="s">
        <v>5627</v>
      </c>
      <c r="D2576" s="247">
        <v>560</v>
      </c>
      <c r="E2576" s="162" t="s">
        <v>3544</v>
      </c>
      <c r="F2576" s="162" t="s">
        <v>5628</v>
      </c>
      <c r="G2576" s="320">
        <f t="shared" si="35"/>
        <v>1792</v>
      </c>
    </row>
    <row r="2577" spans="1:7" ht="39.6">
      <c r="A2577" s="163">
        <v>26</v>
      </c>
      <c r="B2577" s="163" t="s">
        <v>5626</v>
      </c>
      <c r="C2577" s="163" t="s">
        <v>5627</v>
      </c>
      <c r="D2577" s="247">
        <v>650</v>
      </c>
      <c r="E2577" s="162" t="s">
        <v>3544</v>
      </c>
      <c r="F2577" s="162" t="s">
        <v>5625</v>
      </c>
      <c r="G2577" s="320">
        <f t="shared" si="35"/>
        <v>2080</v>
      </c>
    </row>
    <row r="2578" spans="1:7" ht="39.6">
      <c r="A2578" s="163">
        <v>27</v>
      </c>
      <c r="B2578" s="163" t="s">
        <v>5629</v>
      </c>
      <c r="C2578" s="163" t="s">
        <v>5627</v>
      </c>
      <c r="D2578" s="247">
        <v>650</v>
      </c>
      <c r="E2578" s="162" t="s">
        <v>3544</v>
      </c>
      <c r="F2578" s="162" t="s">
        <v>5625</v>
      </c>
      <c r="G2578" s="320">
        <f t="shared" si="35"/>
        <v>2080</v>
      </c>
    </row>
    <row r="2579" spans="1:7" ht="39.6">
      <c r="A2579" s="163">
        <v>28</v>
      </c>
      <c r="B2579" s="163" t="s">
        <v>5629</v>
      </c>
      <c r="C2579" s="163" t="s">
        <v>5627</v>
      </c>
      <c r="D2579" s="247">
        <v>650</v>
      </c>
      <c r="E2579" s="162" t="s">
        <v>3544</v>
      </c>
      <c r="F2579" s="162" t="s">
        <v>5625</v>
      </c>
      <c r="G2579" s="320">
        <f t="shared" si="35"/>
        <v>2080</v>
      </c>
    </row>
    <row r="2580" spans="1:7" ht="39.6">
      <c r="A2580" s="163">
        <v>29</v>
      </c>
      <c r="B2580" s="163" t="s">
        <v>5630</v>
      </c>
      <c r="C2580" s="163" t="s">
        <v>5631</v>
      </c>
      <c r="D2580" s="247">
        <v>960</v>
      </c>
      <c r="E2580" s="162" t="s">
        <v>3544</v>
      </c>
      <c r="F2580" s="162" t="s">
        <v>5625</v>
      </c>
      <c r="G2580" s="320">
        <f t="shared" si="35"/>
        <v>3072</v>
      </c>
    </row>
    <row r="2581" spans="1:7" ht="39.6">
      <c r="A2581" s="163">
        <v>30</v>
      </c>
      <c r="B2581" s="163" t="s">
        <v>5632</v>
      </c>
      <c r="C2581" s="163" t="s">
        <v>5633</v>
      </c>
      <c r="D2581" s="247">
        <v>855</v>
      </c>
      <c r="E2581" s="162" t="s">
        <v>3544</v>
      </c>
      <c r="F2581" s="162" t="s">
        <v>5558</v>
      </c>
      <c r="G2581" s="320">
        <f t="shared" si="35"/>
        <v>2736</v>
      </c>
    </row>
    <row r="2582" spans="1:7" ht="39.6">
      <c r="A2582" s="163">
        <v>31</v>
      </c>
      <c r="B2582" s="163" t="s">
        <v>5630</v>
      </c>
      <c r="C2582" s="163" t="s">
        <v>5631</v>
      </c>
      <c r="D2582" s="247">
        <v>850</v>
      </c>
      <c r="E2582" s="162" t="s">
        <v>3544</v>
      </c>
      <c r="F2582" s="162" t="s">
        <v>5625</v>
      </c>
      <c r="G2582" s="320">
        <f t="shared" si="35"/>
        <v>2720</v>
      </c>
    </row>
    <row r="2583" spans="1:7" ht="39.6">
      <c r="A2583" s="163">
        <v>32</v>
      </c>
      <c r="B2583" s="163" t="s">
        <v>5630</v>
      </c>
      <c r="C2583" s="163" t="s">
        <v>5631</v>
      </c>
      <c r="D2583" s="247">
        <v>786</v>
      </c>
      <c r="E2583" s="162" t="s">
        <v>3544</v>
      </c>
      <c r="F2583" s="162" t="s">
        <v>5625</v>
      </c>
      <c r="G2583" s="320">
        <f t="shared" si="35"/>
        <v>2515.2000000000003</v>
      </c>
    </row>
    <row r="2584" spans="1:7" ht="39.6">
      <c r="A2584" s="163">
        <v>33</v>
      </c>
      <c r="B2584" s="163" t="s">
        <v>5630</v>
      </c>
      <c r="C2584" s="163" t="s">
        <v>5631</v>
      </c>
      <c r="D2584" s="247">
        <v>560</v>
      </c>
      <c r="E2584" s="162" t="s">
        <v>3544</v>
      </c>
      <c r="F2584" s="162" t="s">
        <v>5625</v>
      </c>
      <c r="G2584" s="320">
        <f t="shared" si="35"/>
        <v>1792</v>
      </c>
    </row>
    <row r="2585" spans="1:7" ht="39.6">
      <c r="A2585" s="163">
        <v>34</v>
      </c>
      <c r="B2585" s="163" t="s">
        <v>5630</v>
      </c>
      <c r="C2585" s="163" t="s">
        <v>5631</v>
      </c>
      <c r="D2585" s="247">
        <v>560</v>
      </c>
      <c r="E2585" s="162" t="s">
        <v>3544</v>
      </c>
      <c r="F2585" s="162" t="s">
        <v>5558</v>
      </c>
      <c r="G2585" s="320">
        <f t="shared" si="35"/>
        <v>1792</v>
      </c>
    </row>
    <row r="2586" spans="1:7" ht="39.6">
      <c r="A2586" s="163">
        <v>35</v>
      </c>
      <c r="B2586" s="163" t="s">
        <v>5630</v>
      </c>
      <c r="C2586" s="163" t="s">
        <v>5631</v>
      </c>
      <c r="D2586" s="247">
        <v>650</v>
      </c>
      <c r="E2586" s="162" t="s">
        <v>3544</v>
      </c>
      <c r="F2586" s="162" t="s">
        <v>5558</v>
      </c>
      <c r="G2586" s="320">
        <f t="shared" si="35"/>
        <v>2080</v>
      </c>
    </row>
    <row r="2587" spans="1:7" ht="39.6">
      <c r="A2587" s="163">
        <v>36</v>
      </c>
      <c r="B2587" s="163" t="s">
        <v>5634</v>
      </c>
      <c r="C2587" s="163" t="s">
        <v>5635</v>
      </c>
      <c r="D2587" s="247">
        <v>480</v>
      </c>
      <c r="E2587" s="162" t="s">
        <v>3544</v>
      </c>
      <c r="F2587" s="162" t="s">
        <v>3545</v>
      </c>
      <c r="G2587" s="320">
        <f t="shared" si="35"/>
        <v>1536</v>
      </c>
    </row>
    <row r="2588" spans="1:7" ht="39.6">
      <c r="A2588" s="163">
        <v>37</v>
      </c>
      <c r="B2588" s="163" t="s">
        <v>5634</v>
      </c>
      <c r="C2588" s="163" t="s">
        <v>5635</v>
      </c>
      <c r="D2588" s="247">
        <v>475</v>
      </c>
      <c r="E2588" s="162" t="s">
        <v>3544</v>
      </c>
      <c r="F2588" s="162" t="s">
        <v>3545</v>
      </c>
      <c r="G2588" s="320">
        <f t="shared" si="35"/>
        <v>1520</v>
      </c>
    </row>
    <row r="2589" spans="1:7" ht="39.6">
      <c r="A2589" s="163">
        <v>38</v>
      </c>
      <c r="B2589" s="163" t="s">
        <v>5636</v>
      </c>
      <c r="C2589" s="163" t="s">
        <v>5637</v>
      </c>
      <c r="D2589" s="247">
        <v>475</v>
      </c>
      <c r="E2589" s="162" t="s">
        <v>3544</v>
      </c>
      <c r="F2589" s="162" t="s">
        <v>3545</v>
      </c>
      <c r="G2589" s="320">
        <f t="shared" si="35"/>
        <v>1520</v>
      </c>
    </row>
    <row r="2590" spans="1:7" ht="39.6">
      <c r="A2590" s="163">
        <v>39</v>
      </c>
      <c r="B2590" s="163" t="s">
        <v>5636</v>
      </c>
      <c r="C2590" s="163" t="s">
        <v>5637</v>
      </c>
      <c r="D2590" s="247">
        <v>460</v>
      </c>
      <c r="E2590" s="162" t="s">
        <v>3544</v>
      </c>
      <c r="F2590" s="162" t="s">
        <v>3545</v>
      </c>
      <c r="G2590" s="320">
        <f t="shared" si="35"/>
        <v>1472</v>
      </c>
    </row>
    <row r="2591" spans="1:7" ht="39.6">
      <c r="A2591" s="163">
        <v>40</v>
      </c>
      <c r="B2591" s="163" t="s">
        <v>5636</v>
      </c>
      <c r="C2591" s="163" t="s">
        <v>5637</v>
      </c>
      <c r="D2591" s="247">
        <v>450</v>
      </c>
      <c r="E2591" s="162" t="s">
        <v>3544</v>
      </c>
      <c r="F2591" s="162" t="s">
        <v>3545</v>
      </c>
      <c r="G2591" s="320">
        <f t="shared" si="35"/>
        <v>1440</v>
      </c>
    </row>
    <row r="2592" spans="1:7" ht="39.6">
      <c r="A2592" s="163">
        <v>41</v>
      </c>
      <c r="B2592" s="163" t="s">
        <v>5636</v>
      </c>
      <c r="C2592" s="163" t="s">
        <v>5637</v>
      </c>
      <c r="D2592" s="247">
        <v>455</v>
      </c>
      <c r="E2592" s="162" t="s">
        <v>3544</v>
      </c>
      <c r="F2592" s="162" t="s">
        <v>3545</v>
      </c>
      <c r="G2592" s="320">
        <f t="shared" si="35"/>
        <v>1456</v>
      </c>
    </row>
    <row r="2593" spans="1:7" ht="39.6">
      <c r="A2593" s="163">
        <v>42</v>
      </c>
      <c r="B2593" s="167" t="s">
        <v>5638</v>
      </c>
      <c r="C2593" s="167" t="s">
        <v>5637</v>
      </c>
      <c r="D2593" s="235">
        <v>455</v>
      </c>
      <c r="E2593" s="168" t="s">
        <v>3544</v>
      </c>
      <c r="F2593" s="168" t="s">
        <v>3545</v>
      </c>
      <c r="G2593" s="320">
        <f t="shared" si="35"/>
        <v>1456</v>
      </c>
    </row>
    <row r="2594" spans="1:7" ht="39.6">
      <c r="A2594" s="163">
        <v>43</v>
      </c>
      <c r="B2594" s="167" t="s">
        <v>5638</v>
      </c>
      <c r="C2594" s="167" t="s">
        <v>5637</v>
      </c>
      <c r="D2594" s="235">
        <v>390</v>
      </c>
      <c r="E2594" s="168" t="s">
        <v>3544</v>
      </c>
      <c r="F2594" s="168" t="s">
        <v>3545</v>
      </c>
      <c r="G2594" s="320">
        <f t="shared" si="35"/>
        <v>1248</v>
      </c>
    </row>
    <row r="2595" spans="1:7" ht="39.6">
      <c r="A2595" s="163">
        <v>44</v>
      </c>
      <c r="B2595" s="167" t="s">
        <v>5638</v>
      </c>
      <c r="C2595" s="167" t="s">
        <v>5637</v>
      </c>
      <c r="D2595" s="235">
        <v>395</v>
      </c>
      <c r="E2595" s="168" t="s">
        <v>3544</v>
      </c>
      <c r="F2595" s="168" t="s">
        <v>3545</v>
      </c>
      <c r="G2595" s="320">
        <f t="shared" si="35"/>
        <v>1264</v>
      </c>
    </row>
    <row r="2596" spans="1:7">
      <c r="A2596" s="212">
        <v>70</v>
      </c>
      <c r="B2596" s="215" t="s">
        <v>3310</v>
      </c>
      <c r="C2596" s="212"/>
      <c r="D2596" s="299"/>
      <c r="E2596" s="212"/>
      <c r="F2596" s="212"/>
      <c r="G2596" s="329">
        <f>SUBTOTAL(9,G2597:G2620)</f>
        <v>55360</v>
      </c>
    </row>
    <row r="2597" spans="1:7" ht="26.4">
      <c r="A2597" s="301">
        <v>1</v>
      </c>
      <c r="B2597" s="302" t="s">
        <v>5639</v>
      </c>
      <c r="C2597" s="301" t="s">
        <v>5640</v>
      </c>
      <c r="D2597" s="303">
        <v>900</v>
      </c>
      <c r="E2597" s="304" t="s">
        <v>5641</v>
      </c>
      <c r="F2597" s="304" t="s">
        <v>5642</v>
      </c>
      <c r="G2597" s="320">
        <f t="shared" si="35"/>
        <v>2880</v>
      </c>
    </row>
    <row r="2598" spans="1:7" ht="52.8">
      <c r="A2598" s="301">
        <v>2</v>
      </c>
      <c r="B2598" s="302" t="s">
        <v>5643</v>
      </c>
      <c r="C2598" s="301" t="s">
        <v>5640</v>
      </c>
      <c r="D2598" s="303">
        <v>1150</v>
      </c>
      <c r="E2598" s="304" t="s">
        <v>5641</v>
      </c>
      <c r="F2598" s="304" t="s">
        <v>5642</v>
      </c>
      <c r="G2598" s="320">
        <f t="shared" si="35"/>
        <v>3680</v>
      </c>
    </row>
    <row r="2599" spans="1:7" ht="39.6">
      <c r="A2599" s="301">
        <v>3</v>
      </c>
      <c r="B2599" s="302" t="s">
        <v>5644</v>
      </c>
      <c r="C2599" s="301" t="s">
        <v>5640</v>
      </c>
      <c r="D2599" s="303">
        <v>350</v>
      </c>
      <c r="E2599" s="304" t="s">
        <v>5641</v>
      </c>
      <c r="F2599" s="304" t="s">
        <v>5642</v>
      </c>
      <c r="G2599" s="320">
        <f t="shared" si="35"/>
        <v>1120</v>
      </c>
    </row>
    <row r="2600" spans="1:7" ht="39.6">
      <c r="A2600" s="301">
        <v>4</v>
      </c>
      <c r="B2600" s="302" t="s">
        <v>5645</v>
      </c>
      <c r="C2600" s="301" t="s">
        <v>5640</v>
      </c>
      <c r="D2600" s="303">
        <v>350</v>
      </c>
      <c r="E2600" s="304" t="s">
        <v>5641</v>
      </c>
      <c r="F2600" s="304" t="s">
        <v>5642</v>
      </c>
      <c r="G2600" s="320">
        <f t="shared" si="35"/>
        <v>1120</v>
      </c>
    </row>
    <row r="2601" spans="1:7" ht="39.6">
      <c r="A2601" s="301">
        <v>5</v>
      </c>
      <c r="B2601" s="302" t="s">
        <v>5646</v>
      </c>
      <c r="C2601" s="301" t="s">
        <v>5640</v>
      </c>
      <c r="D2601" s="303">
        <v>850</v>
      </c>
      <c r="E2601" s="304" t="s">
        <v>5641</v>
      </c>
      <c r="F2601" s="304" t="s">
        <v>5642</v>
      </c>
      <c r="G2601" s="320">
        <f t="shared" si="35"/>
        <v>2720</v>
      </c>
    </row>
    <row r="2602" spans="1:7" ht="39.6">
      <c r="A2602" s="301">
        <v>6</v>
      </c>
      <c r="B2602" s="305" t="s">
        <v>5647</v>
      </c>
      <c r="C2602" s="301" t="s">
        <v>5640</v>
      </c>
      <c r="D2602" s="303">
        <v>800</v>
      </c>
      <c r="E2602" s="304" t="s">
        <v>5648</v>
      </c>
      <c r="F2602" s="304" t="s">
        <v>5649</v>
      </c>
      <c r="G2602" s="320">
        <f t="shared" si="35"/>
        <v>2560</v>
      </c>
    </row>
    <row r="2603" spans="1:7" ht="26.4">
      <c r="A2603" s="301">
        <v>7</v>
      </c>
      <c r="B2603" s="305" t="s">
        <v>5650</v>
      </c>
      <c r="C2603" s="301" t="s">
        <v>5640</v>
      </c>
      <c r="D2603" s="303">
        <v>600</v>
      </c>
      <c r="E2603" s="304" t="s">
        <v>5648</v>
      </c>
      <c r="F2603" s="304" t="s">
        <v>5649</v>
      </c>
      <c r="G2603" s="320">
        <f t="shared" si="35"/>
        <v>1920</v>
      </c>
    </row>
    <row r="2604" spans="1:7" ht="26.4">
      <c r="A2604" s="301">
        <v>8</v>
      </c>
      <c r="B2604" s="305" t="s">
        <v>5651</v>
      </c>
      <c r="C2604" s="301" t="s">
        <v>5640</v>
      </c>
      <c r="D2604" s="303">
        <v>650</v>
      </c>
      <c r="E2604" s="304" t="s">
        <v>5648</v>
      </c>
      <c r="F2604" s="304" t="s">
        <v>5649</v>
      </c>
      <c r="G2604" s="320">
        <f t="shared" si="35"/>
        <v>2080</v>
      </c>
    </row>
    <row r="2605" spans="1:7" ht="39.6">
      <c r="A2605" s="301">
        <v>9</v>
      </c>
      <c r="B2605" s="305" t="s">
        <v>5652</v>
      </c>
      <c r="C2605" s="301" t="s">
        <v>5640</v>
      </c>
      <c r="D2605" s="303">
        <v>200</v>
      </c>
      <c r="E2605" s="304" t="s">
        <v>5648</v>
      </c>
      <c r="F2605" s="304" t="s">
        <v>5649</v>
      </c>
      <c r="G2605" s="320">
        <f t="shared" si="35"/>
        <v>640</v>
      </c>
    </row>
    <row r="2606" spans="1:7" ht="39.6">
      <c r="A2606" s="301">
        <v>10</v>
      </c>
      <c r="B2606" s="305" t="s">
        <v>5653</v>
      </c>
      <c r="C2606" s="301" t="s">
        <v>5640</v>
      </c>
      <c r="D2606" s="303">
        <v>1050</v>
      </c>
      <c r="E2606" s="304" t="s">
        <v>5648</v>
      </c>
      <c r="F2606" s="304" t="s">
        <v>5649</v>
      </c>
      <c r="G2606" s="320">
        <f t="shared" ref="G2606:G2627" si="36">3.2*D2606</f>
        <v>3360</v>
      </c>
    </row>
    <row r="2607" spans="1:7" ht="26.4">
      <c r="A2607" s="301">
        <v>11</v>
      </c>
      <c r="B2607" s="305" t="s">
        <v>5654</v>
      </c>
      <c r="C2607" s="301" t="s">
        <v>5640</v>
      </c>
      <c r="D2607" s="303">
        <v>550</v>
      </c>
      <c r="E2607" s="304" t="s">
        <v>5648</v>
      </c>
      <c r="F2607" s="304" t="s">
        <v>5649</v>
      </c>
      <c r="G2607" s="320">
        <f t="shared" si="36"/>
        <v>1760</v>
      </c>
    </row>
    <row r="2608" spans="1:7" ht="26.4">
      <c r="A2608" s="301">
        <v>12</v>
      </c>
      <c r="B2608" s="305" t="s">
        <v>5655</v>
      </c>
      <c r="C2608" s="301" t="s">
        <v>5640</v>
      </c>
      <c r="D2608" s="303">
        <v>800</v>
      </c>
      <c r="E2608" s="304" t="s">
        <v>5648</v>
      </c>
      <c r="F2608" s="304" t="s">
        <v>5649</v>
      </c>
      <c r="G2608" s="320">
        <f t="shared" si="36"/>
        <v>2560</v>
      </c>
    </row>
    <row r="2609" spans="1:7" ht="26.4">
      <c r="A2609" s="301">
        <v>13</v>
      </c>
      <c r="B2609" s="305" t="s">
        <v>5656</v>
      </c>
      <c r="C2609" s="301" t="s">
        <v>5640</v>
      </c>
      <c r="D2609" s="303">
        <v>700</v>
      </c>
      <c r="E2609" s="304" t="s">
        <v>5648</v>
      </c>
      <c r="F2609" s="304" t="s">
        <v>5649</v>
      </c>
      <c r="G2609" s="320">
        <f t="shared" si="36"/>
        <v>2240</v>
      </c>
    </row>
    <row r="2610" spans="1:7" ht="26.4">
      <c r="A2610" s="301">
        <v>14</v>
      </c>
      <c r="B2610" s="305" t="s">
        <v>5657</v>
      </c>
      <c r="C2610" s="301" t="s">
        <v>5640</v>
      </c>
      <c r="D2610" s="303">
        <v>900</v>
      </c>
      <c r="E2610" s="304" t="s">
        <v>5648</v>
      </c>
      <c r="F2610" s="304" t="s">
        <v>5649</v>
      </c>
      <c r="G2610" s="320">
        <f t="shared" si="36"/>
        <v>2880</v>
      </c>
    </row>
    <row r="2611" spans="1:7" ht="39.6">
      <c r="A2611" s="301">
        <v>15</v>
      </c>
      <c r="B2611" s="302" t="s">
        <v>5658</v>
      </c>
      <c r="C2611" s="301" t="s">
        <v>5640</v>
      </c>
      <c r="D2611" s="304">
        <v>1300</v>
      </c>
      <c r="E2611" s="304" t="s">
        <v>5648</v>
      </c>
      <c r="F2611" s="304" t="s">
        <v>5649</v>
      </c>
      <c r="G2611" s="320">
        <f t="shared" si="36"/>
        <v>4160</v>
      </c>
    </row>
    <row r="2612" spans="1:7" ht="26.4">
      <c r="A2612" s="301">
        <v>16</v>
      </c>
      <c r="B2612" s="305" t="s">
        <v>5659</v>
      </c>
      <c r="C2612" s="301" t="s">
        <v>5640</v>
      </c>
      <c r="D2612" s="303">
        <v>500</v>
      </c>
      <c r="E2612" s="304" t="s">
        <v>5648</v>
      </c>
      <c r="F2612" s="304" t="s">
        <v>5649</v>
      </c>
      <c r="G2612" s="320">
        <f t="shared" si="36"/>
        <v>1600</v>
      </c>
    </row>
    <row r="2613" spans="1:7" ht="26.4">
      <c r="A2613" s="301">
        <v>17</v>
      </c>
      <c r="B2613" s="305" t="s">
        <v>5660</v>
      </c>
      <c r="C2613" s="301" t="s">
        <v>5640</v>
      </c>
      <c r="D2613" s="303">
        <v>1800</v>
      </c>
      <c r="E2613" s="304" t="s">
        <v>5648</v>
      </c>
      <c r="F2613" s="304" t="s">
        <v>5649</v>
      </c>
      <c r="G2613" s="320">
        <f t="shared" si="36"/>
        <v>5760</v>
      </c>
    </row>
    <row r="2614" spans="1:7" ht="26.4">
      <c r="A2614" s="301">
        <v>18</v>
      </c>
      <c r="B2614" s="305" t="s">
        <v>5661</v>
      </c>
      <c r="C2614" s="301" t="s">
        <v>5640</v>
      </c>
      <c r="D2614" s="303">
        <v>450</v>
      </c>
      <c r="E2614" s="304" t="s">
        <v>5648</v>
      </c>
      <c r="F2614" s="304" t="s">
        <v>5649</v>
      </c>
      <c r="G2614" s="320">
        <f t="shared" si="36"/>
        <v>1440</v>
      </c>
    </row>
    <row r="2615" spans="1:7" ht="26.4">
      <c r="A2615" s="301">
        <v>19</v>
      </c>
      <c r="B2615" s="302" t="s">
        <v>5662</v>
      </c>
      <c r="C2615" s="301" t="s">
        <v>5640</v>
      </c>
      <c r="D2615" s="304">
        <v>700</v>
      </c>
      <c r="E2615" s="304" t="s">
        <v>5648</v>
      </c>
      <c r="F2615" s="304" t="s">
        <v>5649</v>
      </c>
      <c r="G2615" s="320">
        <f t="shared" si="36"/>
        <v>2240</v>
      </c>
    </row>
    <row r="2616" spans="1:7" ht="26.4">
      <c r="A2616" s="301">
        <v>20</v>
      </c>
      <c r="B2616" s="305" t="s">
        <v>5663</v>
      </c>
      <c r="C2616" s="301" t="s">
        <v>5640</v>
      </c>
      <c r="D2616" s="303">
        <v>250</v>
      </c>
      <c r="E2616" s="304" t="s">
        <v>5648</v>
      </c>
      <c r="F2616" s="304" t="s">
        <v>5649</v>
      </c>
      <c r="G2616" s="320">
        <f t="shared" si="36"/>
        <v>800</v>
      </c>
    </row>
    <row r="2617" spans="1:7" ht="26.4">
      <c r="A2617" s="301">
        <v>21</v>
      </c>
      <c r="B2617" s="305" t="s">
        <v>5664</v>
      </c>
      <c r="C2617" s="301" t="s">
        <v>5640</v>
      </c>
      <c r="D2617" s="303">
        <v>400</v>
      </c>
      <c r="E2617" s="304" t="s">
        <v>5648</v>
      </c>
      <c r="F2617" s="304" t="s">
        <v>5649</v>
      </c>
      <c r="G2617" s="320">
        <f t="shared" si="36"/>
        <v>1280</v>
      </c>
    </row>
    <row r="2618" spans="1:7" ht="26.4">
      <c r="A2618" s="301">
        <v>22</v>
      </c>
      <c r="B2618" s="305" t="s">
        <v>5665</v>
      </c>
      <c r="C2618" s="301" t="s">
        <v>5640</v>
      </c>
      <c r="D2618" s="303">
        <v>700</v>
      </c>
      <c r="E2618" s="304" t="s">
        <v>5648</v>
      </c>
      <c r="F2618" s="304" t="s">
        <v>5649</v>
      </c>
      <c r="G2618" s="320">
        <f t="shared" si="36"/>
        <v>2240</v>
      </c>
    </row>
    <row r="2619" spans="1:7" ht="26.4">
      <c r="A2619" s="301">
        <v>23</v>
      </c>
      <c r="B2619" s="302" t="s">
        <v>5666</v>
      </c>
      <c r="C2619" s="301" t="s">
        <v>5640</v>
      </c>
      <c r="D2619" s="303">
        <v>450</v>
      </c>
      <c r="E2619" s="304" t="s">
        <v>5648</v>
      </c>
      <c r="F2619" s="304" t="s">
        <v>5649</v>
      </c>
      <c r="G2619" s="320">
        <f t="shared" si="36"/>
        <v>1440</v>
      </c>
    </row>
    <row r="2620" spans="1:7" ht="26.4">
      <c r="A2620" s="301">
        <v>24</v>
      </c>
      <c r="B2620" s="305" t="s">
        <v>5667</v>
      </c>
      <c r="C2620" s="301" t="s">
        <v>5640</v>
      </c>
      <c r="D2620" s="303">
        <v>900</v>
      </c>
      <c r="E2620" s="304" t="s">
        <v>5648</v>
      </c>
      <c r="F2620" s="304" t="s">
        <v>5649</v>
      </c>
      <c r="G2620" s="320">
        <f t="shared" si="36"/>
        <v>2880</v>
      </c>
    </row>
    <row r="2621" spans="1:7">
      <c r="A2621" s="212">
        <v>71</v>
      </c>
      <c r="B2621" s="215" t="s">
        <v>3323</v>
      </c>
      <c r="C2621" s="212"/>
      <c r="D2621" s="299"/>
      <c r="E2621" s="212"/>
      <c r="F2621" s="212"/>
      <c r="G2621" s="329">
        <f>SUBTOTAL(9,G2622:G2647)</f>
        <v>62128</v>
      </c>
    </row>
    <row r="2622" spans="1:7" ht="39.6">
      <c r="A2622" s="167">
        <v>1</v>
      </c>
      <c r="B2622" s="162" t="s">
        <v>5668</v>
      </c>
      <c r="C2622" s="168"/>
      <c r="D2622" s="45">
        <v>420</v>
      </c>
      <c r="E2622" s="168" t="s">
        <v>3544</v>
      </c>
      <c r="F2622" s="168" t="s">
        <v>3545</v>
      </c>
      <c r="G2622" s="320">
        <f t="shared" si="36"/>
        <v>1344</v>
      </c>
    </row>
    <row r="2623" spans="1:7" ht="39.6">
      <c r="A2623" s="167">
        <v>2</v>
      </c>
      <c r="B2623" s="162" t="s">
        <v>5669</v>
      </c>
      <c r="C2623" s="167"/>
      <c r="D2623" s="235">
        <v>800</v>
      </c>
      <c r="E2623" s="168" t="s">
        <v>3544</v>
      </c>
      <c r="F2623" s="168" t="s">
        <v>3545</v>
      </c>
      <c r="G2623" s="320">
        <f t="shared" si="36"/>
        <v>2560</v>
      </c>
    </row>
    <row r="2624" spans="1:7" ht="39.6">
      <c r="A2624" s="167">
        <v>3</v>
      </c>
      <c r="B2624" s="162" t="s">
        <v>5670</v>
      </c>
      <c r="C2624" s="167"/>
      <c r="D2624" s="235">
        <v>500</v>
      </c>
      <c r="E2624" s="168" t="s">
        <v>3544</v>
      </c>
      <c r="F2624" s="168" t="s">
        <v>3545</v>
      </c>
      <c r="G2624" s="320">
        <f t="shared" si="36"/>
        <v>1600</v>
      </c>
    </row>
    <row r="2625" spans="1:7" ht="39.6">
      <c r="A2625" s="167">
        <v>4</v>
      </c>
      <c r="B2625" s="162" t="s">
        <v>5671</v>
      </c>
      <c r="C2625" s="167"/>
      <c r="D2625" s="235">
        <v>780</v>
      </c>
      <c r="E2625" s="168" t="s">
        <v>3544</v>
      </c>
      <c r="F2625" s="168" t="s">
        <v>3545</v>
      </c>
      <c r="G2625" s="320">
        <f t="shared" si="36"/>
        <v>2496</v>
      </c>
    </row>
    <row r="2626" spans="1:7" ht="39.6">
      <c r="A2626" s="167">
        <v>5</v>
      </c>
      <c r="B2626" s="307" t="s">
        <v>5672</v>
      </c>
      <c r="C2626" s="167"/>
      <c r="D2626" s="235">
        <v>550</v>
      </c>
      <c r="E2626" s="168" t="s">
        <v>3544</v>
      </c>
      <c r="F2626" s="168" t="s">
        <v>3545</v>
      </c>
      <c r="G2626" s="320">
        <f t="shared" si="36"/>
        <v>1760</v>
      </c>
    </row>
    <row r="2627" spans="1:7" ht="39.6">
      <c r="A2627" s="167">
        <v>6</v>
      </c>
      <c r="B2627" s="307" t="s">
        <v>5673</v>
      </c>
      <c r="C2627" s="167"/>
      <c r="D2627" s="235">
        <v>500</v>
      </c>
      <c r="E2627" s="168" t="s">
        <v>3544</v>
      </c>
      <c r="F2627" s="168" t="s">
        <v>3545</v>
      </c>
      <c r="G2627" s="320">
        <f t="shared" si="36"/>
        <v>1600</v>
      </c>
    </row>
    <row r="2628" spans="1:7" ht="39.6">
      <c r="A2628" s="167">
        <v>7</v>
      </c>
      <c r="B2628" s="307" t="s">
        <v>5674</v>
      </c>
      <c r="C2628" s="167"/>
      <c r="D2628" s="235">
        <v>445</v>
      </c>
      <c r="E2628" s="168" t="s">
        <v>3544</v>
      </c>
      <c r="F2628" s="168" t="s">
        <v>3545</v>
      </c>
      <c r="G2628" s="320">
        <f>3.2*D2628</f>
        <v>1424</v>
      </c>
    </row>
    <row r="2629" spans="1:7" ht="39.6">
      <c r="A2629" s="167">
        <v>8</v>
      </c>
      <c r="B2629" s="307" t="s">
        <v>5675</v>
      </c>
      <c r="C2629" s="167"/>
      <c r="D2629" s="235">
        <v>960</v>
      </c>
      <c r="E2629" s="168" t="s">
        <v>3544</v>
      </c>
      <c r="F2629" s="168" t="s">
        <v>3545</v>
      </c>
      <c r="G2629" s="320">
        <f t="shared" ref="G2629:G2647" si="37">3.2*D2629</f>
        <v>3072</v>
      </c>
    </row>
    <row r="2630" spans="1:7" ht="39.6">
      <c r="A2630" s="167">
        <v>9</v>
      </c>
      <c r="B2630" s="307" t="s">
        <v>5676</v>
      </c>
      <c r="C2630" s="306"/>
      <c r="D2630" s="45">
        <v>410</v>
      </c>
      <c r="E2630" s="168" t="s">
        <v>3544</v>
      </c>
      <c r="F2630" s="168" t="s">
        <v>3545</v>
      </c>
      <c r="G2630" s="320">
        <f t="shared" si="37"/>
        <v>1312</v>
      </c>
    </row>
    <row r="2631" spans="1:7" ht="52.8">
      <c r="A2631" s="167">
        <v>10</v>
      </c>
      <c r="B2631" s="307" t="s">
        <v>5677</v>
      </c>
      <c r="C2631" s="167"/>
      <c r="D2631" s="235">
        <v>2500</v>
      </c>
      <c r="E2631" s="167" t="s">
        <v>5434</v>
      </c>
      <c r="F2631" s="167" t="s">
        <v>5435</v>
      </c>
      <c r="G2631" s="320">
        <f t="shared" si="37"/>
        <v>8000</v>
      </c>
    </row>
    <row r="2632" spans="1:7" ht="52.8">
      <c r="A2632" s="167">
        <v>11</v>
      </c>
      <c r="B2632" s="307" t="s">
        <v>5678</v>
      </c>
      <c r="C2632" s="167"/>
      <c r="D2632" s="45">
        <v>450</v>
      </c>
      <c r="E2632" s="167" t="s">
        <v>3544</v>
      </c>
      <c r="F2632" s="167" t="s">
        <v>5435</v>
      </c>
      <c r="G2632" s="320">
        <f t="shared" si="37"/>
        <v>1440</v>
      </c>
    </row>
    <row r="2633" spans="1:7" ht="52.8">
      <c r="A2633" s="167">
        <v>12</v>
      </c>
      <c r="B2633" s="308" t="s">
        <v>5679</v>
      </c>
      <c r="C2633" s="167"/>
      <c r="D2633" s="45">
        <v>800</v>
      </c>
      <c r="E2633" s="167" t="s">
        <v>3544</v>
      </c>
      <c r="F2633" s="167" t="s">
        <v>5435</v>
      </c>
      <c r="G2633" s="320">
        <f t="shared" si="37"/>
        <v>2560</v>
      </c>
    </row>
    <row r="2634" spans="1:7" ht="52.8">
      <c r="A2634" s="167">
        <v>13</v>
      </c>
      <c r="B2634" s="308" t="s">
        <v>5680</v>
      </c>
      <c r="C2634" s="167"/>
      <c r="D2634" s="45">
        <v>500</v>
      </c>
      <c r="E2634" s="167" t="s">
        <v>5444</v>
      </c>
      <c r="F2634" s="167" t="s">
        <v>5445</v>
      </c>
      <c r="G2634" s="320">
        <f t="shared" si="37"/>
        <v>1600</v>
      </c>
    </row>
    <row r="2635" spans="1:7" ht="66">
      <c r="A2635" s="167">
        <v>14</v>
      </c>
      <c r="B2635" s="308" t="s">
        <v>5681</v>
      </c>
      <c r="C2635" s="167"/>
      <c r="D2635" s="45">
        <v>950</v>
      </c>
      <c r="E2635" s="167" t="s">
        <v>5448</v>
      </c>
      <c r="F2635" s="167" t="s">
        <v>5449</v>
      </c>
      <c r="G2635" s="320">
        <f t="shared" si="37"/>
        <v>3040</v>
      </c>
    </row>
    <row r="2636" spans="1:7" ht="52.8">
      <c r="A2636" s="167">
        <v>15</v>
      </c>
      <c r="B2636" s="162" t="s">
        <v>5682</v>
      </c>
      <c r="C2636" s="167"/>
      <c r="D2636" s="45">
        <v>500</v>
      </c>
      <c r="E2636" s="167" t="s">
        <v>5444</v>
      </c>
      <c r="F2636" s="167" t="s">
        <v>5455</v>
      </c>
      <c r="G2636" s="320">
        <f t="shared" si="37"/>
        <v>1600</v>
      </c>
    </row>
    <row r="2637" spans="1:7" ht="52.8">
      <c r="A2637" s="167">
        <v>16</v>
      </c>
      <c r="B2637" s="162" t="s">
        <v>5683</v>
      </c>
      <c r="C2637" s="167"/>
      <c r="D2637" s="45">
        <v>800</v>
      </c>
      <c r="E2637" s="167" t="s">
        <v>3544</v>
      </c>
      <c r="F2637" s="167" t="s">
        <v>5435</v>
      </c>
      <c r="G2637" s="320">
        <f t="shared" si="37"/>
        <v>2560</v>
      </c>
    </row>
    <row r="2638" spans="1:7" ht="52.8">
      <c r="A2638" s="167">
        <v>17</v>
      </c>
      <c r="B2638" s="309" t="s">
        <v>5684</v>
      </c>
      <c r="C2638" s="167"/>
      <c r="D2638" s="45">
        <v>350</v>
      </c>
      <c r="E2638" s="167" t="s">
        <v>5444</v>
      </c>
      <c r="F2638" s="167" t="s">
        <v>5460</v>
      </c>
      <c r="G2638" s="320">
        <f t="shared" si="37"/>
        <v>1120</v>
      </c>
    </row>
    <row r="2639" spans="1:7" ht="52.8">
      <c r="A2639" s="167">
        <v>18</v>
      </c>
      <c r="B2639" s="310" t="s">
        <v>5685</v>
      </c>
      <c r="C2639" s="167"/>
      <c r="D2639" s="45">
        <v>500</v>
      </c>
      <c r="E2639" s="167" t="s">
        <v>5444</v>
      </c>
      <c r="F2639" s="167" t="s">
        <v>5463</v>
      </c>
      <c r="G2639" s="320">
        <f t="shared" si="37"/>
        <v>1600</v>
      </c>
    </row>
    <row r="2640" spans="1:7" ht="52.8">
      <c r="A2640" s="167">
        <v>19</v>
      </c>
      <c r="B2640" s="310" t="s">
        <v>5686</v>
      </c>
      <c r="C2640" s="167"/>
      <c r="D2640" s="45">
        <v>700</v>
      </c>
      <c r="E2640" s="167" t="s">
        <v>5444</v>
      </c>
      <c r="F2640" s="167" t="s">
        <v>5466</v>
      </c>
      <c r="G2640" s="320">
        <f t="shared" si="37"/>
        <v>2240</v>
      </c>
    </row>
    <row r="2641" spans="1:7" ht="52.8">
      <c r="A2641" s="167">
        <v>20</v>
      </c>
      <c r="B2641" s="310" t="s">
        <v>5687</v>
      </c>
      <c r="C2641" s="167"/>
      <c r="D2641" s="45">
        <v>500</v>
      </c>
      <c r="E2641" s="167" t="s">
        <v>5469</v>
      </c>
      <c r="F2641" s="167" t="s">
        <v>5470</v>
      </c>
      <c r="G2641" s="320">
        <f t="shared" si="37"/>
        <v>1600</v>
      </c>
    </row>
    <row r="2642" spans="1:7" ht="52.8">
      <c r="A2642" s="167">
        <v>21</v>
      </c>
      <c r="B2642" s="309" t="s">
        <v>5688</v>
      </c>
      <c r="C2642" s="167"/>
      <c r="D2642" s="45">
        <v>500</v>
      </c>
      <c r="E2642" s="167" t="s">
        <v>5444</v>
      </c>
      <c r="F2642" s="167" t="s">
        <v>5473</v>
      </c>
      <c r="G2642" s="320">
        <f t="shared" si="37"/>
        <v>1600</v>
      </c>
    </row>
    <row r="2643" spans="1:7" ht="39.6">
      <c r="A2643" s="167">
        <v>22</v>
      </c>
      <c r="B2643" s="307" t="s">
        <v>5689</v>
      </c>
      <c r="C2643" s="167"/>
      <c r="D2643" s="45">
        <v>800</v>
      </c>
      <c r="E2643" s="167" t="s">
        <v>3544</v>
      </c>
      <c r="F2643" s="167" t="s">
        <v>5476</v>
      </c>
      <c r="G2643" s="320">
        <f t="shared" si="37"/>
        <v>2560</v>
      </c>
    </row>
    <row r="2644" spans="1:7" ht="39.6">
      <c r="A2644" s="167">
        <v>23</v>
      </c>
      <c r="B2644" s="307" t="s">
        <v>5690</v>
      </c>
      <c r="C2644" s="167"/>
      <c r="D2644" s="45">
        <v>1000</v>
      </c>
      <c r="E2644" s="167" t="s">
        <v>3544</v>
      </c>
      <c r="F2644" s="167" t="s">
        <v>5476</v>
      </c>
      <c r="G2644" s="320">
        <f t="shared" si="37"/>
        <v>3200</v>
      </c>
    </row>
    <row r="2645" spans="1:7" ht="39.6">
      <c r="A2645" s="167">
        <v>24</v>
      </c>
      <c r="B2645" s="307" t="s">
        <v>5691</v>
      </c>
      <c r="C2645" s="167"/>
      <c r="D2645" s="45">
        <v>1200</v>
      </c>
      <c r="E2645" s="167" t="s">
        <v>5444</v>
      </c>
      <c r="F2645" s="167" t="s">
        <v>5481</v>
      </c>
      <c r="G2645" s="320">
        <f t="shared" si="37"/>
        <v>3840</v>
      </c>
    </row>
    <row r="2646" spans="1:7" ht="39.6">
      <c r="A2646" s="167">
        <v>25</v>
      </c>
      <c r="B2646" s="308" t="s">
        <v>5692</v>
      </c>
      <c r="C2646" s="167"/>
      <c r="D2646" s="45">
        <v>1000</v>
      </c>
      <c r="E2646" s="167" t="s">
        <v>5444</v>
      </c>
      <c r="F2646" s="167" t="s">
        <v>5481</v>
      </c>
      <c r="G2646" s="320">
        <f t="shared" si="37"/>
        <v>3200</v>
      </c>
    </row>
    <row r="2647" spans="1:7" ht="39.6">
      <c r="A2647" s="167">
        <v>26</v>
      </c>
      <c r="B2647" s="308" t="s">
        <v>4994</v>
      </c>
      <c r="C2647" s="167"/>
      <c r="D2647" s="45">
        <v>1000</v>
      </c>
      <c r="E2647" s="167" t="s">
        <v>5444</v>
      </c>
      <c r="F2647" s="167" t="s">
        <v>5481</v>
      </c>
      <c r="G2647" s="320">
        <f t="shared" si="37"/>
        <v>3200</v>
      </c>
    </row>
    <row r="2648" spans="1:7">
      <c r="A2648" s="212">
        <v>72</v>
      </c>
      <c r="B2648" s="215" t="s">
        <v>5693</v>
      </c>
      <c r="C2648" s="212"/>
      <c r="D2648" s="299"/>
      <c r="E2648" s="212"/>
      <c r="F2648" s="212"/>
      <c r="G2648" s="212">
        <f>SUBTOTAL(9,G2649:G2650)</f>
        <v>2720</v>
      </c>
    </row>
    <row r="2649" spans="1:7" ht="39.6">
      <c r="A2649" s="311">
        <v>1</v>
      </c>
      <c r="B2649" s="167" t="s">
        <v>5694</v>
      </c>
      <c r="C2649" s="167" t="s">
        <v>5695</v>
      </c>
      <c r="D2649" s="235">
        <v>350</v>
      </c>
      <c r="E2649" s="167" t="s">
        <v>3907</v>
      </c>
      <c r="F2649" s="168" t="s">
        <v>3545</v>
      </c>
      <c r="G2649" s="167">
        <f>3.2*D2649</f>
        <v>1120</v>
      </c>
    </row>
    <row r="2650" spans="1:7" ht="39.6">
      <c r="A2650" s="167">
        <v>2</v>
      </c>
      <c r="B2650" s="168" t="s">
        <v>4522</v>
      </c>
      <c r="C2650" s="168" t="s">
        <v>4523</v>
      </c>
      <c r="D2650" s="45">
        <v>500</v>
      </c>
      <c r="E2650" s="168" t="s">
        <v>3544</v>
      </c>
      <c r="F2650" s="168" t="s">
        <v>3545</v>
      </c>
      <c r="G2650" s="167">
        <f>3.2*D2650</f>
        <v>1600</v>
      </c>
    </row>
  </sheetData>
  <mergeCells count="5">
    <mergeCell ref="A2259:A2260"/>
    <mergeCell ref="B2259:B2260"/>
    <mergeCell ref="A2261:A2262"/>
    <mergeCell ref="B2261:B2262"/>
    <mergeCell ref="A1:G1"/>
  </mergeCells>
  <dataValidations count="2">
    <dataValidation type="list" sqref="G429:G480">
      <formula1>"Rất cấp bách,Cấp bách,Bình thường"</formula1>
    </dataValidation>
    <dataValidation type="list" sqref="E2364:E2368 E1137:E1138 F1890:F1894">
      <formula1>"Cứng hóa mới,Cải tạo lớn/kiên cố hóa lại,Gia cố, nâng cấp lớn,Khác"</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abSelected="1" topLeftCell="A100" workbookViewId="0">
      <selection activeCell="D112" sqref="D112:E112"/>
    </sheetView>
  </sheetViews>
  <sheetFormatPr defaultColWidth="9.59765625" defaultRowHeight="15.6"/>
  <cols>
    <col min="1" max="1" width="5.59765625" style="141" customWidth="1"/>
    <col min="2" max="2" width="51" style="231" customWidth="1"/>
    <col min="3" max="3" width="21.59765625" style="141" customWidth="1"/>
    <col min="4" max="4" width="15.59765625" style="141" customWidth="1"/>
    <col min="5" max="5" width="26" style="141" customWidth="1"/>
    <col min="6" max="7" width="24.8984375" style="141" customWidth="1"/>
    <col min="8" max="8" width="44.3984375" style="141" customWidth="1"/>
    <col min="9" max="16384" width="9.59765625" style="138"/>
  </cols>
  <sheetData>
    <row r="1" spans="1:8" ht="48" customHeight="1">
      <c r="A1" s="414" t="s">
        <v>5696</v>
      </c>
      <c r="B1" s="414"/>
      <c r="C1" s="414"/>
      <c r="D1" s="414"/>
      <c r="E1" s="414"/>
      <c r="F1" s="414"/>
      <c r="G1" s="414"/>
      <c r="H1" s="414"/>
    </row>
    <row r="3" spans="1:8" ht="84" customHeight="1">
      <c r="A3" s="128" t="s">
        <v>3</v>
      </c>
      <c r="B3" s="128" t="s">
        <v>5697</v>
      </c>
      <c r="C3" s="128" t="s">
        <v>5698</v>
      </c>
      <c r="D3" s="128" t="s">
        <v>5699</v>
      </c>
      <c r="E3" s="128" t="s">
        <v>5700</v>
      </c>
      <c r="F3" s="128" t="s">
        <v>5701</v>
      </c>
      <c r="G3" s="128" t="s">
        <v>5702</v>
      </c>
      <c r="H3" s="128" t="s">
        <v>1187</v>
      </c>
    </row>
    <row r="4" spans="1:8" s="224" customFormat="1">
      <c r="A4" s="361" t="s">
        <v>1278</v>
      </c>
      <c r="B4" s="129" t="s">
        <v>5703</v>
      </c>
      <c r="C4" s="361"/>
      <c r="D4" s="361"/>
      <c r="E4" s="361"/>
      <c r="F4" s="383">
        <f>SUM(F5)</f>
        <v>80</v>
      </c>
      <c r="G4" s="361"/>
      <c r="H4" s="361"/>
    </row>
    <row r="5" spans="1:8" ht="36.9" customHeight="1">
      <c r="A5" s="139">
        <v>1</v>
      </c>
      <c r="B5" s="133" t="s">
        <v>5704</v>
      </c>
      <c r="C5" s="132" t="s">
        <v>5705</v>
      </c>
      <c r="D5" s="132" t="s">
        <v>5706</v>
      </c>
      <c r="E5" s="132" t="s">
        <v>5707</v>
      </c>
      <c r="F5" s="382">
        <v>80</v>
      </c>
      <c r="G5" s="132" t="s">
        <v>5708</v>
      </c>
      <c r="H5" s="132"/>
    </row>
    <row r="6" spans="1:8" s="224" customFormat="1">
      <c r="A6" s="362">
        <v>2</v>
      </c>
      <c r="B6" s="129" t="s">
        <v>1311</v>
      </c>
      <c r="C6" s="134"/>
      <c r="D6" s="134"/>
      <c r="E6" s="134"/>
      <c r="F6" s="383">
        <f>SUM(F7:F8)</f>
        <v>20</v>
      </c>
      <c r="G6" s="134"/>
      <c r="H6" s="134"/>
    </row>
    <row r="7" spans="1:8">
      <c r="A7" s="132">
        <v>1</v>
      </c>
      <c r="B7" s="133" t="s">
        <v>5709</v>
      </c>
      <c r="C7" s="132" t="s">
        <v>5710</v>
      </c>
      <c r="D7" s="132" t="s">
        <v>5711</v>
      </c>
      <c r="E7" s="132" t="s">
        <v>5712</v>
      </c>
      <c r="F7" s="382">
        <v>13</v>
      </c>
      <c r="G7" s="132" t="s">
        <v>5713</v>
      </c>
      <c r="H7" s="132"/>
    </row>
    <row r="8" spans="1:8">
      <c r="A8" s="132">
        <v>2</v>
      </c>
      <c r="B8" s="133" t="s">
        <v>5714</v>
      </c>
      <c r="C8" s="132" t="s">
        <v>5715</v>
      </c>
      <c r="D8" s="132" t="s">
        <v>5711</v>
      </c>
      <c r="E8" s="132" t="s">
        <v>5712</v>
      </c>
      <c r="F8" s="382">
        <v>7</v>
      </c>
      <c r="G8" s="132" t="s">
        <v>5713</v>
      </c>
      <c r="H8" s="132"/>
    </row>
    <row r="9" spans="1:8" s="224" customFormat="1">
      <c r="A9" s="361" t="s">
        <v>1286</v>
      </c>
      <c r="B9" s="129" t="s">
        <v>5716</v>
      </c>
      <c r="C9" s="361"/>
      <c r="D9" s="361"/>
      <c r="E9" s="361"/>
      <c r="F9" s="383">
        <f>SUM(F10:F11)</f>
        <v>60</v>
      </c>
      <c r="G9" s="361"/>
      <c r="H9" s="361"/>
    </row>
    <row r="10" spans="1:8" ht="37.049999999999997" customHeight="1">
      <c r="A10" s="130">
        <v>1</v>
      </c>
      <c r="B10" s="228" t="s">
        <v>5717</v>
      </c>
      <c r="C10" s="229" t="s">
        <v>5718</v>
      </c>
      <c r="D10" s="229" t="s">
        <v>5719</v>
      </c>
      <c r="E10" s="229" t="s">
        <v>5720</v>
      </c>
      <c r="F10" s="384">
        <v>50</v>
      </c>
      <c r="G10" s="229" t="s">
        <v>5721</v>
      </c>
      <c r="H10" s="229"/>
    </row>
    <row r="11" spans="1:8">
      <c r="A11" s="130">
        <v>2</v>
      </c>
      <c r="B11" s="228" t="s">
        <v>5722</v>
      </c>
      <c r="C11" s="229" t="s">
        <v>5723</v>
      </c>
      <c r="D11" s="229" t="s">
        <v>5719</v>
      </c>
      <c r="E11" s="229" t="s">
        <v>5724</v>
      </c>
      <c r="F11" s="384">
        <v>10</v>
      </c>
      <c r="G11" s="229" t="s">
        <v>5721</v>
      </c>
      <c r="H11" s="229"/>
    </row>
    <row r="12" spans="1:8" s="224" customFormat="1">
      <c r="A12" s="135">
        <v>4</v>
      </c>
      <c r="B12" s="129" t="s">
        <v>2207</v>
      </c>
      <c r="C12" s="128"/>
      <c r="D12" s="128"/>
      <c r="E12" s="128"/>
      <c r="F12" s="385">
        <f>SUM(F13:F14)</f>
        <v>40</v>
      </c>
      <c r="G12" s="128"/>
      <c r="H12" s="128"/>
    </row>
    <row r="13" spans="1:8">
      <c r="A13" s="130">
        <v>1</v>
      </c>
      <c r="B13" s="228" t="s">
        <v>5725</v>
      </c>
      <c r="C13" s="229" t="s">
        <v>5726</v>
      </c>
      <c r="D13" s="229" t="s">
        <v>5719</v>
      </c>
      <c r="E13" s="229" t="s">
        <v>5727</v>
      </c>
      <c r="F13" s="384">
        <v>30</v>
      </c>
      <c r="G13" s="229" t="s">
        <v>5721</v>
      </c>
      <c r="H13" s="229"/>
    </row>
    <row r="14" spans="1:8">
      <c r="A14" s="130">
        <v>2</v>
      </c>
      <c r="B14" s="228" t="s">
        <v>5728</v>
      </c>
      <c r="C14" s="229" t="s">
        <v>5729</v>
      </c>
      <c r="D14" s="229" t="s">
        <v>5719</v>
      </c>
      <c r="E14" s="229" t="s">
        <v>5730</v>
      </c>
      <c r="F14" s="384">
        <v>10</v>
      </c>
      <c r="G14" s="229" t="s">
        <v>5721</v>
      </c>
      <c r="H14" s="229"/>
    </row>
    <row r="15" spans="1:8" s="224" customFormat="1">
      <c r="A15" s="135">
        <v>5</v>
      </c>
      <c r="B15" s="129" t="s">
        <v>2061</v>
      </c>
      <c r="C15" s="128"/>
      <c r="D15" s="128"/>
      <c r="E15" s="128"/>
      <c r="F15" s="385">
        <f>SUM(F16)</f>
        <v>350</v>
      </c>
      <c r="G15" s="128"/>
      <c r="H15" s="128"/>
    </row>
    <row r="16" spans="1:8" ht="113.4" customHeight="1">
      <c r="A16" s="130">
        <v>1</v>
      </c>
      <c r="B16" s="228" t="s">
        <v>5731</v>
      </c>
      <c r="C16" s="229" t="s">
        <v>5732</v>
      </c>
      <c r="D16" s="229" t="s">
        <v>5719</v>
      </c>
      <c r="E16" s="229" t="s">
        <v>5733</v>
      </c>
      <c r="F16" s="384">
        <v>350</v>
      </c>
      <c r="G16" s="229" t="s">
        <v>5731</v>
      </c>
      <c r="H16" s="229"/>
    </row>
    <row r="17" spans="1:8" s="224" customFormat="1">
      <c r="A17" s="135">
        <v>6</v>
      </c>
      <c r="B17" s="129" t="s">
        <v>1389</v>
      </c>
      <c r="C17" s="128"/>
      <c r="D17" s="128"/>
      <c r="E17" s="128"/>
      <c r="F17" s="385">
        <f>SUM(F18:F19)</f>
        <v>5</v>
      </c>
      <c r="G17" s="128"/>
      <c r="H17" s="128"/>
    </row>
    <row r="18" spans="1:8">
      <c r="A18" s="130">
        <v>1</v>
      </c>
      <c r="B18" s="228" t="s">
        <v>5734</v>
      </c>
      <c r="C18" s="229" t="s">
        <v>5735</v>
      </c>
      <c r="D18" s="229" t="s">
        <v>5736</v>
      </c>
      <c r="E18" s="229" t="s">
        <v>5737</v>
      </c>
      <c r="F18" s="384">
        <v>3</v>
      </c>
      <c r="G18" s="229" t="s">
        <v>5738</v>
      </c>
      <c r="H18" s="229"/>
    </row>
    <row r="19" spans="1:8">
      <c r="A19" s="130">
        <v>2</v>
      </c>
      <c r="B19" s="228" t="s">
        <v>5739</v>
      </c>
      <c r="C19" s="229" t="s">
        <v>5740</v>
      </c>
      <c r="D19" s="229" t="s">
        <v>5736</v>
      </c>
      <c r="E19" s="229" t="s">
        <v>5741</v>
      </c>
      <c r="F19" s="384">
        <v>2</v>
      </c>
      <c r="G19" s="229" t="s">
        <v>5738</v>
      </c>
      <c r="H19" s="229"/>
    </row>
    <row r="20" spans="1:8" s="224" customFormat="1">
      <c r="A20" s="135">
        <v>7</v>
      </c>
      <c r="B20" s="129" t="s">
        <v>2184</v>
      </c>
      <c r="C20" s="128"/>
      <c r="D20" s="128"/>
      <c r="E20" s="128"/>
      <c r="F20" s="385">
        <f>SUM(F21)</f>
        <v>20</v>
      </c>
      <c r="G20" s="128"/>
      <c r="H20" s="128"/>
    </row>
    <row r="21" spans="1:8" ht="36.9" customHeight="1">
      <c r="A21" s="130">
        <v>1</v>
      </c>
      <c r="B21" s="228" t="s">
        <v>5742</v>
      </c>
      <c r="C21" s="229" t="s">
        <v>5743</v>
      </c>
      <c r="D21" s="229" t="s">
        <v>5744</v>
      </c>
      <c r="E21" s="229" t="s">
        <v>5707</v>
      </c>
      <c r="F21" s="384">
        <v>20</v>
      </c>
      <c r="G21" s="229" t="s">
        <v>5708</v>
      </c>
      <c r="H21" s="229"/>
    </row>
    <row r="22" spans="1:8" s="224" customFormat="1" ht="36.9" customHeight="1">
      <c r="A22" s="135">
        <v>8</v>
      </c>
      <c r="B22" s="129" t="s">
        <v>5745</v>
      </c>
      <c r="C22" s="128"/>
      <c r="D22" s="128"/>
      <c r="E22" s="128"/>
      <c r="F22" s="385">
        <f>SUM(F23:F24)</f>
        <v>12</v>
      </c>
      <c r="G22" s="135"/>
      <c r="H22" s="128"/>
    </row>
    <row r="23" spans="1:8" ht="36.9" customHeight="1">
      <c r="A23" s="381" t="s">
        <v>1278</v>
      </c>
      <c r="B23" s="144" t="s">
        <v>5746</v>
      </c>
      <c r="C23" s="144" t="s">
        <v>5747</v>
      </c>
      <c r="D23" s="144" t="s">
        <v>5748</v>
      </c>
      <c r="E23" s="144" t="s">
        <v>5749</v>
      </c>
      <c r="F23" s="382">
        <v>9</v>
      </c>
      <c r="G23" s="132" t="s">
        <v>5750</v>
      </c>
      <c r="H23" s="144"/>
    </row>
    <row r="24" spans="1:8" ht="36.9" customHeight="1">
      <c r="A24" s="139">
        <v>2</v>
      </c>
      <c r="B24" s="144" t="s">
        <v>5751</v>
      </c>
      <c r="C24" s="144" t="s">
        <v>5752</v>
      </c>
      <c r="D24" s="144" t="s">
        <v>5753</v>
      </c>
      <c r="E24" s="144" t="s">
        <v>5749</v>
      </c>
      <c r="F24" s="382">
        <v>3</v>
      </c>
      <c r="G24" s="132" t="s">
        <v>5750</v>
      </c>
      <c r="H24" s="144"/>
    </row>
    <row r="25" spans="1:8" s="224" customFormat="1">
      <c r="A25" s="135">
        <v>9</v>
      </c>
      <c r="B25" s="129" t="s">
        <v>2904</v>
      </c>
      <c r="C25" s="128"/>
      <c r="D25" s="128"/>
      <c r="E25" s="128"/>
      <c r="F25" s="385">
        <f>SUM(F26)</f>
        <v>10</v>
      </c>
      <c r="G25" s="135"/>
      <c r="H25" s="128"/>
    </row>
    <row r="26" spans="1:8" ht="113.4" customHeight="1">
      <c r="A26" s="130">
        <v>1</v>
      </c>
      <c r="B26" s="228" t="s">
        <v>5754</v>
      </c>
      <c r="C26" s="229" t="s">
        <v>5755</v>
      </c>
      <c r="D26" s="229" t="s">
        <v>5756</v>
      </c>
      <c r="E26" s="229" t="s">
        <v>5707</v>
      </c>
      <c r="F26" s="384">
        <v>10</v>
      </c>
      <c r="G26" s="229" t="s">
        <v>5708</v>
      </c>
      <c r="H26" s="229"/>
    </row>
    <row r="27" spans="1:8" s="224" customFormat="1">
      <c r="A27" s="135">
        <v>10</v>
      </c>
      <c r="B27" s="129" t="s">
        <v>2284</v>
      </c>
      <c r="C27" s="128"/>
      <c r="D27" s="128"/>
      <c r="E27" s="128"/>
      <c r="F27" s="385">
        <f>SUM(F28:F30)</f>
        <v>45</v>
      </c>
      <c r="G27" s="363"/>
      <c r="H27" s="128"/>
    </row>
    <row r="28" spans="1:8" ht="28.2" customHeight="1">
      <c r="A28" s="139">
        <v>1</v>
      </c>
      <c r="B28" s="133" t="s">
        <v>5757</v>
      </c>
      <c r="C28" s="132" t="s">
        <v>5758</v>
      </c>
      <c r="D28" s="132" t="s">
        <v>5758</v>
      </c>
      <c r="E28" s="132" t="s">
        <v>5759</v>
      </c>
      <c r="F28" s="382">
        <v>30</v>
      </c>
      <c r="G28" s="132" t="s">
        <v>5760</v>
      </c>
      <c r="H28" s="132" t="s">
        <v>5761</v>
      </c>
    </row>
    <row r="29" spans="1:8" ht="28.2" customHeight="1">
      <c r="A29" s="139">
        <v>2</v>
      </c>
      <c r="B29" s="133" t="s">
        <v>5762</v>
      </c>
      <c r="C29" s="132" t="s">
        <v>5763</v>
      </c>
      <c r="D29" s="132" t="s">
        <v>5764</v>
      </c>
      <c r="E29" s="132" t="s">
        <v>5765</v>
      </c>
      <c r="F29" s="382">
        <v>5</v>
      </c>
      <c r="G29" s="132" t="s">
        <v>5760</v>
      </c>
      <c r="H29" s="132" t="s">
        <v>5761</v>
      </c>
    </row>
    <row r="30" spans="1:8" ht="38.4" customHeight="1">
      <c r="A30" s="139">
        <v>3</v>
      </c>
      <c r="B30" s="133" t="s">
        <v>5766</v>
      </c>
      <c r="C30" s="132" t="s">
        <v>5767</v>
      </c>
      <c r="D30" s="132" t="s">
        <v>5768</v>
      </c>
      <c r="E30" s="132" t="s">
        <v>5707</v>
      </c>
      <c r="F30" s="382">
        <v>10</v>
      </c>
      <c r="G30" s="132" t="s">
        <v>5760</v>
      </c>
      <c r="H30" s="132" t="s">
        <v>5761</v>
      </c>
    </row>
    <row r="31" spans="1:8" s="224" customFormat="1">
      <c r="A31" s="135">
        <v>11</v>
      </c>
      <c r="B31" s="129" t="s">
        <v>4289</v>
      </c>
      <c r="C31" s="128"/>
      <c r="D31" s="128"/>
      <c r="E31" s="128"/>
      <c r="F31" s="385">
        <f>SUM(F32)</f>
        <v>50</v>
      </c>
      <c r="G31" s="363"/>
      <c r="H31" s="128"/>
    </row>
    <row r="32" spans="1:8" ht="63.6" customHeight="1">
      <c r="A32" s="130">
        <v>1</v>
      </c>
      <c r="B32" s="228" t="s">
        <v>5769</v>
      </c>
      <c r="C32" s="229" t="s">
        <v>5770</v>
      </c>
      <c r="D32" s="229" t="s">
        <v>5771</v>
      </c>
      <c r="E32" s="229" t="s">
        <v>5707</v>
      </c>
      <c r="F32" s="384">
        <v>50</v>
      </c>
      <c r="G32" s="229" t="s">
        <v>5772</v>
      </c>
      <c r="H32" s="229"/>
    </row>
    <row r="33" spans="1:8" s="224" customFormat="1">
      <c r="A33" s="135">
        <v>12</v>
      </c>
      <c r="B33" s="129" t="s">
        <v>2325</v>
      </c>
      <c r="C33" s="128"/>
      <c r="D33" s="128"/>
      <c r="E33" s="128"/>
      <c r="F33" s="385">
        <f>SUM(F34)</f>
        <v>5</v>
      </c>
      <c r="G33" s="128"/>
      <c r="H33" s="128"/>
    </row>
    <row r="34" spans="1:8" ht="37.049999999999997" customHeight="1">
      <c r="A34" s="130">
        <v>1</v>
      </c>
      <c r="B34" s="228" t="s">
        <v>5773</v>
      </c>
      <c r="C34" s="229" t="s">
        <v>5774</v>
      </c>
      <c r="D34" s="229" t="s">
        <v>5775</v>
      </c>
      <c r="E34" s="229" t="s">
        <v>5776</v>
      </c>
      <c r="F34" s="384">
        <v>5</v>
      </c>
      <c r="G34" s="229" t="s">
        <v>5777</v>
      </c>
      <c r="H34" s="229"/>
    </row>
    <row r="35" spans="1:8" s="224" customFormat="1">
      <c r="A35" s="136">
        <v>13</v>
      </c>
      <c r="B35" s="129" t="s">
        <v>2349</v>
      </c>
      <c r="C35" s="136"/>
      <c r="D35" s="136"/>
      <c r="E35" s="136"/>
      <c r="F35" s="386">
        <f>SUM(F36:F62)</f>
        <v>14.400000000000002</v>
      </c>
      <c r="G35" s="364"/>
      <c r="H35" s="136"/>
    </row>
    <row r="36" spans="1:8" ht="28.05" customHeight="1">
      <c r="A36" s="130">
        <v>1</v>
      </c>
      <c r="B36" s="365" t="s">
        <v>5778</v>
      </c>
      <c r="C36" s="230" t="s">
        <v>5779</v>
      </c>
      <c r="D36" s="230" t="s">
        <v>5780</v>
      </c>
      <c r="E36" s="230" t="s">
        <v>5781</v>
      </c>
      <c r="F36" s="384">
        <v>0.6</v>
      </c>
      <c r="G36" s="230" t="s">
        <v>5708</v>
      </c>
      <c r="H36" s="230"/>
    </row>
    <row r="37" spans="1:8" ht="28.05" customHeight="1">
      <c r="A37" s="130">
        <v>2</v>
      </c>
      <c r="B37" s="365" t="s">
        <v>5778</v>
      </c>
      <c r="C37" s="230" t="s">
        <v>5782</v>
      </c>
      <c r="D37" s="225" t="s">
        <v>5783</v>
      </c>
      <c r="E37" s="230" t="s">
        <v>5781</v>
      </c>
      <c r="F37" s="384">
        <v>0.56000000000000005</v>
      </c>
      <c r="G37" s="230" t="s">
        <v>5708</v>
      </c>
      <c r="H37" s="230"/>
    </row>
    <row r="38" spans="1:8" ht="28.05" customHeight="1">
      <c r="A38" s="130">
        <v>3</v>
      </c>
      <c r="B38" s="365" t="s">
        <v>5778</v>
      </c>
      <c r="C38" s="230" t="s">
        <v>5779</v>
      </c>
      <c r="D38" s="225" t="s">
        <v>5784</v>
      </c>
      <c r="E38" s="230" t="s">
        <v>5781</v>
      </c>
      <c r="F38" s="384">
        <v>0.3</v>
      </c>
      <c r="G38" s="230" t="s">
        <v>5708</v>
      </c>
      <c r="H38" s="230"/>
    </row>
    <row r="39" spans="1:8" ht="28.05" customHeight="1">
      <c r="A39" s="130">
        <v>4</v>
      </c>
      <c r="B39" s="365" t="s">
        <v>5785</v>
      </c>
      <c r="C39" s="230" t="s">
        <v>5779</v>
      </c>
      <c r="D39" s="225" t="s">
        <v>5786</v>
      </c>
      <c r="E39" s="230" t="s">
        <v>5781</v>
      </c>
      <c r="F39" s="384">
        <v>0.43</v>
      </c>
      <c r="G39" s="230" t="s">
        <v>5708</v>
      </c>
      <c r="H39" s="230"/>
    </row>
    <row r="40" spans="1:8" ht="28.05" customHeight="1">
      <c r="A40" s="130">
        <v>5</v>
      </c>
      <c r="B40" s="365" t="s">
        <v>5778</v>
      </c>
      <c r="C40" s="230" t="s">
        <v>5782</v>
      </c>
      <c r="D40" s="225" t="s">
        <v>5787</v>
      </c>
      <c r="E40" s="230" t="s">
        <v>5781</v>
      </c>
      <c r="F40" s="384">
        <v>0.8</v>
      </c>
      <c r="G40" s="230" t="s">
        <v>5708</v>
      </c>
      <c r="H40" s="230"/>
    </row>
    <row r="41" spans="1:8" ht="28.05" customHeight="1">
      <c r="A41" s="130">
        <v>6</v>
      </c>
      <c r="B41" s="365" t="s">
        <v>5778</v>
      </c>
      <c r="C41" s="230" t="s">
        <v>5782</v>
      </c>
      <c r="D41" s="225" t="s">
        <v>5788</v>
      </c>
      <c r="E41" s="230" t="s">
        <v>5781</v>
      </c>
      <c r="F41" s="384">
        <v>0.3</v>
      </c>
      <c r="G41" s="230" t="s">
        <v>5708</v>
      </c>
      <c r="H41" s="230"/>
    </row>
    <row r="42" spans="1:8" ht="28.05" customHeight="1">
      <c r="A42" s="130">
        <v>7</v>
      </c>
      <c r="B42" s="365" t="s">
        <v>5789</v>
      </c>
      <c r="C42" s="230" t="s">
        <v>5782</v>
      </c>
      <c r="D42" s="225" t="s">
        <v>5790</v>
      </c>
      <c r="E42" s="230" t="s">
        <v>5781</v>
      </c>
      <c r="F42" s="384">
        <v>0.3</v>
      </c>
      <c r="G42" s="230" t="s">
        <v>5708</v>
      </c>
      <c r="H42" s="230"/>
    </row>
    <row r="43" spans="1:8" ht="28.05" customHeight="1">
      <c r="A43" s="130">
        <v>8</v>
      </c>
      <c r="B43" s="365" t="s">
        <v>5778</v>
      </c>
      <c r="C43" s="230" t="s">
        <v>5782</v>
      </c>
      <c r="D43" s="225" t="s">
        <v>5791</v>
      </c>
      <c r="E43" s="230" t="s">
        <v>5781</v>
      </c>
      <c r="F43" s="384">
        <v>0.4</v>
      </c>
      <c r="G43" s="230" t="s">
        <v>5708</v>
      </c>
      <c r="H43" s="230"/>
    </row>
    <row r="44" spans="1:8" ht="28.05" customHeight="1">
      <c r="A44" s="130">
        <v>9</v>
      </c>
      <c r="B44" s="365" t="s">
        <v>5778</v>
      </c>
      <c r="C44" s="230" t="s">
        <v>5782</v>
      </c>
      <c r="D44" s="227" t="s">
        <v>5792</v>
      </c>
      <c r="E44" s="230" t="s">
        <v>5781</v>
      </c>
      <c r="F44" s="387">
        <v>0.7</v>
      </c>
      <c r="G44" s="230" t="s">
        <v>5708</v>
      </c>
      <c r="H44" s="230"/>
    </row>
    <row r="45" spans="1:8" ht="28.05" customHeight="1">
      <c r="A45" s="130">
        <v>10</v>
      </c>
      <c r="B45" s="365" t="s">
        <v>5793</v>
      </c>
      <c r="C45" s="230" t="s">
        <v>5779</v>
      </c>
      <c r="D45" s="227" t="s">
        <v>5794</v>
      </c>
      <c r="E45" s="230" t="s">
        <v>5781</v>
      </c>
      <c r="F45" s="387">
        <v>0.7</v>
      </c>
      <c r="G45" s="230" t="s">
        <v>5708</v>
      </c>
      <c r="H45" s="230"/>
    </row>
    <row r="46" spans="1:8" ht="28.05" customHeight="1">
      <c r="A46" s="130">
        <v>11</v>
      </c>
      <c r="B46" s="366" t="s">
        <v>5795</v>
      </c>
      <c r="C46" s="230" t="s">
        <v>5779</v>
      </c>
      <c r="D46" s="227" t="s">
        <v>5786</v>
      </c>
      <c r="E46" s="230" t="s">
        <v>5781</v>
      </c>
      <c r="F46" s="387">
        <v>0.3</v>
      </c>
      <c r="G46" s="230" t="s">
        <v>5708</v>
      </c>
      <c r="H46" s="230"/>
    </row>
    <row r="47" spans="1:8" ht="28.05" customHeight="1">
      <c r="A47" s="130">
        <v>12</v>
      </c>
      <c r="B47" s="366" t="s">
        <v>5785</v>
      </c>
      <c r="C47" s="230" t="s">
        <v>5779</v>
      </c>
      <c r="D47" s="227" t="s">
        <v>5796</v>
      </c>
      <c r="E47" s="230" t="s">
        <v>5781</v>
      </c>
      <c r="F47" s="387">
        <v>0.36</v>
      </c>
      <c r="G47" s="230" t="s">
        <v>5708</v>
      </c>
      <c r="H47" s="230"/>
    </row>
    <row r="48" spans="1:8" ht="28.05" customHeight="1">
      <c r="A48" s="130">
        <v>13</v>
      </c>
      <c r="B48" s="366" t="s">
        <v>5797</v>
      </c>
      <c r="C48" s="230" t="s">
        <v>5779</v>
      </c>
      <c r="D48" s="227" t="s">
        <v>5798</v>
      </c>
      <c r="E48" s="230" t="s">
        <v>5781</v>
      </c>
      <c r="F48" s="387">
        <v>0.7</v>
      </c>
      <c r="G48" s="230" t="s">
        <v>5708</v>
      </c>
      <c r="H48" s="230"/>
    </row>
    <row r="49" spans="1:8" ht="28.05" customHeight="1">
      <c r="A49" s="130">
        <v>14</v>
      </c>
      <c r="B49" s="366" t="s">
        <v>5785</v>
      </c>
      <c r="C49" s="230" t="s">
        <v>5779</v>
      </c>
      <c r="D49" s="227" t="s">
        <v>5799</v>
      </c>
      <c r="E49" s="230" t="s">
        <v>5781</v>
      </c>
      <c r="F49" s="387">
        <v>0.36</v>
      </c>
      <c r="G49" s="230" t="s">
        <v>5708</v>
      </c>
      <c r="H49" s="230"/>
    </row>
    <row r="50" spans="1:8" ht="28.05" customHeight="1">
      <c r="A50" s="130">
        <v>15</v>
      </c>
      <c r="B50" s="366" t="s">
        <v>5800</v>
      </c>
      <c r="C50" s="230" t="s">
        <v>5779</v>
      </c>
      <c r="D50" s="227" t="s">
        <v>5801</v>
      </c>
      <c r="E50" s="230" t="s">
        <v>5781</v>
      </c>
      <c r="F50" s="387">
        <v>0.37</v>
      </c>
      <c r="G50" s="230" t="s">
        <v>5708</v>
      </c>
      <c r="H50" s="230"/>
    </row>
    <row r="51" spans="1:8" ht="28.05" customHeight="1">
      <c r="A51" s="130">
        <v>16</v>
      </c>
      <c r="B51" s="366" t="s">
        <v>5785</v>
      </c>
      <c r="C51" s="230" t="s">
        <v>5779</v>
      </c>
      <c r="D51" s="227" t="s">
        <v>5802</v>
      </c>
      <c r="E51" s="230" t="s">
        <v>5781</v>
      </c>
      <c r="F51" s="387">
        <v>0.42</v>
      </c>
      <c r="G51" s="230" t="s">
        <v>5708</v>
      </c>
      <c r="H51" s="230"/>
    </row>
    <row r="52" spans="1:8" ht="28.05" customHeight="1">
      <c r="A52" s="130">
        <v>17</v>
      </c>
      <c r="B52" s="366" t="s">
        <v>5793</v>
      </c>
      <c r="C52" s="230" t="s">
        <v>5779</v>
      </c>
      <c r="D52" s="227" t="s">
        <v>5803</v>
      </c>
      <c r="E52" s="230" t="s">
        <v>5781</v>
      </c>
      <c r="F52" s="387">
        <v>0.3</v>
      </c>
      <c r="G52" s="230" t="s">
        <v>5708</v>
      </c>
      <c r="H52" s="230"/>
    </row>
    <row r="53" spans="1:8" ht="28.05" customHeight="1">
      <c r="A53" s="130">
        <v>18</v>
      </c>
      <c r="B53" s="366" t="s">
        <v>5804</v>
      </c>
      <c r="C53" s="230" t="s">
        <v>5779</v>
      </c>
      <c r="D53" s="227" t="s">
        <v>5805</v>
      </c>
      <c r="E53" s="230" t="s">
        <v>5781</v>
      </c>
      <c r="F53" s="387">
        <v>0.9</v>
      </c>
      <c r="G53" s="230" t="s">
        <v>5708</v>
      </c>
      <c r="H53" s="230"/>
    </row>
    <row r="54" spans="1:8" ht="28.05" customHeight="1">
      <c r="A54" s="130">
        <v>19</v>
      </c>
      <c r="B54" s="366" t="s">
        <v>5793</v>
      </c>
      <c r="C54" s="230" t="s">
        <v>5806</v>
      </c>
      <c r="D54" s="227" t="s">
        <v>5807</v>
      </c>
      <c r="E54" s="230" t="s">
        <v>5781</v>
      </c>
      <c r="F54" s="387">
        <v>0.56999999999999995</v>
      </c>
      <c r="G54" s="230" t="s">
        <v>5708</v>
      </c>
      <c r="H54" s="230"/>
    </row>
    <row r="55" spans="1:8" ht="28.05" customHeight="1">
      <c r="A55" s="130">
        <v>20</v>
      </c>
      <c r="B55" s="365" t="s">
        <v>5808</v>
      </c>
      <c r="C55" s="230" t="s">
        <v>5806</v>
      </c>
      <c r="D55" s="227" t="s">
        <v>5809</v>
      </c>
      <c r="E55" s="230" t="s">
        <v>5781</v>
      </c>
      <c r="F55" s="387">
        <v>0.56999999999999995</v>
      </c>
      <c r="G55" s="230" t="s">
        <v>5708</v>
      </c>
      <c r="H55" s="230"/>
    </row>
    <row r="56" spans="1:8" ht="28.05" customHeight="1">
      <c r="A56" s="130">
        <v>21</v>
      </c>
      <c r="B56" s="365" t="s">
        <v>5808</v>
      </c>
      <c r="C56" s="230" t="s">
        <v>5810</v>
      </c>
      <c r="D56" s="227" t="s">
        <v>5811</v>
      </c>
      <c r="E56" s="230" t="s">
        <v>5781</v>
      </c>
      <c r="F56" s="387">
        <v>0.72</v>
      </c>
      <c r="G56" s="230" t="s">
        <v>5708</v>
      </c>
      <c r="H56" s="230"/>
    </row>
    <row r="57" spans="1:8" ht="28.05" customHeight="1">
      <c r="A57" s="130">
        <v>22</v>
      </c>
      <c r="B57" s="365" t="s">
        <v>5812</v>
      </c>
      <c r="C57" s="230" t="s">
        <v>5810</v>
      </c>
      <c r="D57" s="227" t="s">
        <v>5813</v>
      </c>
      <c r="E57" s="230" t="s">
        <v>5781</v>
      </c>
      <c r="F57" s="387">
        <v>0.32</v>
      </c>
      <c r="G57" s="230" t="s">
        <v>5708</v>
      </c>
      <c r="H57" s="230"/>
    </row>
    <row r="58" spans="1:8" ht="28.05" customHeight="1">
      <c r="A58" s="130">
        <v>23</v>
      </c>
      <c r="B58" s="365" t="s">
        <v>5812</v>
      </c>
      <c r="C58" s="230" t="s">
        <v>5810</v>
      </c>
      <c r="D58" s="227" t="s">
        <v>5814</v>
      </c>
      <c r="E58" s="230" t="s">
        <v>5781</v>
      </c>
      <c r="F58" s="387">
        <v>0.36</v>
      </c>
      <c r="G58" s="230" t="s">
        <v>5708</v>
      </c>
      <c r="H58" s="230"/>
    </row>
    <row r="59" spans="1:8" ht="28.05" customHeight="1">
      <c r="A59" s="130">
        <v>24</v>
      </c>
      <c r="B59" s="365" t="s">
        <v>5812</v>
      </c>
      <c r="C59" s="230" t="s">
        <v>5810</v>
      </c>
      <c r="D59" s="227" t="s">
        <v>5815</v>
      </c>
      <c r="E59" s="230" t="s">
        <v>5781</v>
      </c>
      <c r="F59" s="387">
        <v>0.9</v>
      </c>
      <c r="G59" s="230" t="s">
        <v>5708</v>
      </c>
      <c r="H59" s="230"/>
    </row>
    <row r="60" spans="1:8" ht="28.05" customHeight="1">
      <c r="A60" s="130">
        <v>25</v>
      </c>
      <c r="B60" s="365" t="s">
        <v>5793</v>
      </c>
      <c r="C60" s="230" t="s">
        <v>5779</v>
      </c>
      <c r="D60" s="230" t="s">
        <v>5816</v>
      </c>
      <c r="E60" s="230" t="s">
        <v>5781</v>
      </c>
      <c r="F60" s="387">
        <v>0.72</v>
      </c>
      <c r="G60" s="230" t="s">
        <v>5708</v>
      </c>
      <c r="H60" s="230"/>
    </row>
    <row r="61" spans="1:8" ht="28.05" customHeight="1">
      <c r="A61" s="130">
        <v>26</v>
      </c>
      <c r="B61" s="365" t="s">
        <v>5795</v>
      </c>
      <c r="C61" s="230" t="s">
        <v>5779</v>
      </c>
      <c r="D61" s="227" t="s">
        <v>5817</v>
      </c>
      <c r="E61" s="230" t="s">
        <v>5781</v>
      </c>
      <c r="F61" s="387">
        <v>1.08</v>
      </c>
      <c r="G61" s="230" t="s">
        <v>5708</v>
      </c>
      <c r="H61" s="230"/>
    </row>
    <row r="62" spans="1:8" ht="28.05" customHeight="1">
      <c r="A62" s="130">
        <v>27</v>
      </c>
      <c r="B62" s="365" t="s">
        <v>5818</v>
      </c>
      <c r="C62" s="230" t="s">
        <v>5779</v>
      </c>
      <c r="D62" s="227" t="s">
        <v>5819</v>
      </c>
      <c r="E62" s="230" t="s">
        <v>5781</v>
      </c>
      <c r="F62" s="387">
        <v>0.36</v>
      </c>
      <c r="G62" s="230" t="s">
        <v>5708</v>
      </c>
      <c r="H62" s="230"/>
    </row>
    <row r="63" spans="1:8" s="224" customFormat="1">
      <c r="A63" s="135">
        <v>14</v>
      </c>
      <c r="B63" s="137" t="s">
        <v>2400</v>
      </c>
      <c r="C63" s="220"/>
      <c r="D63" s="367"/>
      <c r="E63" s="220"/>
      <c r="F63" s="388">
        <f>SUM(F64)</f>
        <v>15</v>
      </c>
      <c r="G63" s="363"/>
      <c r="H63" s="220"/>
    </row>
    <row r="64" spans="1:8" ht="36.9" customHeight="1">
      <c r="A64" s="139">
        <v>1</v>
      </c>
      <c r="B64" s="133" t="s">
        <v>5820</v>
      </c>
      <c r="C64" s="132" t="s">
        <v>5821</v>
      </c>
      <c r="D64" s="132" t="s">
        <v>5822</v>
      </c>
      <c r="E64" s="132" t="s">
        <v>5823</v>
      </c>
      <c r="F64" s="382">
        <v>15</v>
      </c>
      <c r="G64" s="132" t="s">
        <v>5708</v>
      </c>
      <c r="H64" s="132" t="s">
        <v>5824</v>
      </c>
    </row>
    <row r="65" spans="1:8" s="224" customFormat="1">
      <c r="A65" s="135">
        <v>15</v>
      </c>
      <c r="B65" s="137" t="s">
        <v>2540</v>
      </c>
      <c r="C65" s="220"/>
      <c r="D65" s="367"/>
      <c r="E65" s="220"/>
      <c r="F65" s="388">
        <f>SUM(F66)</f>
        <v>20</v>
      </c>
      <c r="G65" s="363"/>
      <c r="H65" s="220"/>
    </row>
    <row r="66" spans="1:8" ht="36.9" customHeight="1">
      <c r="A66" s="139">
        <v>1</v>
      </c>
      <c r="B66" s="133" t="s">
        <v>5825</v>
      </c>
      <c r="C66" s="132" t="s">
        <v>5826</v>
      </c>
      <c r="D66" s="132" t="s">
        <v>5827</v>
      </c>
      <c r="E66" s="132" t="s">
        <v>5707</v>
      </c>
      <c r="F66" s="384">
        <v>20</v>
      </c>
      <c r="G66" s="230" t="s">
        <v>5708</v>
      </c>
      <c r="H66" s="132"/>
    </row>
    <row r="67" spans="1:8" s="224" customFormat="1">
      <c r="A67" s="362">
        <v>16</v>
      </c>
      <c r="B67" s="137" t="s">
        <v>2884</v>
      </c>
      <c r="C67" s="134"/>
      <c r="D67" s="134"/>
      <c r="E67" s="134"/>
      <c r="F67" s="385">
        <f>SUM(F68:F71)</f>
        <v>60</v>
      </c>
      <c r="G67" s="220"/>
      <c r="H67" s="134"/>
    </row>
    <row r="68" spans="1:8" ht="36.9" customHeight="1">
      <c r="A68" s="132">
        <v>1</v>
      </c>
      <c r="B68" s="133" t="s">
        <v>5828</v>
      </c>
      <c r="C68" s="132" t="s">
        <v>5829</v>
      </c>
      <c r="D68" s="132" t="s">
        <v>5830</v>
      </c>
      <c r="E68" s="132" t="s">
        <v>5707</v>
      </c>
      <c r="F68" s="382">
        <v>10</v>
      </c>
      <c r="G68" s="132" t="s">
        <v>5708</v>
      </c>
      <c r="H68" s="132"/>
    </row>
    <row r="69" spans="1:8" ht="36.9" customHeight="1">
      <c r="A69" s="132">
        <v>2</v>
      </c>
      <c r="B69" s="133" t="s">
        <v>5831</v>
      </c>
      <c r="C69" s="132" t="s">
        <v>5832</v>
      </c>
      <c r="D69" s="132" t="s">
        <v>5833</v>
      </c>
      <c r="E69" s="132" t="s">
        <v>5707</v>
      </c>
      <c r="F69" s="382">
        <v>10</v>
      </c>
      <c r="G69" s="132" t="s">
        <v>5708</v>
      </c>
      <c r="H69" s="132"/>
    </row>
    <row r="70" spans="1:8" ht="36.9" customHeight="1">
      <c r="A70" s="132">
        <v>3</v>
      </c>
      <c r="B70" s="133" t="s">
        <v>5834</v>
      </c>
      <c r="C70" s="132" t="s">
        <v>5835</v>
      </c>
      <c r="D70" s="132" t="s">
        <v>5833</v>
      </c>
      <c r="E70" s="132" t="s">
        <v>5707</v>
      </c>
      <c r="F70" s="382">
        <v>20</v>
      </c>
      <c r="G70" s="132" t="s">
        <v>5708</v>
      </c>
      <c r="H70" s="132"/>
    </row>
    <row r="71" spans="1:8" ht="36.9" customHeight="1">
      <c r="A71" s="132">
        <v>4</v>
      </c>
      <c r="B71" s="133" t="s">
        <v>5836</v>
      </c>
      <c r="C71" s="132" t="s">
        <v>5837</v>
      </c>
      <c r="D71" s="132" t="s">
        <v>5833</v>
      </c>
      <c r="E71" s="132" t="s">
        <v>5707</v>
      </c>
      <c r="F71" s="382">
        <v>20</v>
      </c>
      <c r="G71" s="132" t="s">
        <v>5708</v>
      </c>
      <c r="H71" s="132"/>
    </row>
    <row r="72" spans="1:8" s="224" customFormat="1">
      <c r="A72" s="135">
        <v>17</v>
      </c>
      <c r="B72" s="368" t="s">
        <v>2927</v>
      </c>
      <c r="C72" s="220"/>
      <c r="D72" s="367"/>
      <c r="E72" s="220"/>
      <c r="F72" s="388">
        <f>SUM(F73:F77)</f>
        <v>14</v>
      </c>
      <c r="G72" s="220"/>
      <c r="H72" s="220"/>
    </row>
    <row r="73" spans="1:8" ht="28.05" customHeight="1">
      <c r="A73" s="130">
        <v>1</v>
      </c>
      <c r="B73" s="228" t="s">
        <v>5838</v>
      </c>
      <c r="C73" s="229" t="s">
        <v>5839</v>
      </c>
      <c r="D73" s="229" t="s">
        <v>5711</v>
      </c>
      <c r="E73" s="229" t="s">
        <v>5840</v>
      </c>
      <c r="F73" s="384"/>
      <c r="G73" s="229"/>
      <c r="H73" s="229"/>
    </row>
    <row r="74" spans="1:8" ht="28.05" customHeight="1">
      <c r="A74" s="130">
        <v>2</v>
      </c>
      <c r="B74" s="228" t="s">
        <v>5841</v>
      </c>
      <c r="C74" s="229" t="s">
        <v>5842</v>
      </c>
      <c r="D74" s="229" t="s">
        <v>5711</v>
      </c>
      <c r="E74" s="229" t="s">
        <v>5840</v>
      </c>
      <c r="F74" s="384"/>
      <c r="G74" s="229"/>
      <c r="H74" s="229"/>
    </row>
    <row r="75" spans="1:8" ht="28.05" customHeight="1">
      <c r="A75" s="130">
        <v>3</v>
      </c>
      <c r="B75" s="228" t="s">
        <v>5843</v>
      </c>
      <c r="C75" s="229" t="s">
        <v>5844</v>
      </c>
      <c r="D75" s="229" t="s">
        <v>5711</v>
      </c>
      <c r="E75" s="229" t="s">
        <v>5845</v>
      </c>
      <c r="F75" s="384">
        <v>5</v>
      </c>
      <c r="G75" s="229" t="s">
        <v>5708</v>
      </c>
      <c r="H75" s="229"/>
    </row>
    <row r="76" spans="1:8" ht="28.05" customHeight="1">
      <c r="A76" s="130">
        <v>4</v>
      </c>
      <c r="B76" s="228" t="s">
        <v>5846</v>
      </c>
      <c r="C76" s="229" t="s">
        <v>5847</v>
      </c>
      <c r="D76" s="229" t="s">
        <v>5711</v>
      </c>
      <c r="E76" s="229" t="s">
        <v>5848</v>
      </c>
      <c r="F76" s="384">
        <v>6</v>
      </c>
      <c r="G76" s="229" t="s">
        <v>5708</v>
      </c>
      <c r="H76" s="229"/>
    </row>
    <row r="77" spans="1:8" ht="28.05" customHeight="1">
      <c r="A77" s="130">
        <v>5</v>
      </c>
      <c r="B77" s="228" t="s">
        <v>5849</v>
      </c>
      <c r="C77" s="229" t="s">
        <v>5850</v>
      </c>
      <c r="D77" s="229" t="s">
        <v>5711</v>
      </c>
      <c r="E77" s="229" t="s">
        <v>5851</v>
      </c>
      <c r="F77" s="384">
        <v>3</v>
      </c>
      <c r="G77" s="229" t="s">
        <v>5708</v>
      </c>
      <c r="H77" s="229"/>
    </row>
    <row r="78" spans="1:8" s="224" customFormat="1" ht="17.399999999999999" customHeight="1">
      <c r="A78" s="135">
        <v>18</v>
      </c>
      <c r="B78" s="129" t="s">
        <v>2993</v>
      </c>
      <c r="C78" s="128"/>
      <c r="D78" s="128"/>
      <c r="E78" s="128"/>
      <c r="F78" s="385">
        <f>SUM(F79:F84)</f>
        <v>30</v>
      </c>
      <c r="G78" s="128"/>
      <c r="H78" s="128"/>
    </row>
    <row r="79" spans="1:8" ht="28.05" customHeight="1">
      <c r="A79" s="226">
        <v>1</v>
      </c>
      <c r="B79" s="223" t="s">
        <v>5852</v>
      </c>
      <c r="C79" s="222" t="s">
        <v>5853</v>
      </c>
      <c r="D79" s="222" t="s">
        <v>5854</v>
      </c>
      <c r="E79" s="222" t="s">
        <v>5707</v>
      </c>
      <c r="F79" s="387">
        <v>3</v>
      </c>
      <c r="G79" s="222" t="s">
        <v>5855</v>
      </c>
      <c r="H79" s="222" t="s">
        <v>5856</v>
      </c>
    </row>
    <row r="80" spans="1:8" ht="28.05" customHeight="1">
      <c r="A80" s="226">
        <v>2</v>
      </c>
      <c r="B80" s="223" t="s">
        <v>5852</v>
      </c>
      <c r="C80" s="222" t="s">
        <v>5857</v>
      </c>
      <c r="D80" s="222" t="s">
        <v>5854</v>
      </c>
      <c r="E80" s="222" t="s">
        <v>5707</v>
      </c>
      <c r="F80" s="387">
        <v>2</v>
      </c>
      <c r="G80" s="222" t="s">
        <v>5855</v>
      </c>
      <c r="H80" s="222" t="s">
        <v>5856</v>
      </c>
    </row>
    <row r="81" spans="1:8" ht="28.05" customHeight="1">
      <c r="A81" s="226">
        <v>3</v>
      </c>
      <c r="B81" s="223" t="s">
        <v>5858</v>
      </c>
      <c r="C81" s="222" t="s">
        <v>5859</v>
      </c>
      <c r="D81" s="222" t="s">
        <v>5854</v>
      </c>
      <c r="E81" s="222" t="s">
        <v>5707</v>
      </c>
      <c r="F81" s="387">
        <v>2</v>
      </c>
      <c r="G81" s="222" t="s">
        <v>5855</v>
      </c>
      <c r="H81" s="222" t="s">
        <v>5856</v>
      </c>
    </row>
    <row r="82" spans="1:8" ht="28.05" customHeight="1">
      <c r="A82" s="226">
        <v>4</v>
      </c>
      <c r="B82" s="223" t="s">
        <v>5860</v>
      </c>
      <c r="C82" s="222" t="s">
        <v>5861</v>
      </c>
      <c r="D82" s="222" t="s">
        <v>5854</v>
      </c>
      <c r="E82" s="222" t="s">
        <v>5707</v>
      </c>
      <c r="F82" s="387">
        <v>3</v>
      </c>
      <c r="G82" s="222" t="s">
        <v>5855</v>
      </c>
      <c r="H82" s="222" t="s">
        <v>5856</v>
      </c>
    </row>
    <row r="83" spans="1:8" ht="28.05" customHeight="1">
      <c r="A83" s="226">
        <v>5</v>
      </c>
      <c r="B83" s="223" t="s">
        <v>5862</v>
      </c>
      <c r="C83" s="222" t="s">
        <v>5863</v>
      </c>
      <c r="D83" s="222" t="s">
        <v>5864</v>
      </c>
      <c r="E83" s="222" t="s">
        <v>5707</v>
      </c>
      <c r="F83" s="387">
        <v>10</v>
      </c>
      <c r="G83" s="222" t="s">
        <v>5855</v>
      </c>
      <c r="H83" s="222" t="s">
        <v>5856</v>
      </c>
    </row>
    <row r="84" spans="1:8" ht="28.05" customHeight="1">
      <c r="A84" s="226">
        <v>6</v>
      </c>
      <c r="B84" s="223" t="s">
        <v>5865</v>
      </c>
      <c r="C84" s="222" t="s">
        <v>5866</v>
      </c>
      <c r="D84" s="222" t="s">
        <v>5867</v>
      </c>
      <c r="E84" s="222" t="s">
        <v>5707</v>
      </c>
      <c r="F84" s="387">
        <v>10</v>
      </c>
      <c r="G84" s="222" t="s">
        <v>5855</v>
      </c>
      <c r="H84" s="222" t="s">
        <v>5856</v>
      </c>
    </row>
    <row r="85" spans="1:8" s="224" customFormat="1">
      <c r="A85" s="136">
        <v>19</v>
      </c>
      <c r="B85" s="137" t="s">
        <v>3097</v>
      </c>
      <c r="C85" s="136"/>
      <c r="D85" s="136"/>
      <c r="E85" s="136"/>
      <c r="F85" s="386">
        <f>SUM(F86:F91)</f>
        <v>55</v>
      </c>
      <c r="G85" s="369"/>
      <c r="H85" s="136"/>
    </row>
    <row r="86" spans="1:8" ht="46.8">
      <c r="A86" s="130">
        <v>1</v>
      </c>
      <c r="B86" s="228" t="s">
        <v>5868</v>
      </c>
      <c r="C86" s="229" t="s">
        <v>5868</v>
      </c>
      <c r="D86" s="229" t="s">
        <v>5869</v>
      </c>
      <c r="E86" s="229" t="s">
        <v>5707</v>
      </c>
      <c r="F86" s="384">
        <v>10</v>
      </c>
      <c r="G86" s="229" t="s">
        <v>5708</v>
      </c>
      <c r="H86" s="229"/>
    </row>
    <row r="87" spans="1:8" ht="46.8">
      <c r="A87" s="130">
        <v>2</v>
      </c>
      <c r="B87" s="228" t="s">
        <v>5870</v>
      </c>
      <c r="C87" s="229" t="s">
        <v>5870</v>
      </c>
      <c r="D87" s="229" t="s">
        <v>5869</v>
      </c>
      <c r="E87" s="229" t="s">
        <v>5707</v>
      </c>
      <c r="F87" s="384">
        <v>5</v>
      </c>
      <c r="G87" s="229" t="s">
        <v>5708</v>
      </c>
      <c r="H87" s="229"/>
    </row>
    <row r="88" spans="1:8" ht="31.2">
      <c r="A88" s="130">
        <v>1</v>
      </c>
      <c r="B88" s="228" t="s">
        <v>5871</v>
      </c>
      <c r="C88" s="229" t="s">
        <v>5872</v>
      </c>
      <c r="D88" s="229" t="s">
        <v>5873</v>
      </c>
      <c r="E88" s="229" t="s">
        <v>5874</v>
      </c>
      <c r="F88" s="384">
        <v>10</v>
      </c>
      <c r="G88" s="229" t="s">
        <v>5708</v>
      </c>
      <c r="H88" s="229"/>
    </row>
    <row r="89" spans="1:8" ht="31.2">
      <c r="A89" s="130">
        <v>2</v>
      </c>
      <c r="B89" s="228" t="s">
        <v>5871</v>
      </c>
      <c r="C89" s="229" t="s">
        <v>5875</v>
      </c>
      <c r="D89" s="229" t="s">
        <v>5873</v>
      </c>
      <c r="E89" s="229"/>
      <c r="F89" s="384">
        <v>10</v>
      </c>
      <c r="G89" s="229" t="s">
        <v>5708</v>
      </c>
      <c r="H89" s="229"/>
    </row>
    <row r="90" spans="1:8" ht="31.2">
      <c r="A90" s="130">
        <v>3</v>
      </c>
      <c r="B90" s="228" t="s">
        <v>5871</v>
      </c>
      <c r="C90" s="229" t="s">
        <v>5876</v>
      </c>
      <c r="D90" s="229" t="s">
        <v>5873</v>
      </c>
      <c r="E90" s="229"/>
      <c r="F90" s="384">
        <v>10</v>
      </c>
      <c r="G90" s="229" t="s">
        <v>5708</v>
      </c>
      <c r="H90" s="229"/>
    </row>
    <row r="91" spans="1:8" ht="31.2">
      <c r="A91" s="130">
        <v>4</v>
      </c>
      <c r="B91" s="228" t="s">
        <v>5871</v>
      </c>
      <c r="C91" s="229" t="s">
        <v>5877</v>
      </c>
      <c r="D91" s="229" t="s">
        <v>5873</v>
      </c>
      <c r="E91" s="229"/>
      <c r="F91" s="384">
        <v>10</v>
      </c>
      <c r="G91" s="229" t="s">
        <v>5708</v>
      </c>
      <c r="H91" s="229"/>
    </row>
    <row r="92" spans="1:8" s="224" customFormat="1">
      <c r="A92" s="136">
        <v>20</v>
      </c>
      <c r="B92" s="137" t="s">
        <v>3157</v>
      </c>
      <c r="C92" s="136"/>
      <c r="D92" s="136"/>
      <c r="E92" s="136"/>
      <c r="F92" s="386">
        <f>SUM(F93)</f>
        <v>25</v>
      </c>
      <c r="G92" s="136"/>
      <c r="H92" s="136"/>
    </row>
    <row r="93" spans="1:8" ht="31.2">
      <c r="A93" s="130">
        <v>1</v>
      </c>
      <c r="B93" s="228" t="s">
        <v>5878</v>
      </c>
      <c r="C93" s="229" t="s">
        <v>5879</v>
      </c>
      <c r="D93" s="229" t="s">
        <v>5880</v>
      </c>
      <c r="E93" s="229" t="s">
        <v>5707</v>
      </c>
      <c r="F93" s="384">
        <v>25</v>
      </c>
      <c r="G93" s="229" t="s">
        <v>5881</v>
      </c>
      <c r="H93" s="229"/>
    </row>
    <row r="94" spans="1:8" s="224" customFormat="1">
      <c r="A94" s="151">
        <v>21</v>
      </c>
      <c r="B94" s="152" t="s">
        <v>3310</v>
      </c>
      <c r="C94" s="151"/>
      <c r="D94" s="151"/>
      <c r="E94" s="151"/>
      <c r="F94" s="389">
        <f>SUM(F95:F96)</f>
        <v>165</v>
      </c>
      <c r="G94" s="370">
        <f t="shared" ref="G94" si="0">SUM(G95:G96)</f>
        <v>0</v>
      </c>
      <c r="H94" s="151"/>
    </row>
    <row r="95" spans="1:8" ht="46.8">
      <c r="A95" s="139">
        <v>1</v>
      </c>
      <c r="B95" s="132" t="s">
        <v>5882</v>
      </c>
      <c r="C95" s="132" t="s">
        <v>5883</v>
      </c>
      <c r="D95" s="371" t="s">
        <v>5719</v>
      </c>
      <c r="E95" s="132" t="s">
        <v>5884</v>
      </c>
      <c r="F95" s="382">
        <v>70</v>
      </c>
      <c r="G95" s="132" t="s">
        <v>5885</v>
      </c>
      <c r="H95" s="372" t="s">
        <v>5886</v>
      </c>
    </row>
    <row r="96" spans="1:8" ht="46.8">
      <c r="A96" s="373">
        <v>2</v>
      </c>
      <c r="B96" s="132" t="s">
        <v>5887</v>
      </c>
      <c r="C96" s="132" t="s">
        <v>5888</v>
      </c>
      <c r="D96" s="371" t="s">
        <v>5719</v>
      </c>
      <c r="E96" s="132" t="s">
        <v>5884</v>
      </c>
      <c r="F96" s="382">
        <v>95</v>
      </c>
      <c r="G96" s="132" t="s">
        <v>5885</v>
      </c>
      <c r="H96" s="372" t="s">
        <v>5886</v>
      </c>
    </row>
    <row r="97" spans="1:8" s="224" customFormat="1">
      <c r="A97" s="374">
        <v>22</v>
      </c>
      <c r="B97" s="152" t="s">
        <v>3323</v>
      </c>
      <c r="C97" s="151"/>
      <c r="D97" s="151"/>
      <c r="E97" s="151"/>
      <c r="F97" s="389">
        <f>SUM(F98:F102)</f>
        <v>43</v>
      </c>
      <c r="G97" s="370">
        <f t="shared" ref="G97" si="1">SUM(G98:G102)</f>
        <v>0</v>
      </c>
      <c r="H97" s="151"/>
    </row>
    <row r="98" spans="1:8" ht="78">
      <c r="A98" s="373">
        <v>1</v>
      </c>
      <c r="B98" s="375" t="s">
        <v>5889</v>
      </c>
      <c r="C98" s="375" t="s">
        <v>5889</v>
      </c>
      <c r="D98" s="371" t="s">
        <v>5890</v>
      </c>
      <c r="E98" s="371" t="s">
        <v>5891</v>
      </c>
      <c r="F98" s="382">
        <v>15</v>
      </c>
      <c r="G98" s="376" t="s">
        <v>5708</v>
      </c>
      <c r="H98" s="371"/>
    </row>
    <row r="99" spans="1:8" ht="62.4">
      <c r="A99" s="373">
        <v>2</v>
      </c>
      <c r="B99" s="377" t="s">
        <v>5892</v>
      </c>
      <c r="C99" s="377" t="s">
        <v>5892</v>
      </c>
      <c r="D99" s="371" t="s">
        <v>5890</v>
      </c>
      <c r="E99" s="371" t="s">
        <v>5891</v>
      </c>
      <c r="F99" s="382">
        <v>16</v>
      </c>
      <c r="G99" s="376" t="s">
        <v>5708</v>
      </c>
      <c r="H99" s="371"/>
    </row>
    <row r="100" spans="1:8" ht="62.4">
      <c r="A100" s="378">
        <v>3</v>
      </c>
      <c r="B100" s="377" t="s">
        <v>5893</v>
      </c>
      <c r="C100" s="377" t="s">
        <v>5893</v>
      </c>
      <c r="D100" s="371" t="s">
        <v>5890</v>
      </c>
      <c r="E100" s="371" t="s">
        <v>5891</v>
      </c>
      <c r="F100" s="383"/>
      <c r="G100" s="376" t="s">
        <v>5708</v>
      </c>
      <c r="H100" s="379"/>
    </row>
    <row r="101" spans="1:8" ht="46.8">
      <c r="A101" s="373">
        <v>4</v>
      </c>
      <c r="B101" s="144" t="s">
        <v>5894</v>
      </c>
      <c r="C101" s="132" t="s">
        <v>5895</v>
      </c>
      <c r="D101" s="371" t="s">
        <v>5890</v>
      </c>
      <c r="E101" s="144" t="s">
        <v>5896</v>
      </c>
      <c r="F101" s="382">
        <v>10</v>
      </c>
      <c r="G101" s="132"/>
      <c r="H101" s="371"/>
    </row>
    <row r="102" spans="1:8" ht="31.2">
      <c r="A102" s="373">
        <v>5</v>
      </c>
      <c r="B102" s="377" t="s">
        <v>5897</v>
      </c>
      <c r="C102" s="132" t="s">
        <v>5898</v>
      </c>
      <c r="D102" s="144" t="s">
        <v>5899</v>
      </c>
      <c r="E102" s="144" t="s">
        <v>5891</v>
      </c>
      <c r="F102" s="382">
        <v>2</v>
      </c>
      <c r="G102" s="132" t="s">
        <v>5708</v>
      </c>
      <c r="H102" s="371"/>
    </row>
    <row r="103" spans="1:8" s="224" customFormat="1">
      <c r="A103" s="380">
        <v>23</v>
      </c>
      <c r="B103" s="152" t="s">
        <v>5693</v>
      </c>
      <c r="C103" s="151"/>
      <c r="D103" s="151"/>
      <c r="E103" s="151"/>
      <c r="F103" s="389">
        <f>SUM(F104)</f>
        <v>920</v>
      </c>
      <c r="G103" s="370"/>
      <c r="H103" s="151"/>
    </row>
    <row r="104" spans="1:8" s="419" customFormat="1" ht="31.2">
      <c r="A104" s="415">
        <v>1</v>
      </c>
      <c r="B104" s="416" t="s">
        <v>5900</v>
      </c>
      <c r="C104" s="417" t="s">
        <v>5901</v>
      </c>
      <c r="D104" s="417" t="s">
        <v>5902</v>
      </c>
      <c r="E104" s="417" t="s">
        <v>5903</v>
      </c>
      <c r="F104" s="418">
        <v>920</v>
      </c>
      <c r="G104" s="417" t="s">
        <v>5904</v>
      </c>
      <c r="H104" s="417"/>
    </row>
    <row r="105" spans="1:8">
      <c r="A105" s="151">
        <v>24</v>
      </c>
      <c r="B105" s="152" t="s">
        <v>3388</v>
      </c>
      <c r="C105" s="151"/>
      <c r="D105" s="151"/>
      <c r="E105" s="151"/>
      <c r="F105" s="389">
        <f>SUM(F106:F106)</f>
        <v>6</v>
      </c>
      <c r="G105" s="151"/>
      <c r="H105" s="151"/>
    </row>
    <row r="106" spans="1:8" ht="46.8">
      <c r="A106" s="132">
        <v>1</v>
      </c>
      <c r="B106" s="133" t="s">
        <v>5905</v>
      </c>
      <c r="C106" s="132" t="s">
        <v>5906</v>
      </c>
      <c r="D106" s="132" t="s">
        <v>5907</v>
      </c>
      <c r="E106" s="132" t="s">
        <v>5707</v>
      </c>
      <c r="F106" s="382">
        <v>6</v>
      </c>
      <c r="G106" s="132" t="s">
        <v>5908</v>
      </c>
      <c r="H106" s="221"/>
    </row>
    <row r="107" spans="1:8" s="224" customFormat="1">
      <c r="A107" s="151"/>
      <c r="B107" s="152" t="s">
        <v>1182</v>
      </c>
      <c r="C107" s="151"/>
      <c r="D107" s="151"/>
      <c r="E107" s="151"/>
      <c r="F107" s="390">
        <f>F4+F6+F9+F12+F15+F17+F20+F22+F25+F27+F31+F33+F35+F63+F65+F67+F72+F78+F85+F92+F94+F97+F103+F105</f>
        <v>2064.4</v>
      </c>
      <c r="G107" s="151"/>
      <c r="H107" s="151"/>
    </row>
    <row r="112" spans="1:8">
      <c r="D112" s="420"/>
    </row>
  </sheetData>
  <mergeCells count="1">
    <mergeCell ref="A1:H1"/>
  </mergeCells>
  <dataValidations count="2">
    <dataValidation type="list" allowBlank="1" sqref="G64">
      <formula1>"Tưới nhỏ giọt,Tưới phun mưa,Tưới phun sương,Tưới tiết kiệm kết hợp,Hình thức khác"</formula1>
    </dataValidation>
    <dataValidation type="list" sqref="G72:G84 G86:G91 G10:G15 G98:G102 G18:G19 G5:G6 G65:G67 G26:G34 G95:G96 G21:G24 G106 G36:G63">
      <formula1>"Tưới nhỏ giọt,Tưới phun mưa,Tưới phun sương,Tưới tiết kiệm kết hợp,Hình thức khác"</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PL1</vt:lpstr>
      <vt:lpstr>PL2</vt:lpstr>
      <vt:lpstr>PL3</vt:lpstr>
      <vt:lpstr>PL4</vt:lpstr>
      <vt:lpstr>PL04 (2)</vt:lpstr>
      <vt:lpstr>PL5</vt:lpstr>
      <vt:lpstr>PL06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ASUS</cp:lastModifiedBy>
  <dcterms:modified xsi:type="dcterms:W3CDTF">2026-07-29T16:17:02Z</dcterms:modified>
</cp:coreProperties>
</file>