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2. WORKS\6. ĐĂNG TẢI CỔNG TTĐT\4. Phòng KTĐGĐ\2026\"/>
    </mc:Choice>
  </mc:AlternateContent>
  <xr:revisionPtr revIDLastSave="0" documentId="13_ncr:1_{30DC98FF-1060-41D8-8184-F4EEF4B30935}" xr6:coauthVersionLast="47" xr6:coauthVersionMax="47" xr10:uidLastSave="{00000000-0000-0000-0000-000000000000}"/>
  <bookViews>
    <workbookView xWindow="-120" yWindow="-120" windowWidth="20730" windowHeight="11160" xr2:uid="{00000000-000D-0000-FFFF-FFFF00000000}"/>
  </bookViews>
  <sheets>
    <sheet name="Sheet1" sheetId="1" r:id="rId1"/>
  </sheets>
  <externalReferences>
    <externalReference r:id="rId2"/>
  </externalReferences>
  <definedNames>
    <definedName name="_xlnm.Print_Titles" localSheetId="0">Sheet1!$4:$5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45" i="1" l="1"/>
  <c r="S45" i="1"/>
  <c r="K45" i="1"/>
  <c r="R25" i="1"/>
  <c r="N25" i="1"/>
  <c r="R40" i="1" l="1"/>
  <c r="M40" i="1"/>
  <c r="N40" i="1" s="1"/>
  <c r="M75" i="1" l="1"/>
  <c r="K75" i="1"/>
  <c r="S75" i="1" s="1"/>
  <c r="Q75" i="1" s="1"/>
  <c r="R38" i="1"/>
  <c r="Q38" i="1" s="1"/>
  <c r="M38" i="1"/>
  <c r="R37" i="1"/>
  <c r="Q37" i="1" s="1"/>
  <c r="M37" i="1"/>
  <c r="R36" i="1"/>
  <c r="Q36" i="1" s="1"/>
  <c r="M36" i="1"/>
  <c r="S73" i="1" l="1"/>
  <c r="O73" i="1"/>
  <c r="S72" i="1"/>
  <c r="O72" i="1"/>
  <c r="N33" i="1" l="1"/>
  <c r="R33" i="1"/>
  <c r="T33" i="1"/>
  <c r="N30" i="1" l="1"/>
  <c r="R30" i="1"/>
  <c r="N31" i="1"/>
  <c r="R31" i="1"/>
  <c r="S15" i="1" l="1"/>
  <c r="O15" i="1"/>
  <c r="K15" i="1"/>
  <c r="S14" i="1"/>
  <c r="O14" i="1"/>
  <c r="M14" i="1" s="1"/>
  <c r="K14" i="1"/>
  <c r="K11" i="1"/>
  <c r="S7" i="1"/>
  <c r="O7" i="1"/>
  <c r="N7" i="1"/>
  <c r="M7" i="1" l="1"/>
</calcChain>
</file>

<file path=xl/sharedStrings.xml><?xml version="1.0" encoding="utf-8"?>
<sst xmlns="http://schemas.openxmlformats.org/spreadsheetml/2006/main" count="482" uniqueCount="427">
  <si>
    <t>THỐNG KÊ CÁC KHU ĐẤT, QUỸ ĐẤT, THỬA ĐẤT TRÚNG ĐẤU GIÁ</t>
  </si>
  <si>
    <t>Số TT</t>
  </si>
  <si>
    <t>Tên khu đất, quỹ đất, thửa đất trúng đấu giá</t>
  </si>
  <si>
    <t>Địa chỉ khu đất đấu giá</t>
  </si>
  <si>
    <t>Mục đích sử dụng đất đấu giá (Nếu có nhiều mục đích thì ghi rõ từng mục đích)</t>
  </si>
  <si>
    <t>Trong đó:</t>
  </si>
  <si>
    <t>Diện tích đất ở theo quy hoạch (m2)</t>
  </si>
  <si>
    <t>Diện tích đất SX phi nông nghiệp theo QH (m2)</t>
  </si>
  <si>
    <t>Quyết định phê duyệt giá khởi điểm (số, ngày, tháng, năm)</t>
  </si>
  <si>
    <t>Tên, địa chỉ tổ chức trúng đấu giá</t>
  </si>
  <si>
    <t xml:space="preserve">Ngày tháng năm đơn vị trúng đấu giá hoàn thành nghĩa vụ tài chính trúng đấu giá </t>
  </si>
  <si>
    <t>Quyết định phê duyệt kết quả trúng đấu giá (số, ngày, tháng, năm)</t>
  </si>
  <si>
    <t>Tổng diện tích khu đất (m2)</t>
  </si>
  <si>
    <t>Trong đó (nếu tách được riêng giá từng mục đích)</t>
  </si>
  <si>
    <t>Giá khởi điểm đấu giá (đồng hoặc đồng/m2)</t>
  </si>
  <si>
    <t>Giá đất ở (đồng hoặc đồng/m2)</t>
  </si>
  <si>
    <t>Giá đất TMDV (đồng hoặc đồng/m2)</t>
  </si>
  <si>
    <t>Giá đất SX phi nông nghiệp (đồng hoặc đồng/m2)</t>
  </si>
  <si>
    <t>Giá trúng đấu giá (đồng hoặc đồng/m2)</t>
  </si>
  <si>
    <t>Diện tích đất TMDV theo quy hoạch
(m2)</t>
  </si>
  <si>
    <t>Giá đất ở (đồng/m2)</t>
  </si>
  <si>
    <t>I</t>
  </si>
  <si>
    <t>Các dự án có đất ở</t>
  </si>
  <si>
    <t>Khu đất số 4 Trần Phú, phường Máy Tơ, quận Ngô Quyền</t>
  </si>
  <si>
    <t>Phường Máy Tơ, quận Ngô Quyền</t>
  </si>
  <si>
    <t>Xây dựng công trình đa chức năng (đất ở kết hợp TMDV)</t>
  </si>
  <si>
    <t>Quyết định số 3322/QĐ-UBND ngày 16/11/2021</t>
  </si>
  <si>
    <t>Quyết định số 3561/QĐ-UBND ngày 08/12/2021</t>
  </si>
  <si>
    <t>Công ty Cổ phần Đầu tư xây dựng HDMON Hải Phòng. Địa chỉ: Số 30A lô 26 đường Lê Hồng Phong, phường Đông Khê, quận Ngô Quyền, thành phố Hải Phòng</t>
  </si>
  <si>
    <t xml:space="preserve">Khu đất thu hồi của Công ty Cổ phần Tập đoàn Phúc Lộc (Dự án đầu tư xây dựng khu nhà ở tại phường Nam Hải, quận Hải An) </t>
  </si>
  <si>
    <t>Phường Nam Hải, quận Hải An</t>
  </si>
  <si>
    <t>Đất ở và đất TMDV</t>
  </si>
  <si>
    <t>Quyết định số 1721/QĐ-UBND ngày 10/6/2022</t>
  </si>
  <si>
    <t>Quyết định số 2708/QĐ-UBND ngày 19/8/2022</t>
  </si>
  <si>
    <t>Công ty Cổ phần Đầu tư H2H Việt Nam. Địa chỉ: Tầng 3 tòa nhà An Bình Plaza, số 97 phố Trần Bình, phường Mỹ Đình 2, quận Nam Từ Liêm, thành phố Hà Nội</t>
  </si>
  <si>
    <t>Khu đất thu hồi của Công ty Cổ phần Vật tư và Xuất nhập khẩu hóa chất (Dự án đầu tư xây dựng khu nhà ở tại số 3 Lê Lai)</t>
  </si>
  <si>
    <t xml:space="preserve"> Phường Lạc Viên, quận Ngô Quyền</t>
  </si>
  <si>
    <t>Đất ở</t>
  </si>
  <si>
    <t>Quyết định số 3897/QĐ-UBND ngày 18/11/2022</t>
  </si>
  <si>
    <t>Quyết định số 4402/QĐ-UBND ngày 21/12/2022</t>
  </si>
  <si>
    <t>Công ty TNHH Khách sạn SILK PATH. Địa chỉ Số 195, 197, 199 Hàng Bông, phường Hàng Bông, quận Hoàn Kiếm, thành phố Hà Nội</t>
  </si>
  <si>
    <t>Dự án đầu tư xây dựng Khu đô thị mới dọc đường Đỗ Mười kéo dài và vùng phụ cận</t>
  </si>
  <si>
    <t>Tại các xã: Tân Dương, Dương Quan, huyện Thủy Nguyên</t>
  </si>
  <si>
    <t>Đất ở, Đất TMDV</t>
  </si>
  <si>
    <t>Quyết định số 3481/QĐ-UBND ngày 27/10/2023</t>
  </si>
  <si>
    <t xml:space="preserve">Quyết định số 4102/QĐ-UBND ngày 29/11/2023 </t>
  </si>
  <si>
    <t>Công ty Cổ phần Tập đoàn bất động sản CRV. Địa chỉ: Tầng 4, số 183 phố Bà Triệu, phường Lê Đại Hành, quận Hai Bà Trưng, thành phố Hà Nội</t>
  </si>
  <si>
    <t xml:space="preserve">Dự án xây dựng Khu dân cư nông thôn mới Minh Tân </t>
  </si>
  <si>
    <t xml:space="preserve">Xã Minh Tân, huyện Kiến Thụy </t>
  </si>
  <si>
    <t>Quyết định số 3483/QĐ-UBND ngày 27/10/2023</t>
  </si>
  <si>
    <t xml:space="preserve">Quyết định số 4161/QĐ-UBND ngày 01/12/2023 </t>
  </si>
  <si>
    <t>Công ty Cổ phần Đầu tư kinh doanh Địa ốc Phương Đông. Địa chính: Ô5-BT1-ĐT Pháp Vân-Tứ Hiệp, phường Hoàng Liệt, quận Hoàng Mai, thành phố Hà Nội</t>
  </si>
  <si>
    <t xml:space="preserve">Dự án đầu tư xây dựng Khu đô thị mới </t>
  </si>
  <si>
    <t>Xã Hoa Động, huyện Thủy Nguyên</t>
  </si>
  <si>
    <t>Quyết định số 3486/QĐ-UBND ngày 27/10/2023</t>
  </si>
  <si>
    <t xml:space="preserve">Quyết định số 4188/QĐ-UBND ngày 05/12/2023 </t>
  </si>
  <si>
    <t>Công ty Cổ phần Phát triển bất động sản Dragon. Địa chỉ: Thửa 3,4 Lô 3C Lê Hồng Phong, phường Đông Khê, quận Ngô Quyền, thành phố Hải Phòng</t>
  </si>
  <si>
    <t xml:space="preserve">Dự án đầu tư xây dựng khu nhà ở thương mại thuộc Khu đô thị mới Bắc sông Cấm (thuộc các ô I.4, I.12, I.13, I.21) </t>
  </si>
  <si>
    <t xml:space="preserve">Xã Dương Quan, huyện Thủy Nguyên </t>
  </si>
  <si>
    <t>Đất ở, đất TMDV</t>
  </si>
  <si>
    <t>Quyết định số 3770/QĐ-UBND ngày 13/11/2023</t>
  </si>
  <si>
    <t>Quyết định số 4346/QĐ-UBND ngày 15/12/2023</t>
  </si>
  <si>
    <t>Công ty TNHH Đầu tư Bạch Đằng. Địa chỉ: Lô 11 thửa D14, Khu tái định cư Bắc sông Cấm, xã Dương Quan, huyện Thủy Nguyên, thành phố Hải Phòng</t>
  </si>
  <si>
    <t xml:space="preserve">Dự án đầu tư xây dựng Công trình hỗn hợp tại lô I.14/CTHH-01 thuộc khu đô thị mới Bắc sông Cấm </t>
  </si>
  <si>
    <t xml:space="preserve">Xã Tân Dương, xã Dương Quan, huyện Thủy Nguyên, diện tích 1,99ha </t>
  </si>
  <si>
    <t>Đất ở,  Đất TMDV</t>
  </si>
  <si>
    <t>Quyết định số 4058/QĐ-UBND ngày 26/12/2023</t>
  </si>
  <si>
    <t xml:space="preserve">Quyết định số 4576/QĐ-UBND ngày 26/12/2023 </t>
  </si>
  <si>
    <t>Công ty Cổ phần Phát triển bất động sản DRAGON. Địa chỉ: Thửa 3,4 Lô 3C Lê Hồng Phong, phường Đông Khê, quận Ngô Quyền, thành phố Hải Phòng</t>
  </si>
  <si>
    <t xml:space="preserve"> Dự án đấu giá quyền sử dụng đất khu đất thu hồi tại khu Vụng Xéc </t>
  </si>
  <si>
    <t>Phường Đồ Sơn, thành phố hải Phòng</t>
  </si>
  <si>
    <t>Quyết định số 1155/QĐ-UBND ngày 14/4/2025</t>
  </si>
  <si>
    <t>Quyết định số 2056/QĐ-UBND ngày 25/6/2025</t>
  </si>
  <si>
    <t>Công ty Cổ phần hạ tầng Bảo Tín. Địa chỉ: Tầng 2 nhà bảo trì, sân Golf Long Biên, phường Phúc Đồng, quận Long Biên, thành phố Hà Nội</t>
  </si>
  <si>
    <t>Dự án Khu khách sạn và Nhà chung cư hỗn hợp thuộc Khu hành chính tập trung tỉnh Hải Dương</t>
  </si>
  <si>
    <t xml:space="preserve">phường Lê Thanh Nghị,
thành phố Hải Dương </t>
  </si>
  <si>
    <t>Đất ở đô thị (xây dựng nhà chung cư), đất
thương mại, dịch vụ.</t>
  </si>
  <si>
    <t>Quyết định số 452/QĐ-UBND ngày 29/02/2024</t>
  </si>
  <si>
    <t>Quyết định số 1852/QĐ-UBND ngày 25/7/2024</t>
  </si>
  <si>
    <t>Công ty cổ phần Tập đoàn Bất động sản Vạn
Xuân</t>
  </si>
  <si>
    <t xml:space="preserve">416.271.849.000
</t>
  </si>
  <si>
    <t xml:space="preserve">413.260.525.532
</t>
  </si>
  <si>
    <t>II</t>
  </si>
  <si>
    <t>Các dự án có đất thuê</t>
  </si>
  <si>
    <t>2.544 (đất chợ)</t>
  </si>
  <si>
    <t>Công ty cổ phần tập đoàn Thành Đông PT</t>
  </si>
  <si>
    <t>Quyết định số 1387/QĐ-UBND ngày 05/5/2025</t>
  </si>
  <si>
    <t>Quyết định số 3539/QĐ-UBND ngày 31/12/2024</t>
  </si>
  <si>
    <t>Đất chợ (DCH)</t>
  </si>
  <si>
    <t>phường Nguyễn Trãi, thành phố Hải Dương</t>
  </si>
  <si>
    <t>Xây dựng, kinh doanh, quản lý và khai thác chợ Chi Lămg</t>
  </si>
  <si>
    <t xml:space="preserve">17.211.000.000 
</t>
  </si>
  <si>
    <t>Công ty TNHH Hưng Thành, ố 289D Trần Hưng Đạo, TP Hải Dương</t>
  </si>
  <si>
    <t>Quyết định số 1172/QĐ-UBND ngày 06/5/2020</t>
  </si>
  <si>
    <t>Quyết định số 3400/QĐ-UBND ngày 01/10/2019</t>
  </si>
  <si>
    <t>Để thực hiện dự án xây dựng Tòa nhà thương mại và văn phòng cho thuê</t>
  </si>
  <si>
    <t>phường Tân Bình, TP Hải Dương</t>
  </si>
  <si>
    <t>Trụ sở làm việc cũ của Viện kiểm sát nhân dân thành phố Hải Dương, số 187 Nguyễn Lương Bằng</t>
  </si>
  <si>
    <t xml:space="preserve">30.600.000.000 
</t>
  </si>
  <si>
    <t>Công ty CP Tập đoàn T&amp;T, số 18 Hàng Chuối, Hai Bà Trưng, TP Hà Nội</t>
  </si>
  <si>
    <t>Quyết định số 646/QĐ-UBND ngày 25/02/2019</t>
  </si>
  <si>
    <t>Quyết định số 47/QĐ-UBND ngày 05/01/2019</t>
  </si>
  <si>
    <t>Để thực hiện Dự án đầu tư xây dựng Trung tâm thương mại - dịch - giải trí phức hợp</t>
  </si>
  <si>
    <t>phường Lê Thanh Nghị, TP Hải Dương</t>
  </si>
  <si>
    <t>Khu đất số 02 phố Thống nhất (lần 2)</t>
  </si>
  <si>
    <t>Công ty Cổ phần Giáo dục Việt Mỹ CT. Địa chỉ: Lầu 3, Tòa nhà Quỳnh Lan, 60 Hai Bà Trưng, phường Bến Nghé, quận 1, thành phố Hồ Chí Minh</t>
  </si>
  <si>
    <t>Quyết định số 2291/QĐ-UBND ngày 08/7/2024</t>
  </si>
  <si>
    <t>Quyết định số 1015/QĐ-UBND ngày 04/4/2024</t>
  </si>
  <si>
    <t xml:space="preserve"> Đất TMDV</t>
  </si>
  <si>
    <t>Xã Tân Dương, huyện Thủy Nguyên</t>
  </si>
  <si>
    <t xml:space="preserve">Lô HH-01 nay là lô I.16/DVCC-01 trong Khu đô thị mới Bắc sông Cấm </t>
  </si>
  <si>
    <t>Công ty TNHH Xây dựng dân dụng Phú Quốc'. Địa chỉ: Tâng 2, tòa nhà Sun Home Phú Quốc, Khu 6, phường An Thới, thành phố Phú Quốc, tỉnh Kiên Giang</t>
  </si>
  <si>
    <t>Quyết định số 1128/QĐ-UBND ngày 05/4/2024</t>
  </si>
  <si>
    <t>Quyết định số 4642/QĐ-UBND ngày 28/12/2023</t>
  </si>
  <si>
    <t xml:space="preserve"> Thị trấn Cát Bà, huyện Cát Hải.</t>
  </si>
  <si>
    <t>Dự án Khu du lịch, dịch vụ thương mại Vịnh trung tâm Cát Bà</t>
  </si>
  <si>
    <t>Công ty Trách nhiệm hữu hạn Khí hóa lỏng Thăng Long. Địa chỉ: Km5, đường 5, phường Hùng Vương, quận Hồng Bàng, thành phố Hải Phòng</t>
  </si>
  <si>
    <t xml:space="preserve">Quyết định số 4448/QĐ-UBND ngày 22/12/2023 </t>
  </si>
  <si>
    <t>Quyết định số 3777/QĐ-UBND ngày 13/12/2023</t>
  </si>
  <si>
    <t>Phường Đông Hải 2, quận Hải An</t>
  </si>
  <si>
    <t xml:space="preserve">Khu đất thuộc lô CN14-4 trong Quy hoạch phân khu tỷ lệ  1/2000 quận Hải An đến năm 2025 </t>
  </si>
  <si>
    <t>Công ty TNHH Đầu tư Thương mại Xuất nhập khẩu Hà Phương. Địa chỉ: Số 1/36/633 Thiên Lôi, phường Vĩnh Niệm, quận Lê Chân, thành phố Hải Phòng</t>
  </si>
  <si>
    <t xml:space="preserve">Quyết định số 4359/QĐ-UBND ngày 15/12/2023 </t>
  </si>
  <si>
    <t>Quyết định số 3536/QĐ-UBND ngày 01/11/2023</t>
  </si>
  <si>
    <t>Phường Anh Dũng, quận Dương Kinh</t>
  </si>
  <si>
    <t xml:space="preserve">Lô đất CC3 và CC4 thuộc dự án Khu nhà ở Anh Dũng VII  </t>
  </si>
  <si>
    <t>Công ty TNHH một thành viên Hoa tiêu hàng hải khu vực II. Địa chỉ: Số 4 Lê Thánh Tông, phường Máy Tơ, quận Ngô quyền, thành phố Hải Phòng</t>
  </si>
  <si>
    <t xml:space="preserve">Quyết định số 4212/QĐ-UBND ngày 07/12/2023 </t>
  </si>
  <si>
    <t>Quyết định số 3189/QĐ-UBND ngày 12/10/2023</t>
  </si>
  <si>
    <t>Đất TMDV</t>
  </si>
  <si>
    <t>Phường Đằng Lâm, quận Hải An</t>
  </si>
  <si>
    <t>Thửa đất 10 lô 15A Khu đô thị mới Ngã 5 - Sân bay Cát Bi</t>
  </si>
  <si>
    <t>'Công ty Cổ phần Dịch vụ Cao ốc MASTERISE LUMIERE OFFICE. Địa chỉ: Số 04, đường 61, phường Tân Kiểng, quận 7, thành phố Hồ Chí Minh</t>
  </si>
  <si>
    <t xml:space="preserve">Quyết định số 3440/QĐ-UBND ngày 25/10/2023 </t>
  </si>
  <si>
    <t>Quyết định số 2600/QĐ-UBND ngày 29/8/2023</t>
  </si>
  <si>
    <t xml:space="preserve">Lô TMDV-02 thuộc Khu đô thị mới Bắc sông Cấm </t>
  </si>
  <si>
    <t>Tổng Công ty phát triển Đô thị Kinh Bắc - CTCP. Địa chỉ:Lô B7, khu công nghiệp Quế Võ, phường Phương Liễu, thị xã Quế Võ, tỉnh Bắc Ninh.</t>
  </si>
  <si>
    <t xml:space="preserve">Quyết định số 3158/QĐ-UBND ngày 10/10/2023 </t>
  </si>
  <si>
    <t>Quyết định số 1732/QĐ-UBND ngày 23/6/2023</t>
  </si>
  <si>
    <t xml:space="preserve">
Lô TMDV-05 trong Khu đô thị mới Bắc sông Cấm 
</t>
  </si>
  <si>
    <t>Công ty Cổ phần Giáo dục Việt Mỹ Hải Phòng. Địa chỉ: Lầu 3, Tòa nhà Quỳnh Lan, 60 Hai Bà Trưng, phường Bến Nghé, quận 1, thành phố Hồ Chí Minh</t>
  </si>
  <si>
    <t xml:space="preserve">Quyết định số 2833/QĐ-UBND ngày 20/9/2023 </t>
  </si>
  <si>
    <t>Quyết định số 2126/QĐ-UBND ngày 21/7/2023</t>
  </si>
  <si>
    <t xml:space="preserve">Khu đất thu hồi của Hội chữ thập đỏ thành phố Hải Phòng </t>
  </si>
  <si>
    <t xml:space="preserve">Công ty Cổ phần Bất động sản Việt Nhật. Địa chỉ: Số 5 Lô 8A4, đường Lê Hồng Phong, phường Đông Khê, quận Ngô Quyền, thành phố Hải Phòng </t>
  </si>
  <si>
    <t>Quyết định số 2409/QĐ-UBND ngày 10/8/2023</t>
  </si>
  <si>
    <t>Quyết định số 1701/QĐ-UBND ngày 21/6/2023</t>
  </si>
  <si>
    <t xml:space="preserve">Lô TMDV-06 trong Khu đô thị mới Bắc sông Cấm </t>
  </si>
  <si>
    <t>Công ty Cổ phần Hải Phòng Invest. Địa chỉ: Lô số 01/8B Khu đô thị mới Ngã 5 - Sân bay Cát Bi, phường Đằng Hải, quận Hải An, thành phố Hải Phòng</t>
  </si>
  <si>
    <t xml:space="preserve">Quyết định số 4527/QĐ-UBND ngày 29/12/2022 </t>
  </si>
  <si>
    <t xml:space="preserve">Quyết định số 3991/QĐ-UBND ngày 28/11/2022 </t>
  </si>
  <si>
    <t>Phường Đằng Hải, quận Hải An</t>
  </si>
  <si>
    <t xml:space="preserve">Khu đất thu hồi của Công ty TNHH Thương mại và Dịch vụ Duy Hưng (Lô 4/10A Khu đô thị mới Ngã 5 - Sân bay Cát Bi) </t>
  </si>
  <si>
    <t>Công ty Cổ phần Tuấn Long. Địa chỉ: Thôn Ngô Yến, xã An Đồng, huyện An Dương, thành phố Hải Phòng</t>
  </si>
  <si>
    <t xml:space="preserve">Quyết định số 4025/QĐ-UBND ngày 29/11/2022 </t>
  </si>
  <si>
    <t xml:space="preserve">Quyết định số 2125/QĐ-UBND ngày 01/7/2022 </t>
  </si>
  <si>
    <t>Xã An Đồng, huyện An Dương</t>
  </si>
  <si>
    <t xml:space="preserve">Khu đất thu hồi của Bệnh viện Hữu nghị Việt Tiệp (Dự án đầu tư xây dựng Nhà tang lễ cơ sở 2 Bệnh viện Hữu nghị Việt Tiệp) </t>
  </si>
  <si>
    <t>Công ty Cổ phần Tập đoàn Đăng Khoa. Địa chỉ: Số N2-35+36+37 khu Phúc Lộc, đường Trần Hoàn, tổ 7, phường Đằng Hải, quận Hải An, thành phố Hải Phòng</t>
  </si>
  <si>
    <t xml:space="preserve">Quyết định số 3587/QĐ-UBND ngày 27/10/2022 </t>
  </si>
  <si>
    <t xml:space="preserve">Quyết định số 2610/QĐ-UBND ngày 12/8/2022 </t>
  </si>
  <si>
    <t xml:space="preserve">Lô A22-CQ (30A) Khu đô thị mới Ngã 5-Sân bay Cát Bi </t>
  </si>
  <si>
    <t>Công ty TNHH Vận tải biển và xuất nhập khẩu HTK. Địa chỉ: Số 341 Đà Nẵng, phường Vạn Mỹ, quận Ngô Quyền, thành phố Hải Phòng</t>
  </si>
  <si>
    <t>Quyết định số 3624/QĐ-UBND ngày 31/10/2022</t>
  </si>
  <si>
    <t>Quyết định số 2611/QĐ-UBND ngày 12/8/2022</t>
  </si>
  <si>
    <t>Phường Lạch Tray, quận Ngô Quyền và phường Đông Hải, quận Lê Chân</t>
  </si>
  <si>
    <t xml:space="preserve">Lô CC4 Nút giao thông Quán Mau </t>
  </si>
  <si>
    <t>Công ty Cổ phần Đầu tư và du lịch Vạn Hương. Địa chỉ: Khu du lịch Quốc tế Đồi Rồng, phường Vạn Hương, quận Đồ Sơn, thành phố Hải Phòng</t>
  </si>
  <si>
    <t>Quyết định số 1316/QĐ-UBND ngày 09/5/2022</t>
  </si>
  <si>
    <t>Quyết định số 238/QĐ-UBND ngày 20/01/2022</t>
  </si>
  <si>
    <t>Phường Vạn Hương, quận Đồ Sơn</t>
  </si>
  <si>
    <t xml:space="preserve">Khu đất khu du lịch quốc tế Đồi Rồng tại quận Đồ Sơn (phần diện tích xây dựng sân gôn) </t>
  </si>
  <si>
    <t xml:space="preserve"> - 'Liên danh Tập đoàn Geleximco - Công ty CT và Công ty Cổ phần Đầu tư và Du lịch Vạn Hương (đại diện là Công ty Cổ phần Đầu tư và Du lịch Vạn Hương). Địa chỉ: Khu du lịch Quốc tế Đồi Rồng, phường Vạn Hương, quận Đồ Sơn, thành phố Hải Phòng</t>
  </si>
  <si>
    <t>Quyết định số 1409/QĐ-UBND ngày 26/5/2021</t>
  </si>
  <si>
    <t>Quyết định số 726/QĐ-UBND ngày 15/3/2021</t>
  </si>
  <si>
    <t xml:space="preserve">Khu đất khu du lịch quốc tế Đồi Rồng tại quận Đồ Sơn (phần diện tích sử dụng vào mục đích thương mại dịch vụ) </t>
  </si>
  <si>
    <t>Công ty TNHH Dịch vụ ăn uống Ba Sao. Địa chỉ B20, lô 3 Định Công, phường Định Công, quận Hoàng Mai, thành phố Hà Nội</t>
  </si>
  <si>
    <t>Quyết định số 3311/QĐ-UBND ngày 30/10/2020</t>
  </si>
  <si>
    <t>Quyết định số 2544/QĐ-UBND ngày 26/8/2020</t>
  </si>
  <si>
    <t xml:space="preserve"> Phường Kênh Dương, quận Lê Chân </t>
  </si>
  <si>
    <t>Khu đất 29-15B, thuộc lô A29 thu hồi của UBND quận Lê Chân</t>
  </si>
  <si>
    <t>Khu đất giáo dục (thuê đất trả tiền hàng năm) là 1.512.400.000 đồng/năm</t>
  </si>
  <si>
    <t>Đối với các khu đất ở (giao đất có thu tiền sử dụng đất) và khu đất TMDV (cho thuê đất trả  tiền một lần) 2.799.961.437.411 đồng</t>
  </si>
  <si>
    <t>14.689.493 đồng/m2</t>
  </si>
  <si>
    <t>- Đất ở thấp tầng là 49.475.155 đồng/m2.
- Đất ở cao  tầng là 61.725.700 đồng/m2</t>
  </si>
  <si>
    <t>khu đất giáo dục (thuê đất trả tiền hàng năm): 5.275m2</t>
  </si>
  <si>
    <t>54114,6m2 (gồm 47.289,1 m2 đất ở thấp tầng,  6.825,5 m2 đất ở cao tầng</t>
  </si>
  <si>
    <t xml:space="preserve">Công ty TNHH XNK Vật liệu Kim Trang.
Địa chỉ: Số 54 ngõ 333 Đường Văn Cao, Phường Hải An, Thành phố Hải Phòng </t>
  </si>
  <si>
    <t>Số 2048/QĐ-UBND ngày 25/06/2025</t>
  </si>
  <si>
    <t>Số 1138/QĐ-UBND ngày 10/4/2024</t>
  </si>
  <si>
    <t>Ngõ 226 Lê Lai, phường Máy Chai, quận Ngô Quyền (nay là  phường Ngô Quyền) thành phố Hải Phòng</t>
  </si>
  <si>
    <t>Khu đất đấu giá để thực hiện Dự án xây dựng khu nhà ở tại khu vực Ngõ 226 Lê Lai, phường Máy Chai (nay là  phường Ngô Quyền) thành phố Hải Phòng</t>
  </si>
  <si>
    <t>Công ty Cổ phần Đầu tư và Du lịch LV. Địa chỉ: Số 47/384 Lạch Tray, Đằng Giang, Ngô Quyền (nay là phường Gia Viên), Hải Phòng</t>
  </si>
  <si>
    <t>Số 4971/QĐ-UBND ngày 28/12/2024</t>
  </si>
  <si>
    <t>Số 4559/QĐ-UBND ngày 04/12/2024</t>
  </si>
  <si>
    <t>Lô 30B, Khu đô thị mới Ngã 5 - Sân bay Cát Bi, phường Gia viên, quận Ngô Quyền (nay là Phường Gia viên, thành phố Hải Phòng)</t>
  </si>
  <si>
    <t>Lô 30B, Khu đô thị mới Ngã 5 - Sân bay Cát Bi</t>
  </si>
  <si>
    <t xml:space="preserve">Công ty Cổ phần Thương mại, Dịch vụ và Du lịch Phúc Tăng </t>
  </si>
  <si>
    <t>QĐ số 3666/QĐ-UBND ngày 01/11/2022</t>
  </si>
  <si>
    <t>QĐ của UBND quận Lê Chân số 2068/QĐ-UBND ngày 17/8/2022</t>
  </si>
  <si>
    <t>Thương mại, dịch vụ</t>
  </si>
  <si>
    <t>Phường Lê Chân</t>
  </si>
  <si>
    <t>Dự án xây dựng công trình thương mại dịch vụ tại lô đất CC/29-3 tại phường Kênh Dương, quận Lê Chân</t>
  </si>
  <si>
    <t>Công ty TNHH Thành Trung</t>
  </si>
  <si>
    <t>QĐ số 2820/QĐ-UBND ngày 29/9/2021</t>
  </si>
  <si>
    <t>QĐ của UBND quận Lê Chân số 2009/QĐ-UBND ngày 24/8/2021</t>
  </si>
  <si>
    <t>Thực hiện Dự án Khu nhà ở thương mại</t>
  </si>
  <si>
    <t>Dự án Khu nhà ở thương mại tại Lô N/29-15A và N/29-16 tại phường Kênh Dương, quận Lê Chân</t>
  </si>
  <si>
    <t>Công ty Cổ phần Đầu tư và Xây dựng PG</t>
  </si>
  <si>
    <t>QĐ số 3336/QĐ-UBND ngày 30/12/2019</t>
  </si>
  <si>
    <t>QĐ của UBND quận Lê Chân số 3311/QĐ-UBND ngày 26/11/2019</t>
  </si>
  <si>
    <t>Thực hiện Dự án đầu tư xây dựng khu phức hợp thương mại dịch vụ kết hợp với căn hộ bán hoặc cho thuê</t>
  </si>
  <si>
    <t xml:space="preserve">Đấu giá quyền sử dụng đất vào mục đích xây dựng khu phưc hợp căn hộ bán hoặc cho thuê tại Lô CC6 thuộc Dự án Nút giao thông Quán Mau, phường Đông Hải, quận Lê Chân </t>
  </si>
  <si>
    <t>QĐ của UBND quận Lê Chân số 3310/QĐ-UBND ngày 26/11/2019</t>
  </si>
  <si>
    <t>Thực hiện Dự án đầu tư xây dựng chung cư thương mại</t>
  </si>
  <si>
    <t xml:space="preserve">Đấu giá quyền sử dụng đất ở tại Lô CH2 thuộc Dự án Nút giao thông Quán Mau, phường Đông Hải, quận Lê Chân </t>
  </si>
  <si>
    <t>Công ty Cổ phần đầu tư phát triển nhà Dương Kinh</t>
  </si>
  <si>
    <t>QĐ số 5015/QĐ-UBND ngày 31/12/2024</t>
  </si>
  <si>
    <t>QĐ của UBND quận Lê Chân số 1506/QĐ-UBND ngày 02/7/2024</t>
  </si>
  <si>
    <t>Thưực hiện Dự án đầu tư xây dựng khu nhà ở</t>
  </si>
  <si>
    <t>Phường An Biên</t>
  </si>
  <si>
    <t>Dự án đầu tư xây dựng khu nhà ở tại phường Vĩnh Niệm</t>
  </si>
  <si>
    <t>Công ty Cổ phần Đầu tư địa ốc Tràng An</t>
  </si>
  <si>
    <t>QĐ số 3672/QĐ-UBND ngày 18/10/2024</t>
  </si>
  <si>
    <t>QĐ của UBND quận Lê Chân số 2170/QĐ-UBND ngày 27/8/2024</t>
  </si>
  <si>
    <t>Thực hiện Dự án đầu tư xây dựng công trình thương mại dịch vụ kết hợp ở tại lô CC/29-4</t>
  </si>
  <si>
    <t>Dự án Đầu tư xây dựng công trình thương mại dịch vụ kết hợp ở tại lô CC/29-4 tại phường Kênh Dương, quận Lê Chân</t>
  </si>
  <si>
    <t>Công ty Cổ phần Kinderworld Việt Nam</t>
  </si>
  <si>
    <t>QĐ số 332/QĐ-UBND ngày 01/02/2024</t>
  </si>
  <si>
    <t>QĐ của UBND quận Lê Chân số 3777/QĐ-UBND ngày 19/12/2023</t>
  </si>
  <si>
    <t>Xây dựng trường học Liên cấp</t>
  </si>
  <si>
    <t>Dự án xây dựng trường học Liên cấp tại phường Vĩnh Niệm quận Lê Chân</t>
  </si>
  <si>
    <t>Công ty TNHH đầu tư phát triển Nghĩa Hưng</t>
  </si>
  <si>
    <t>QĐ số 1298/QĐ-UBND ngày 22/4/2024</t>
  </si>
  <si>
    <t>QĐ của UBND quận Lê Chân số 270/QĐ-UBND ngày 30/1/2024</t>
  </si>
  <si>
    <t>Dự án cải tạo chỉnh trang đô thị hạ tầng kỹ thuật lô TM15 thuộc  Khu đô thị Hồ Sen - Cầu Rào 2</t>
  </si>
  <si>
    <t>Đấu giá quyền sử dụng đất khu đất TM15 Khu đô thị Hồ Sen - Cầu Rào 2; phường Vĩnh Niệm, quận Lê Chân</t>
  </si>
  <si>
    <t>Công ty CP đầu tư dịch vụ NSC</t>
  </si>
  <si>
    <t>QĐ số 280/QĐ-UBND ngày 26/1/2024</t>
  </si>
  <si>
    <t>QĐ của UBND quận Lê Chân số 3588/QĐ-UBND ngày 4/12/2023</t>
  </si>
  <si>
    <t>Thực hiện Dự án Chỉnh trang đô thị, xây dựng khu tổ hợp thương mại, dịch vụ</t>
  </si>
  <si>
    <t>Dự án chỉnh trang đô thị, xây dựng Khu tổ hợp thương mại, dịch vụ thuộc lô CCO/38-2B tại phường Kênh Dương, phường Vĩnh Niệm quận Lê Chân</t>
  </si>
  <si>
    <t xml:space="preserve">Công ty Cổ phần tư vấn và Xây dựng Hương Giang </t>
  </si>
  <si>
    <t>QĐ số 722/QĐ-UBND ngày 22/3/2023</t>
  </si>
  <si>
    <t>QĐ của UBND quận Lê Chân số 2737/QĐ-UBND ngày 16/11/2022</t>
  </si>
  <si>
    <t>Xây dựng khu thương mại dịch vụ</t>
  </si>
  <si>
    <t>Đấu giá QSDĐ để xây dựng khu thương mại dịch vụ tại Lô CC/40-1 (lô TM17) tại phường Vĩnh Niệm, quận Lê Chân</t>
  </si>
  <si>
    <t>- Tổ chức: Công ty Cổ phần Xây dựng Minh Đức
- Địa chỉ: Xóm Núi 1, xã Thủy Đường, huyện Thủy Nguyên, TP Hải Phòng</t>
  </si>
  <si>
    <t>195/QĐ-UBND ngày 18/01/2022 của UBND TP Hải Phòng</t>
  </si>
  <si>
    <t>4261/QĐ-UBND ngày 25/11/2021 của UBND huyện An Dương</t>
  </si>
  <si>
    <t xml:space="preserve"> đất thương mại, dịch vụ</t>
  </si>
  <si>
    <t>phường An Dương (xã Đặng Cương, huyện An Dương cũ)</t>
  </si>
  <si>
    <t>khu đất thuê theo hình thức trả tiền thuê đất một lần cho cả thời gian thuê để sử dụng vào mục đích thương mại, dịch vụ tại xã Đặng Cương</t>
  </si>
  <si>
    <t>- Tổ chức: Công ty Cổ phần Kinh doanh dịch vụ thương mại Cầu Vồng Hoa Lan 7&amp;1
- Địa chỉ: Số 457 Hoàng Minh Thảo, phường Dư Hàng, quận Lê Chân, TP Hải Phòng</t>
  </si>
  <si>
    <t>3890/QĐ-UBND ngày 25/12/2020 của UBND TP Hải Phòng</t>
  </si>
  <si>
    <t>10781/QĐ-UBND ngày 16/11/2020 của UBND huyện An Dương</t>
  </si>
  <si>
    <t>đất ở</t>
  </si>
  <si>
    <t>phường An Dương (xã Lê Lợi, huyện An Dương cũ)</t>
  </si>
  <si>
    <t>khu đất đấu giá QSDĐ vào mục đích làm nhà ở tại khu Quai Chảo, thôn Trạm Bạc</t>
  </si>
  <si>
    <t>3891/QĐ-UBND ngày 25/12/2020 của UBND TP Hải Phòng</t>
  </si>
  <si>
    <t>10787/QĐ-UBND ngày 16/11/2020 của UBND huyện An Dương</t>
  </si>
  <si>
    <t>khu đất đấu giá QSDĐ vào mục đích làm nhà ở tại khu Ải Bà Chúc, thôn Trạm Bạc</t>
  </si>
  <si>
    <t>- Tổ chức: Công ty Cổ phần Đầu tư xây lắp Ngân Hà
- Địa chỉ: Số 85, tổ dân phố 3, thị trấn An Dương, huyện An Dương, TP Hải Phòng</t>
  </si>
  <si>
    <t>836/QĐ-UBND ngày 23/3/2020 của UBND TP Hải Phòng</t>
  </si>
  <si>
    <t>3972/QĐ-UBND ngày 11/12/2019 của UBND huyện An Dương</t>
  </si>
  <si>
    <t>phường An Hải (xã Đồng Thái, huyện An Dương cũ)</t>
  </si>
  <si>
    <t>khu đất thực hiện Dự án đầu tư xây dựng nhà ở thương mại tại thôn Văn Phong</t>
  </si>
  <si>
    <t>- Tổ chức: Công ty TNHH Bê tông xây dựng Phúc Tiến
- Địa chỉ: thôn Phạm Dùng, xã An Hồng, huyện An Dương, TP Hải Phòng</t>
  </si>
  <si>
    <t>3474/QĐ-UBND ngày 26/11/2018 của UBND huyện An Dương</t>
  </si>
  <si>
    <t>khu đất thực hiện Dự án đầu tư xây dựng nhà ở thương mại tại xã Đặng Cương</t>
  </si>
  <si>
    <t>Công ty Cổ phần thương mại phát triển dầu khí Hoa Phượng Đỏ</t>
  </si>
  <si>
    <t>Số 2120/QĐ-UBND ngày 23/7/2020</t>
  </si>
  <si>
    <t>Số 101/QĐ-UBND ngày 15/01/2020</t>
  </si>
  <si>
    <t>Thực hiện Dự án đầu tư xây dựng Trung tâm thương mại dịch vụ</t>
  </si>
  <si>
    <t>Xã Tam Đa cũ (Nay là xã Vĩnh Bảo)</t>
  </si>
  <si>
    <t>Trung tâm thương mại dịch vụ trên địa bàn xã Tam Đa, huyện Vĩnh Bảo, thành phố Hải Phòng</t>
  </si>
  <si>
    <t xml:space="preserve"> - Công ty TNHH Ngân Vũ.
 - Số 28 tổ 5 khu 7 phường Quán Toan, quận Hồng Bàng, thành phố Hải Phòng</t>
  </si>
  <si>
    <t>4401/QĐ-UBND ngày 21/12/2022</t>
  </si>
  <si>
    <t>3096/QĐ-UBND ngày 15/11/2022</t>
  </si>
  <si>
    <t>phường Nam Hải</t>
  </si>
  <si>
    <t>Đấu giá quyền sử dụng đất thực hiện Dự án đầu tư xây dựng nhà ở thương mại tại khu đất có diện tích 12.989,5m2 thuộc phường Nam Hải quận Hải An</t>
  </si>
  <si>
    <t xml:space="preserve"> - Công ty Cổ phần Đầu tư xây dựng Sao Đỏ.
 - Số 768B Ngô Gia Tự phường Hải An, thành phố Hải Phòng</t>
  </si>
  <si>
    <t>4117/QĐ-UBND ngày 06/12/2022</t>
  </si>
  <si>
    <t>2928/QĐ-UBND ngày 27/10/2022</t>
  </si>
  <si>
    <t>phường Tràng Cát</t>
  </si>
  <si>
    <t>Đấu giá quyền sử dụng đất thực hiện Dự án đầu tư xây dựng nhà ở thương mại tại khu đất có diện tích 7.466,46m2 thuộc phường Tràng Cát, quận Hải An</t>
  </si>
  <si>
    <t>31/12/2021</t>
  </si>
  <si>
    <t>Công ty TNHH Dịch vụ Thương mại Nam Hà Nội; Địa chỉ: Thôn Quất Lâm, xã Quất Động, huyện Thường Tín, thành phố Hà Nội.</t>
  </si>
  <si>
    <t>Số 3973/QĐ-UBND ngày 30/12/2021 của UBND Thành phố</t>
  </si>
  <si>
    <t>Số 1725/QĐ-UBND, ngày 03/12/2021 của UBND quận Đồ Sơn</t>
  </si>
  <si>
    <t>Đất xây dựng nhà ở 5.233,13 m2 (gồm 79 lô) và diện tích đất xây dựng các công trình hạ tầng kỹ thuật.</t>
  </si>
  <si>
    <t>TDP Đông Phong, phường Minh Đức, quận Đồ Sơn (nay là TDP Đông Phong, phường Nam Đồ Sơn)</t>
  </si>
  <si>
    <t>Đấu giá quyền sử dụng đất thực hiện Dự án Khu nhà ở tại phường Minh Đức, quận Đồ Sơn</t>
  </si>
  <si>
    <t>CT CPĐT SOLARIS VN</t>
  </si>
  <si>
    <t>1360/QĐ-UBND ngày 12/5/2022</t>
  </si>
  <si>
    <t>134/QĐ-UBND ngày 28/01/2022</t>
  </si>
  <si>
    <t>Đất làm nhà ở</t>
  </si>
  <si>
    <t>Phường Đồng Hòa (cũ ) nay là phường Kiến An</t>
  </si>
  <si>
    <t>Dự án đấu giá quyền sử dụng đất tại tổ dân phố Đống Khê 1, phường Đồng Hòa</t>
  </si>
  <si>
    <t>Khu đất Đấu giá quyền sử dụng đất thực hiện dự án Nhà ở thương mại tại Tổ dân phố 1</t>
  </si>
  <si>
    <t>Thôn 1 Cát Bà, đặc khu Cát Hải</t>
  </si>
  <si>
    <t>Nhà ở thương mại</t>
  </si>
  <si>
    <t>4200/QĐ-UBND ngày 06/12/2023</t>
  </si>
  <si>
    <t>702/QĐ-UBND ngày 15/03/2024</t>
  </si>
  <si>
    <t>Công ty Cổ phần Đế Thành Tô, địa chỉ: Tầng 3 tòa nhà Hai Phong Tower, số 32 Trần Phú, Phường Cầu Đất, quận Ngô Quyền, thành phố Hải Phòng</t>
  </si>
  <si>
    <t>Đấu giá quyền sử dụng đất để cho thuê đất, thu tiền thuê đất một lần cho cả thời gian thuê Lô TMDV Cửa Trại, xã Thủy Đường</t>
  </si>
  <si>
    <t>phường Thuỷ Nguyên</t>
  </si>
  <si>
    <t>số 10462/QĐ-UBND ngày 01/6/2022 của UBND huyrnj Thuỷ Nguyên</t>
  </si>
  <si>
    <t>số 3923/QĐ-UBND ngày 22/11/2022 của UBND Thành phố Hải Phòng</t>
  </si>
  <si>
    <t>CÔNG TY TNHH ĐẦU TƯ VÀ PHÁT TRIỂN CÔNG NGHỆ; - Số 11 đường Phạm Hùng, phường Mỹ Đình 2, quận Nam Từ Liên, thành phố Hà Nội</t>
  </si>
  <si>
    <t>T9/2022</t>
  </si>
  <si>
    <t>29.663.221 đ/m2</t>
  </si>
  <si>
    <t>đấu giá quyền sử dụng đất thương mại dịch vụ sử dụng vào mục đích xây dựng cửa hàng bán lẻ xăng dầu tại xã Liên Khê, huyện Thủy Nguyên</t>
  </si>
  <si>
    <t>phường Lưu Kiếm</t>
  </si>
  <si>
    <t>Đất TMDV cho thuê thực hiện dự án xây dựng cửa hàng bán lẻ xăng dầu</t>
  </si>
  <si>
    <t>Số 10339/QĐ-UBND ngày 04/12/2023 của UBND huyện Thuỷ Nguyên</t>
  </si>
  <si>
    <t>số 456/QĐ-UBND ngày 07/02/2024 của UBND Thành phố Hải Phòng</t>
  </si>
  <si>
    <t>CÔNG TY CỔ PHẦN THƯƠNG MẠI NAM HÀ; - Thôn 4 (nhà bà Hoàng Thị Tỉnh), Xã Đông Sơn, Huyện Thủy Nguyên, TP. Hải Phòng</t>
  </si>
  <si>
    <t>T02/2024</t>
  </si>
  <si>
    <t>65.850.000 đ/năm</t>
  </si>
  <si>
    <t>68.000.000 đ/năm</t>
  </si>
  <si>
    <t>Đấu giá quyền sử dụng đất thực hiện Dự án đầu tư xây dựng khu nhà ở tại khu vực ngõ 226 Lê Lai, phường Máy Chai, Quận Ngô Quyền (nay là Phường Ngô Quyền)</t>
  </si>
  <si>
    <t>Số 226 Lê Lai, Phường Ngô Quyền, thành phố Hải Phòng</t>
  </si>
  <si>
    <t>Đất ở, đất công trình hạ tầng xã hội (đất công cộng, giáo dục, cây xanh), đất bãi đỗ xe, đất công trình hạ tầng kỹ thuật</t>
  </si>
  <si>
    <t>1138/QĐ-UBND ngày 10/4/2025</t>
  </si>
  <si>
    <t>2048/QĐ-UBND ngày 25/6/2025</t>
  </si>
  <si>
    <t>Công ty TNHH Xuất nhập khẩu vật liệu Kim Trang</t>
  </si>
  <si>
    <t>26/8/2025</t>
  </si>
  <si>
    <t>Đất ở tầng thấp: 49.475.155đ/m2; Đất ở tầng cao: 61.725.700 đ/m2</t>
  </si>
  <si>
    <t>Cơ sở nhà, đất tại số 1 và số 3 đường Trần Tất Văn, thị trấn An Lão, huyện An Lão</t>
  </si>
  <si>
    <t>số 1 và số 3 đường Trần Tất Văn, xã An Lão</t>
  </si>
  <si>
    <t>Đất thương mại, dịch vụ</t>
  </si>
  <si>
    <t>2822/QĐ-UBND ngày 09/8/2024</t>
  </si>
  <si>
    <t>2474/QĐ-UBND ngày 29/6/2025</t>
  </si>
  <si>
    <t>Công ty TNHH Đầu tư Phát triển Dịch vụ Thương mại HTT Đức Tài</t>
  </si>
  <si>
    <t>29/6/2025</t>
  </si>
  <si>
    <t>742,8m2</t>
  </si>
  <si>
    <t>Dự án chỉnh trang đô thị và xây dựng nhà ở thương mại tại phường Quán Toan, quận Hồng Bàng (nay là phường Hồng An)</t>
  </si>
  <si>
    <t>phường Quán Toan, quận Hồng Bàng (nay là phường Hồng An)</t>
  </si>
  <si>
    <t>Quyết định số 2132/QĐ-UBND ngày 10/11/2023 của UBND TP</t>
  </si>
  <si>
    <t xml:space="preserve">Quyết định số 4391/QĐ-UBND ngày 19/12/2023 của UBND thành phố </t>
  </si>
  <si>
    <t>Công ty TNHH Tư vấn và Đầu tư TADUGO</t>
  </si>
  <si>
    <t>24/01/2024</t>
  </si>
  <si>
    <t>Dự án phát triển, chỉnh trang đô thị tại số 80 Hạ Lý, phường Hạ Lý, quận Hồng Bàng (nay là phường Hồng Bàng)</t>
  </si>
  <si>
    <t>số 80 Hạ Lý, phường Hồng Bàng</t>
  </si>
  <si>
    <t>Quyết định số 3398/QĐ-UBND ngày 10/10/2022 của UBND thành phố</t>
  </si>
  <si>
    <t>Quyết định số 4070/QĐ-UBND ngày 05/12/2022 của UBND thành phố</t>
  </si>
  <si>
    <t>Công ty Cổ phần Đầu tư xây dựng Newland</t>
  </si>
  <si>
    <t>28/12/2022</t>
  </si>
  <si>
    <t>Dự án phát triển nhà ở tại khu vực đồng Cánh Gà, phường Hùng Vương, quận Hồng Bàng (nay là phường Hồng Bàng)</t>
  </si>
  <si>
    <t>khu đồng Cánh Gà, phường Hồng Bàng</t>
  </si>
  <si>
    <t>Quyết định số 1555/QĐ-UBND ngày 22/5/2025 của UBND thành phố</t>
  </si>
  <si>
    <t>Quyết định số 3534/QĐ-UBND ngày 29/8/2025 của UBND thành phố</t>
  </si>
  <si>
    <t>Công ty Cổ phần An Khang Land</t>
  </si>
  <si>
    <t>Dự án xây dựng khách sạn 5 sao tại phường Sở Dầu, quận Hồng Bàng (nay là phường Hồng Bàng)</t>
  </si>
  <si>
    <t xml:space="preserve">Khu đô thị mới 2A Sở Dầu phường Hồng Bàng </t>
  </si>
  <si>
    <t>đất TMDV</t>
  </si>
  <si>
    <t>Quyết định số 3096/QĐ-UBND ngày 28/10/2021 của UBND thành phố</t>
  </si>
  <si>
    <t xml:space="preserve">Quyết định số 3976/QĐ-UBND ngày 30/12/2021 của UBND thành phố </t>
  </si>
  <si>
    <t>Công ty TNHH Route Inn Việt Nam Hải Phòng</t>
  </si>
  <si>
    <t>22/4/2022</t>
  </si>
  <si>
    <t>phường An Hải (xã Đồng Thái, huyện An Dương cũ</t>
  </si>
  <si>
    <t>3972/QĐUBND ngày 11/12/2019 của UBND huyện An Dương</t>
  </si>
  <si>
    <t>- Tổ chức: Công ty Cổ phần Đầu tư xây lắp Ngân Hà - Địa chỉ: Số 85, tổ dân phố 3, thị trấn An Dương, huyện An Dương, TP Hải Phòng</t>
  </si>
  <si>
    <t>9,484.8</t>
  </si>
  <si>
    <t>7,450.0</t>
  </si>
  <si>
    <t>22,438,750,000</t>
  </si>
  <si>
    <t>23,938,750,000</t>
  </si>
  <si>
    <t>ĐGQSDĐ thực hiện DA ĐTXD nhà ở thương mại tại phường Tràng Cát</t>
  </si>
  <si>
    <t>Tại phường Tràng Cát, quận Hải An cũ</t>
  </si>
  <si>
    <t>Nhà ở thương mại</t>
  </si>
  <si>
    <t xml:space="preserve"> 3591/QĐ-UBND ngày 27/10/2022 của UBND TP phê duyệt giá đât cụ thể </t>
  </si>
  <si>
    <t>Số: 4117/QĐ-UBND ngày 06/12/2022 của UBND thành phố</t>
  </si>
  <si>
    <t>Công ty Cổ phần Đầu tư xây dựng Sao Đỏ
Địa chỉ trụ sở Công ty: số 768B Ngô Gia Tự, phường Thành Tô, quận Hải An, thành phố Hải Phòng</t>
  </si>
  <si>
    <t>Từ tháng 12/2022 đến 3/2023</t>
  </si>
  <si>
    <t>Chợ dân sinh và Trung tâm thương mại An Lưu</t>
  </si>
  <si>
    <t>Tổ dân phố An Trung</t>
  </si>
  <si>
    <t>Đất chợ (DCH); Đất thương mại, dịch vụ (TMD) để hoạt động du lịch và kinh doanh văn phòng</t>
  </si>
  <si>
    <t>Quyết định số 789/QĐ-UBND ngày 25/3/2025</t>
  </si>
  <si>
    <t>Quyết định số 1645/QĐ-UBND ngày 23/5/2025</t>
  </si>
  <si>
    <t>Công ty TNHH Đại Kim Sơn HD; Địa chỉ: phường Nhị Chiểu, TP Hải Phòng</t>
  </si>
  <si>
    <t>Dự án xây dựng nhà ở thương mại</t>
  </si>
  <si>
    <t>Phường Hưng Đạo</t>
  </si>
  <si>
    <t>Đất ở, đất nhà ở XH, đất cây xanh, đất xây dựng trạm biến áp, đất giao thông</t>
  </si>
  <si>
    <t>Công ty CP Tập đoàn đầu tư Hoàng Hà</t>
  </si>
  <si>
    <t>4134,2</t>
  </si>
  <si>
    <t>2983,2</t>
  </si>
  <si>
    <t>25.275.374.000</t>
  </si>
  <si>
    <t>Cơ sở nhà, đất Trường Trung học cơ sở Tú Sơn (khu cũ), tại thôn 6, xã Tú Sơn, huyện Kiến Thuỵ (nay là xã Kiến Hải)</t>
  </si>
  <si>
    <t>Thôn 6,  xã Kiến Hải</t>
  </si>
  <si>
    <t>1569/QĐ-UBND ngày 20/5/2024</t>
  </si>
  <si>
    <t>3912/QĐ-UBND ngày 24/10/2024/</t>
  </si>
  <si>
    <t>Công ty Cổ phần Xây dựng Vận tải Thương mại Thiên Duyên; địa chỉ: Thôn 8, xã Kiến Hải</t>
  </si>
  <si>
    <t>Năm2024</t>
  </si>
  <si>
    <t>Khu dân cư mới xã Quyết Thắng, TP Hải Dương - Nay là phường Ái Quốc, TP Hải Phòng</t>
  </si>
  <si>
    <t>Thôn Đông Lĩnh, phường Ái Quốc, TP Hải Phòng</t>
  </si>
  <si>
    <t xml:space="preserve">Đất ở, TMDV, Nhà trẻ, bãi xe </t>
  </si>
  <si>
    <t>Quyết định số 3079/QĐ-UBND ngày 13/10/2020</t>
  </si>
  <si>
    <t>Quyết định số 660/QĐ-UBND ngày 01/3/2021</t>
  </si>
  <si>
    <t>Liên danh Công ty TNHH HAPPYLAND và Công ty cổ phần tập đoàn Hà Phương</t>
  </si>
  <si>
    <t>Cơ sở nhà, đất Cơ sở lưu trữ, bảo tồn và phát triển nguồn gen, đường Phụng Pháp, phường Đằng Giang, Quận Ngô Quyền, thành phố Hải Phòng (nay là phường Gia Viên, thành phố Hải Phòng).</t>
  </si>
  <si>
    <t>Công ty TNHH BeachFront Heaven</t>
  </si>
  <si>
    <t>phường Gia Viên</t>
  </si>
  <si>
    <t>số 3430/QĐ-UBND ngày 10/7/2024</t>
  </si>
  <si>
    <t>số 1170/QĐ-UBND ngày 01/3/2024</t>
  </si>
  <si>
    <r>
      <t>Đất giáo dục (giá thuê trả tiền hàng năm) là 24.880.000 đồng/m</t>
    </r>
    <r>
      <rPr>
        <vertAlign val="superscript"/>
        <sz val="8"/>
        <color theme="1"/>
        <rFont val="Times New Roman"/>
        <family val="1"/>
      </rPr>
      <t>2</t>
    </r>
  </si>
  <si>
    <r>
      <t>29.698.221 đ/m</t>
    </r>
    <r>
      <rPr>
        <vertAlign val="superscript"/>
        <sz val="8"/>
        <color theme="1"/>
        <rFont val="Times New Roman"/>
        <family val="1"/>
      </rPr>
      <t>2</t>
    </r>
  </si>
  <si>
    <t xml:space="preserve">836/QĐUBND ngày 23/3/2020 của UBND TP </t>
  </si>
  <si>
    <t xml:space="preserve">3895/QĐUBND ngày 25/12/2020 của UBND thành phố </t>
  </si>
  <si>
    <t>696/QĐUBND ngày 20/4/2020 của UBND quận; 3497/QĐUBND ngày 30/10/2020 của UBND quận Dương Kinh</t>
  </si>
  <si>
    <t xml:space="preserve">3502/QĐ-UBND ngày 28/12/2018 của UBND TP </t>
  </si>
  <si>
    <t>5/2022</t>
  </si>
  <si>
    <t>Đất hỗn hợp (chung cư và TMDV)</t>
  </si>
  <si>
    <t>Đấu giá QSDĐ để xây dựng công trình thương mại dịch vụ (theo Quy hoạch chi tiết 1/500 tại Quyết định 2208/QĐ-UBND ngày 20/8/2024)</t>
  </si>
  <si>
    <t>Đấu giá QSDĐ để đầu tư xây dựng khu nhà ở (theo Quy hoạch chi tiết tỷ lệ 1/500 tại Quyết định số 2579/QĐ-UBND ngày 21/10/2024)</t>
  </si>
  <si>
    <t>Đấu giá quyền sử dụng đất để cho thuê đất, thu tiền thuê đất một lần cho cả thời gian thuê Lô TMDV Cửa Trại, xã Thuỷ Đường</t>
  </si>
  <si>
    <t>số 10462/QĐ-UBND ngày 01/6/2022 của UBND huyện Thuỷ Nguyên</t>
  </si>
  <si>
    <t>số 3923/QĐ-UBND ngày 22/11/2022 của UBND TP Hải Phòng</t>
  </si>
  <si>
    <t>CÔNG TY TNHH ĐẦU TƯ VÀ PHÁT TRIỂN CÔNG NGHỆ; số 11 đường Phạm Hùng, phường Mỹ Đình 2, quận Nam Từ Liêm, TP Hà Nội</t>
  </si>
  <si>
    <t>T12/2022 theo VB số 847/CCT-KTDNĐP ngày 26/12/2022 của CCT huyện Thuỷ Nguyên</t>
  </si>
  <si>
    <t xml:space="preserve"> Dự án đấu giá quyền sử dụng đất Dự án đầu tư xây dựng Khu nhà ở  Ngọc Xuyên tại phường Đồ Sơn</t>
  </si>
  <si>
    <t>Phường Đồ Sơn</t>
  </si>
  <si>
    <t>Công ty Cổ phần Đầu tư Kinh doanh địa ốc Phương Đông. 
- Địa chỉ: Số 33 phố Nguyễn Bỉnh Khiêm, phường Nguyễn Du, quận Hai Bà Trưng, thành phố Hà Nội.</t>
  </si>
  <si>
    <t>Quyết định số 1518/QĐ-UBND ngày 16/5/2025</t>
  </si>
  <si>
    <t>Quyết định số 3847/QĐ-UBND ngày 23/9/2025</t>
  </si>
  <si>
    <t>(Tính đến 05/02/2026)</t>
  </si>
  <si>
    <t>Phụ lục: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</si>
</sst>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_(* \(#,##0\);_(* &quot;-&quot;_);_(@_)"/>
    <numFmt numFmtId="43" formatCode="_(* #,##0.00_);_(* \(#,##0.00\);_(* &quot;-&quot;??_);_(@_)"/>
    <numFmt numFmtId="164" formatCode="_-* #,##0.00\ _₫_-;\-* #,##0.00\ _₫_-;_-* &quot;-&quot;??\ _₫_-;_-@_-"/>
    <numFmt numFmtId="165" formatCode="#,##0.0"/>
    <numFmt numFmtId="166" formatCode="_(* #,##0_);_(* \(#,##0\);_(* &quot;-&quot;??_);_(@_)"/>
    <numFmt numFmtId="167" formatCode="_(* #,##0.0_);_(* \(#,##0.0\);_(* &quot;-&quot;??_);_(@_)"/>
    <numFmt numFmtId="168" formatCode="_-* #,##0\ _₫_-;\-* #,##0\ _₫_-;_-* &quot;-&quot;??\ _₫_-;_-@_-"/>
  </numFmts>
  <fonts count="14" x14ac:knownFonts="1">
    <font>
      <sz val="11"/>
      <color theme="1"/>
      <name val="Calibri"/>
      <family val="2"/>
      <scheme val="minor"/>
    </font>
    <font>
      <sz val="12"/>
      <color theme="1"/>
      <name val="Times New Roman"/>
      <family val="1"/>
    </font>
    <font>
      <b/>
      <sz val="12"/>
      <color theme="1"/>
      <name val="Times New Roman"/>
      <family val="1"/>
    </font>
    <font>
      <b/>
      <sz val="11"/>
      <color theme="1"/>
      <name val="Times New Roman"/>
      <family val="1"/>
    </font>
    <font>
      <sz val="11"/>
      <color theme="1"/>
      <name val="Calibri"/>
      <family val="2"/>
      <scheme val="minor"/>
    </font>
    <font>
      <sz val="11"/>
      <color theme="1"/>
      <name val="Times New Roman"/>
      <family val="1"/>
    </font>
    <font>
      <sz val="11"/>
      <color indexed="8"/>
      <name val="Calibri"/>
      <family val="2"/>
    </font>
    <font>
      <sz val="12"/>
      <color rgb="FFFF0000"/>
      <name val="Times New Roman"/>
      <family val="1"/>
    </font>
    <font>
      <sz val="10"/>
      <color theme="1"/>
      <name val="Times New Roman"/>
      <family val="1"/>
    </font>
    <font>
      <b/>
      <sz val="10"/>
      <color theme="1"/>
      <name val="Times New Roman"/>
      <family val="1"/>
    </font>
    <font>
      <sz val="8"/>
      <color theme="1"/>
      <name val="Times New Roman"/>
      <family val="1"/>
    </font>
    <font>
      <vertAlign val="superscript"/>
      <sz val="8"/>
      <color theme="1"/>
      <name val="Times New Roman"/>
      <family val="1"/>
    </font>
    <font>
      <b/>
      <sz val="8"/>
      <color theme="1"/>
      <name val="Times New Roman"/>
      <family val="1"/>
    </font>
    <font>
      <sz val="8"/>
      <color theme="1"/>
      <name val="Calibri"/>
      <family val="2"/>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4">
    <xf numFmtId="0" fontId="0" fillId="0" borderId="0"/>
    <xf numFmtId="43" fontId="4" fillId="0" borderId="0" applyFont="0" applyFill="0" applyBorder="0" applyAlignment="0" applyProtection="0"/>
    <xf numFmtId="41" fontId="4" fillId="0" borderId="0" applyFont="0" applyFill="0" applyBorder="0" applyAlignment="0" applyProtection="0"/>
    <xf numFmtId="164" fontId="6" fillId="0" borderId="0" applyFont="0" applyFill="0" applyBorder="0" applyAlignment="0" applyProtection="0"/>
  </cellStyleXfs>
  <cellXfs count="95">
    <xf numFmtId="0" fontId="0" fillId="0" borderId="0" xfId="0"/>
    <xf numFmtId="0" fontId="1" fillId="0" borderId="0" xfId="0" applyFont="1"/>
    <xf numFmtId="0" fontId="3" fillId="0" borderId="1" xfId="0" applyFont="1" applyBorder="1" applyAlignment="1">
      <alignment horizontal="center" vertical="center" wrapText="1"/>
    </xf>
    <xf numFmtId="0" fontId="7" fillId="0" borderId="0" xfId="0" applyFont="1"/>
    <xf numFmtId="0" fontId="1" fillId="2" borderId="0" xfId="0" applyFont="1" applyFill="1"/>
    <xf numFmtId="49" fontId="8" fillId="0" borderId="1" xfId="0" applyNumberFormat="1" applyFont="1" applyBorder="1" applyAlignment="1">
      <alignment vertical="center"/>
    </xf>
    <xf numFmtId="0" fontId="8" fillId="0" borderId="1" xfId="0" applyFont="1" applyBorder="1" applyAlignment="1">
      <alignment vertical="center" wrapText="1"/>
    </xf>
    <xf numFmtId="0" fontId="8" fillId="0" borderId="1" xfId="0" applyFont="1" applyBorder="1" applyAlignment="1">
      <alignment horizontal="center" vertical="center"/>
    </xf>
    <xf numFmtId="0" fontId="1" fillId="0" borderId="0" xfId="0" applyFont="1" applyAlignment="1">
      <alignment wrapText="1"/>
    </xf>
    <xf numFmtId="0" fontId="5" fillId="0" borderId="0" xfId="0" applyFont="1" applyAlignment="1">
      <alignment wrapText="1"/>
    </xf>
    <xf numFmtId="0" fontId="5" fillId="0" borderId="0" xfId="0" applyFont="1" applyAlignment="1">
      <alignment horizontal="center" vertical="center" wrapText="1"/>
    </xf>
    <xf numFmtId="0" fontId="8" fillId="0" borderId="0" xfId="0" applyFont="1" applyAlignment="1">
      <alignment vertical="center"/>
    </xf>
    <xf numFmtId="0" fontId="9" fillId="0" borderId="1" xfId="0" applyFont="1" applyBorder="1" applyAlignment="1">
      <alignment horizontal="center" vertical="center" wrapText="1"/>
    </xf>
    <xf numFmtId="0" fontId="8" fillId="0" borderId="1" xfId="0" applyFont="1" applyBorder="1"/>
    <xf numFmtId="0" fontId="8" fillId="2" borderId="1" xfId="0" applyFont="1" applyFill="1" applyBorder="1" applyAlignment="1">
      <alignment horizontal="left" vertical="center" wrapText="1"/>
    </xf>
    <xf numFmtId="0" fontId="8" fillId="0" borderId="1" xfId="0" applyFont="1" applyBorder="1" applyAlignment="1">
      <alignment horizontal="center" vertical="center" wrapText="1"/>
    </xf>
    <xf numFmtId="0" fontId="8" fillId="0" borderId="1" xfId="0" quotePrefix="1" applyFont="1" applyBorder="1" applyAlignment="1">
      <alignment horizontal="center" vertical="center" wrapText="1"/>
    </xf>
    <xf numFmtId="0" fontId="8" fillId="2" borderId="1" xfId="0" applyFont="1" applyFill="1" applyBorder="1" applyAlignment="1">
      <alignment vertical="center" wrapText="1"/>
    </xf>
    <xf numFmtId="4" fontId="8"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xf>
    <xf numFmtId="4" fontId="8" fillId="2" borderId="1" xfId="0" quotePrefix="1"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14" fontId="8" fillId="0" borderId="1" xfId="0" applyNumberFormat="1" applyFont="1" applyBorder="1" applyAlignment="1">
      <alignment horizontal="center" vertical="center"/>
    </xf>
    <xf numFmtId="14" fontId="8" fillId="0" borderId="1" xfId="0" applyNumberFormat="1" applyFont="1" applyBorder="1" applyAlignment="1">
      <alignment vertical="center"/>
    </xf>
    <xf numFmtId="0" fontId="8" fillId="0" borderId="1" xfId="0" applyFont="1" applyBorder="1" applyAlignment="1">
      <alignment horizontal="left" vertical="center" wrapText="1"/>
    </xf>
    <xf numFmtId="0" fontId="8" fillId="0" borderId="1" xfId="0" quotePrefix="1" applyFont="1" applyBorder="1" applyAlignment="1">
      <alignment horizontal="left" vertical="center" wrapText="1"/>
    </xf>
    <xf numFmtId="14" fontId="8"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wrapText="1"/>
    </xf>
    <xf numFmtId="14" fontId="8" fillId="0" borderId="1" xfId="3" quotePrefix="1" applyNumberFormat="1" applyFont="1" applyFill="1" applyBorder="1" applyAlignment="1">
      <alignment horizontal="center" vertical="center" wrapText="1"/>
    </xf>
    <xf numFmtId="14" fontId="8" fillId="2" borderId="1" xfId="3" quotePrefix="1" applyNumberFormat="1" applyFont="1" applyFill="1" applyBorder="1" applyAlignment="1">
      <alignment horizontal="center" vertical="center" wrapText="1"/>
    </xf>
    <xf numFmtId="0" fontId="8" fillId="0" borderId="1" xfId="0" applyFont="1" applyBorder="1" applyAlignment="1">
      <alignment horizontal="center" wrapText="1"/>
    </xf>
    <xf numFmtId="0" fontId="8" fillId="0" borderId="1" xfId="0" quotePrefix="1" applyFont="1" applyBorder="1" applyAlignment="1">
      <alignment vertical="center" wrapText="1"/>
    </xf>
    <xf numFmtId="3" fontId="10" fillId="0" borderId="1" xfId="0" applyNumberFormat="1" applyFont="1" applyBorder="1" applyAlignment="1">
      <alignment horizontal="center" vertical="center" wrapText="1"/>
    </xf>
    <xf numFmtId="3" fontId="10" fillId="2" borderId="1" xfId="0" applyNumberFormat="1" applyFont="1" applyFill="1" applyBorder="1" applyAlignment="1">
      <alignment horizontal="center" vertical="center" wrapText="1"/>
    </xf>
    <xf numFmtId="0" fontId="10" fillId="0" borderId="1" xfId="0" applyFont="1" applyBorder="1" applyAlignment="1">
      <alignment horizontal="center" vertical="center" wrapText="1"/>
    </xf>
    <xf numFmtId="4" fontId="10" fillId="0" borderId="1" xfId="0" applyNumberFormat="1" applyFont="1" applyBorder="1" applyAlignment="1">
      <alignment horizontal="center" vertical="center" wrapText="1"/>
    </xf>
    <xf numFmtId="4" fontId="10" fillId="2" borderId="1" xfId="0" applyNumberFormat="1" applyFont="1" applyFill="1" applyBorder="1" applyAlignment="1">
      <alignment horizontal="center" vertical="center" wrapText="1"/>
    </xf>
    <xf numFmtId="3" fontId="10" fillId="0" borderId="1" xfId="0" applyNumberFormat="1" applyFont="1" applyBorder="1"/>
    <xf numFmtId="0" fontId="10" fillId="2" borderId="1" xfId="0" applyFont="1" applyFill="1" applyBorder="1" applyAlignment="1">
      <alignment horizontal="center" vertical="center" wrapText="1"/>
    </xf>
    <xf numFmtId="165" fontId="10" fillId="0" borderId="1" xfId="0" applyNumberFormat="1" applyFont="1" applyBorder="1" applyAlignment="1">
      <alignment horizontal="right" vertical="center" wrapText="1"/>
    </xf>
    <xf numFmtId="165" fontId="10" fillId="0" borderId="1" xfId="0" applyNumberFormat="1" applyFont="1" applyBorder="1" applyAlignment="1">
      <alignment horizontal="center" vertical="center" wrapText="1"/>
    </xf>
    <xf numFmtId="0" fontId="10" fillId="0" borderId="1" xfId="0" quotePrefix="1" applyFont="1" applyBorder="1" applyAlignment="1">
      <alignment horizontal="center" vertical="center" wrapText="1"/>
    </xf>
    <xf numFmtId="0" fontId="12" fillId="0" borderId="1" xfId="0" applyFont="1" applyBorder="1" applyAlignment="1">
      <alignment horizontal="center" vertical="center" wrapText="1"/>
    </xf>
    <xf numFmtId="3" fontId="10" fillId="0" borderId="1" xfId="0" applyNumberFormat="1" applyFont="1" applyBorder="1" applyAlignment="1">
      <alignment horizontal="center" vertical="center"/>
    </xf>
    <xf numFmtId="0" fontId="10" fillId="0" borderId="1" xfId="0" applyFont="1" applyBorder="1" applyAlignment="1">
      <alignment horizontal="center" vertical="center"/>
    </xf>
    <xf numFmtId="0" fontId="10" fillId="0" borderId="1" xfId="0" applyFont="1" applyBorder="1"/>
    <xf numFmtId="3" fontId="13" fillId="0" borderId="1" xfId="0" applyNumberFormat="1" applyFont="1" applyBorder="1" applyAlignment="1">
      <alignment horizontal="center" vertical="center"/>
    </xf>
    <xf numFmtId="165" fontId="10" fillId="0" borderId="1" xfId="0" applyNumberFormat="1" applyFont="1" applyBorder="1" applyAlignment="1">
      <alignment horizontal="center" vertical="center"/>
    </xf>
    <xf numFmtId="4" fontId="10" fillId="0" borderId="1" xfId="0" applyNumberFormat="1" applyFont="1" applyBorder="1" applyAlignment="1">
      <alignment horizontal="center" vertical="center"/>
    </xf>
    <xf numFmtId="43" fontId="10" fillId="0" borderId="1" xfId="1" applyFont="1" applyBorder="1" applyAlignment="1">
      <alignment horizontal="center" vertical="center" wrapText="1"/>
    </xf>
    <xf numFmtId="166" fontId="10" fillId="0" borderId="1" xfId="1" applyNumberFormat="1" applyFont="1" applyFill="1" applyBorder="1" applyAlignment="1">
      <alignment horizontal="center" vertical="center" wrapText="1"/>
    </xf>
    <xf numFmtId="166" fontId="10" fillId="0" borderId="1" xfId="1" applyNumberFormat="1" applyFont="1" applyBorder="1" applyAlignment="1">
      <alignment horizontal="center" vertical="center" wrapText="1"/>
    </xf>
    <xf numFmtId="167" fontId="10" fillId="0" borderId="1" xfId="1" applyNumberFormat="1" applyFont="1" applyBorder="1" applyAlignment="1">
      <alignment horizontal="center" vertical="center" wrapText="1"/>
    </xf>
    <xf numFmtId="165" fontId="10" fillId="0" borderId="1" xfId="0" applyNumberFormat="1" applyFont="1" applyBorder="1" applyAlignment="1">
      <alignment vertical="center"/>
    </xf>
    <xf numFmtId="43" fontId="10" fillId="0" borderId="1" xfId="1" applyFont="1" applyBorder="1" applyAlignment="1">
      <alignment horizontal="center" vertical="center"/>
    </xf>
    <xf numFmtId="166" fontId="10" fillId="0" borderId="1" xfId="1" applyNumberFormat="1" applyFont="1" applyFill="1" applyBorder="1" applyAlignment="1">
      <alignment horizontal="center" vertical="center"/>
    </xf>
    <xf numFmtId="166" fontId="10" fillId="0" borderId="1" xfId="0" applyNumberFormat="1" applyFont="1" applyBorder="1" applyAlignment="1">
      <alignment horizontal="center" vertical="center"/>
    </xf>
    <xf numFmtId="166" fontId="10" fillId="0" borderId="1" xfId="1" applyNumberFormat="1" applyFont="1" applyBorder="1" applyAlignment="1">
      <alignment horizontal="center" vertical="center"/>
    </xf>
    <xf numFmtId="3" fontId="12" fillId="0" borderId="1" xfId="0" applyNumberFormat="1" applyFont="1" applyBorder="1" applyAlignment="1">
      <alignment horizontal="center" vertical="center" wrapText="1"/>
    </xf>
    <xf numFmtId="167" fontId="10" fillId="0" borderId="1" xfId="1" applyNumberFormat="1" applyFont="1" applyFill="1" applyBorder="1" applyAlignment="1">
      <alignment horizontal="center" vertical="center"/>
    </xf>
    <xf numFmtId="166" fontId="10" fillId="0" borderId="1" xfId="1" applyNumberFormat="1" applyFont="1" applyFill="1" applyBorder="1" applyAlignment="1">
      <alignment vertical="center"/>
    </xf>
    <xf numFmtId="3" fontId="10" fillId="0" borderId="1" xfId="0" applyNumberFormat="1" applyFont="1" applyBorder="1" applyAlignment="1">
      <alignment vertical="center" wrapText="1"/>
    </xf>
    <xf numFmtId="0" fontId="10" fillId="0" borderId="1" xfId="0" applyFont="1" applyBorder="1" applyAlignment="1">
      <alignment vertical="center"/>
    </xf>
    <xf numFmtId="3" fontId="10" fillId="0" borderId="1" xfId="0" applyNumberFormat="1" applyFont="1" applyBorder="1" applyAlignment="1">
      <alignment vertical="center"/>
    </xf>
    <xf numFmtId="0" fontId="10" fillId="0" borderId="1" xfId="0" applyFont="1" applyBorder="1" applyAlignment="1">
      <alignment vertical="center" wrapText="1"/>
    </xf>
    <xf numFmtId="4" fontId="10" fillId="0" borderId="1" xfId="0" applyNumberFormat="1" applyFont="1" applyBorder="1" applyAlignment="1">
      <alignment vertical="center"/>
    </xf>
    <xf numFmtId="0" fontId="10" fillId="0" borderId="1" xfId="0" applyFont="1" applyBorder="1" applyAlignment="1">
      <alignment wrapText="1"/>
    </xf>
    <xf numFmtId="166" fontId="10" fillId="0" borderId="1" xfId="1" applyNumberFormat="1" applyFont="1" applyBorder="1" applyAlignment="1">
      <alignment vertical="center" wrapText="1"/>
    </xf>
    <xf numFmtId="0" fontId="1" fillId="0" borderId="0" xfId="0" applyFont="1" applyAlignment="1">
      <alignment horizontal="center" vertical="center"/>
    </xf>
    <xf numFmtId="4" fontId="13" fillId="0" borderId="1" xfId="0" applyNumberFormat="1" applyFont="1" applyBorder="1" applyAlignment="1">
      <alignment horizontal="center" vertical="center"/>
    </xf>
    <xf numFmtId="0" fontId="13" fillId="0" borderId="1" xfId="0" applyFont="1" applyBorder="1" applyAlignment="1">
      <alignment horizontal="center" vertical="center"/>
    </xf>
    <xf numFmtId="165" fontId="10" fillId="0" borderId="1" xfId="2" applyNumberFormat="1" applyFont="1" applyBorder="1" applyAlignment="1">
      <alignment horizontal="right" vertical="center" wrapText="1"/>
    </xf>
    <xf numFmtId="165" fontId="10" fillId="0" borderId="1" xfId="2" applyNumberFormat="1" applyFont="1" applyBorder="1" applyAlignment="1">
      <alignment horizontal="center" vertical="center" wrapText="1"/>
    </xf>
    <xf numFmtId="4" fontId="12" fillId="0" borderId="1" xfId="0" applyNumberFormat="1" applyFont="1" applyBorder="1" applyAlignment="1">
      <alignment horizontal="center" vertical="center" wrapText="1"/>
    </xf>
    <xf numFmtId="2" fontId="8" fillId="0" borderId="1" xfId="0" applyNumberFormat="1" applyFont="1" applyBorder="1" applyAlignment="1">
      <alignment horizontal="center" vertical="center" wrapText="1"/>
    </xf>
    <xf numFmtId="3" fontId="8" fillId="0" borderId="1" xfId="0" applyNumberFormat="1" applyFont="1" applyBorder="1" applyAlignment="1">
      <alignment horizontal="center" vertical="center" wrapText="1"/>
    </xf>
    <xf numFmtId="0" fontId="10" fillId="0" borderId="1" xfId="0" applyFont="1" applyBorder="1" applyAlignment="1">
      <alignment horizontal="center"/>
    </xf>
    <xf numFmtId="168" fontId="10" fillId="0" borderId="1" xfId="1" applyNumberFormat="1" applyFont="1" applyFill="1" applyBorder="1" applyAlignment="1">
      <alignment horizontal="center" vertical="center" wrapText="1"/>
    </xf>
    <xf numFmtId="168" fontId="10" fillId="0" borderId="1" xfId="0" applyNumberFormat="1" applyFont="1" applyBorder="1" applyAlignment="1">
      <alignment horizontal="center" vertical="center" wrapText="1"/>
    </xf>
    <xf numFmtId="168" fontId="10" fillId="0" borderId="1" xfId="1" applyNumberFormat="1" applyFont="1" applyBorder="1" applyAlignment="1">
      <alignment horizontal="center" vertical="center" wrapText="1"/>
    </xf>
    <xf numFmtId="0" fontId="2" fillId="0" borderId="0" xfId="0" applyFont="1" applyAlignment="1">
      <alignment horizont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4" fontId="10" fillId="0" borderId="1" xfId="0" applyNumberFormat="1" applyFont="1" applyBorder="1" applyAlignment="1">
      <alignment horizontal="center" vertical="center" wrapText="1"/>
    </xf>
    <xf numFmtId="0" fontId="8" fillId="2" borderId="1" xfId="0" applyFont="1" applyFill="1" applyBorder="1" applyAlignment="1">
      <alignment horizontal="center" vertical="center"/>
    </xf>
    <xf numFmtId="0" fontId="8" fillId="2" borderId="1" xfId="0" applyFont="1" applyFill="1" applyBorder="1" applyAlignment="1">
      <alignment horizontal="left" vertical="center" wrapText="1"/>
    </xf>
    <xf numFmtId="3" fontId="10"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0" borderId="1" xfId="0" applyFont="1" applyBorder="1" applyAlignment="1">
      <alignment horizontal="center" vertical="center" wrapText="1"/>
    </xf>
  </cellXfs>
  <cellStyles count="4">
    <cellStyle name="Comma" xfId="1" builtinId="3"/>
    <cellStyle name="Comma [0]" xfId="2" builtinId="6"/>
    <cellStyle name="Comma 2 6" xfId="3" xr:uid="{00000000-0005-0000-0000-000002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Ph&#432;&#7901;ng%20H&#7843;i%20An\&#272;&#7845;u%20gi&#225;%20QSD%20&#273;&#7845;t\B&#7843;ng%20theo%20d&#245;i%20k&#7871;t%20qu&#7843;%20&#273;&#7845;u%20gi&#225;%20h&#224;ng%20n&#259;m..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xz"/>
      <sheetName val="Ket qua DG từ 2016 đến nay"/>
    </sheetNames>
    <sheetDataSet>
      <sheetData sheetId="0" refreshError="1"/>
      <sheetData sheetId="1" refreshError="1">
        <row r="28">
          <cell r="J28">
            <v>60275222253.520004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78"/>
  <sheetViews>
    <sheetView tabSelected="1" topLeftCell="A19" zoomScaleNormal="100" workbookViewId="0">
      <selection activeCell="H4" sqref="H4:H5"/>
    </sheetView>
  </sheetViews>
  <sheetFormatPr defaultColWidth="9" defaultRowHeight="15.75" x14ac:dyDescent="0.25"/>
  <cols>
    <col min="1" max="1" width="6" style="1" customWidth="1"/>
    <col min="2" max="2" width="17.140625" style="1" customWidth="1"/>
    <col min="3" max="3" width="11.140625" style="1" customWidth="1"/>
    <col min="4" max="4" width="11.42578125" style="1" customWidth="1"/>
    <col min="5" max="5" width="12.140625" style="1" customWidth="1"/>
    <col min="6" max="6" width="12" style="1" customWidth="1"/>
    <col min="7" max="7" width="29.140625" style="1" bestFit="1" customWidth="1"/>
    <col min="8" max="8" width="11" style="1" customWidth="1"/>
    <col min="9" max="9" width="10.140625" style="1" customWidth="1"/>
    <col min="10" max="10" width="8.140625" style="1" customWidth="1"/>
    <col min="11" max="11" width="9.140625" style="1" customWidth="1"/>
    <col min="12" max="12" width="8.7109375" style="1" customWidth="1"/>
    <col min="13" max="13" width="15" style="1" customWidth="1"/>
    <col min="14" max="14" width="14.42578125" style="1" customWidth="1"/>
    <col min="15" max="15" width="13.85546875" style="1" customWidth="1"/>
    <col min="16" max="16" width="12.140625" style="1" customWidth="1"/>
    <col min="17" max="17" width="16.7109375" style="1" customWidth="1"/>
    <col min="18" max="18" width="14.5703125" style="1" customWidth="1"/>
    <col min="19" max="19" width="14.140625" style="1" customWidth="1"/>
    <col min="20" max="20" width="11.85546875" style="1" customWidth="1"/>
    <col min="21" max="16384" width="9" style="1"/>
  </cols>
  <sheetData>
    <row r="1" spans="1:20" x14ac:dyDescent="0.25">
      <c r="A1" s="80" t="s">
        <v>426</v>
      </c>
      <c r="B1" s="80"/>
      <c r="C1" s="80"/>
      <c r="D1" s="80"/>
      <c r="E1" s="80"/>
      <c r="F1" s="80"/>
      <c r="G1" s="80"/>
      <c r="H1" s="80"/>
      <c r="I1" s="80"/>
      <c r="J1" s="80"/>
      <c r="K1" s="80"/>
      <c r="L1" s="80"/>
      <c r="M1" s="80"/>
      <c r="N1" s="80"/>
      <c r="O1" s="80"/>
      <c r="P1" s="80"/>
      <c r="Q1" s="80"/>
      <c r="R1" s="80"/>
      <c r="S1" s="80"/>
      <c r="T1" s="80"/>
    </row>
    <row r="2" spans="1:20" x14ac:dyDescent="0.25">
      <c r="A2" s="80" t="s">
        <v>0</v>
      </c>
      <c r="B2" s="80"/>
      <c r="C2" s="80"/>
      <c r="D2" s="80"/>
      <c r="E2" s="80"/>
      <c r="F2" s="80"/>
      <c r="G2" s="80"/>
      <c r="H2" s="80"/>
      <c r="I2" s="80"/>
      <c r="J2" s="80"/>
      <c r="K2" s="80"/>
      <c r="L2" s="80"/>
      <c r="M2" s="80"/>
      <c r="N2" s="80"/>
      <c r="O2" s="80"/>
      <c r="P2" s="80"/>
      <c r="Q2" s="80"/>
      <c r="R2" s="80"/>
      <c r="S2" s="80"/>
      <c r="T2" s="80"/>
    </row>
    <row r="3" spans="1:20" x14ac:dyDescent="0.25">
      <c r="A3" s="80" t="s">
        <v>425</v>
      </c>
      <c r="B3" s="80"/>
      <c r="C3" s="80"/>
      <c r="D3" s="80"/>
      <c r="E3" s="80"/>
      <c r="F3" s="80"/>
      <c r="G3" s="80"/>
      <c r="H3" s="80"/>
      <c r="I3" s="80"/>
      <c r="J3" s="80"/>
      <c r="K3" s="80"/>
      <c r="L3" s="80"/>
      <c r="M3" s="80"/>
      <c r="N3" s="80"/>
      <c r="O3" s="80"/>
      <c r="P3" s="80"/>
      <c r="Q3" s="80"/>
      <c r="R3" s="80"/>
      <c r="S3" s="80"/>
      <c r="T3" s="80"/>
    </row>
    <row r="4" spans="1:20" ht="40.5" customHeight="1" x14ac:dyDescent="0.25">
      <c r="A4" s="85" t="s">
        <v>1</v>
      </c>
      <c r="B4" s="85" t="s">
        <v>2</v>
      </c>
      <c r="C4" s="85" t="s">
        <v>3</v>
      </c>
      <c r="D4" s="85" t="s">
        <v>4</v>
      </c>
      <c r="E4" s="85" t="s">
        <v>8</v>
      </c>
      <c r="F4" s="85" t="s">
        <v>11</v>
      </c>
      <c r="G4" s="85" t="s">
        <v>9</v>
      </c>
      <c r="H4" s="85" t="s">
        <v>10</v>
      </c>
      <c r="I4" s="85" t="s">
        <v>12</v>
      </c>
      <c r="J4" s="81" t="s">
        <v>5</v>
      </c>
      <c r="K4" s="81"/>
      <c r="L4" s="81"/>
      <c r="M4" s="85" t="s">
        <v>14</v>
      </c>
      <c r="N4" s="82" t="s">
        <v>13</v>
      </c>
      <c r="O4" s="83"/>
      <c r="P4" s="84"/>
      <c r="Q4" s="85" t="s">
        <v>18</v>
      </c>
      <c r="R4" s="82" t="s">
        <v>13</v>
      </c>
      <c r="S4" s="83"/>
      <c r="T4" s="84"/>
    </row>
    <row r="5" spans="1:20" ht="135.4" customHeight="1" x14ac:dyDescent="0.25">
      <c r="A5" s="86"/>
      <c r="B5" s="86"/>
      <c r="C5" s="86"/>
      <c r="D5" s="86"/>
      <c r="E5" s="86"/>
      <c r="F5" s="86"/>
      <c r="G5" s="86"/>
      <c r="H5" s="86"/>
      <c r="I5" s="86"/>
      <c r="J5" s="2" t="s">
        <v>6</v>
      </c>
      <c r="K5" s="2" t="s">
        <v>19</v>
      </c>
      <c r="L5" s="2" t="s">
        <v>7</v>
      </c>
      <c r="M5" s="86"/>
      <c r="N5" s="2" t="s">
        <v>20</v>
      </c>
      <c r="O5" s="2" t="s">
        <v>16</v>
      </c>
      <c r="P5" s="2" t="s">
        <v>17</v>
      </c>
      <c r="Q5" s="86"/>
      <c r="R5" s="2" t="s">
        <v>15</v>
      </c>
      <c r="S5" s="2" t="s">
        <v>16</v>
      </c>
      <c r="T5" s="2" t="s">
        <v>17</v>
      </c>
    </row>
    <row r="6" spans="1:20" x14ac:dyDescent="0.25">
      <c r="A6" s="12" t="s">
        <v>21</v>
      </c>
      <c r="B6" s="12" t="s">
        <v>22</v>
      </c>
      <c r="C6" s="13"/>
      <c r="D6" s="13"/>
      <c r="E6" s="13"/>
      <c r="F6" s="13"/>
      <c r="G6" s="13"/>
      <c r="H6" s="13"/>
      <c r="I6" s="13"/>
      <c r="J6" s="13"/>
      <c r="K6" s="13"/>
      <c r="L6" s="13"/>
      <c r="M6" s="13"/>
      <c r="N6" s="13"/>
      <c r="O6" s="13"/>
      <c r="P6" s="13"/>
      <c r="Q6" s="13"/>
      <c r="R6" s="13"/>
      <c r="S6" s="13"/>
      <c r="T6" s="13"/>
    </row>
    <row r="7" spans="1:20" ht="76.5" x14ac:dyDescent="0.25">
      <c r="A7" s="7">
        <v>1</v>
      </c>
      <c r="B7" s="14" t="s">
        <v>23</v>
      </c>
      <c r="C7" s="15" t="s">
        <v>24</v>
      </c>
      <c r="D7" s="15" t="s">
        <v>25</v>
      </c>
      <c r="E7" s="15" t="s">
        <v>26</v>
      </c>
      <c r="F7" s="15" t="s">
        <v>27</v>
      </c>
      <c r="G7" s="16" t="s">
        <v>28</v>
      </c>
      <c r="H7" s="15"/>
      <c r="I7" s="32">
        <v>13486.1</v>
      </c>
      <c r="J7" s="32">
        <v>4338.3</v>
      </c>
      <c r="K7" s="32">
        <v>9147.7999999999993</v>
      </c>
      <c r="L7" s="32"/>
      <c r="M7" s="32">
        <f>N7+O7</f>
        <v>962008431978.51392</v>
      </c>
      <c r="N7" s="33">
        <f>125790779.32*J7</f>
        <v>545718137923.95599</v>
      </c>
      <c r="O7" s="33">
        <f>45507148.61*K7</f>
        <v>416290294054.55798</v>
      </c>
      <c r="P7" s="32"/>
      <c r="Q7" s="32">
        <v>966697220000</v>
      </c>
      <c r="R7" s="32">
        <v>546867000000</v>
      </c>
      <c r="S7" s="32">
        <f>Q7-R7</f>
        <v>419830220000</v>
      </c>
      <c r="T7" s="34"/>
    </row>
    <row r="8" spans="1:20" s="3" customFormat="1" ht="89.25" x14ac:dyDescent="0.25">
      <c r="A8" s="19">
        <v>2</v>
      </c>
      <c r="B8" s="24" t="s">
        <v>29</v>
      </c>
      <c r="C8" s="15" t="s">
        <v>30</v>
      </c>
      <c r="D8" s="15" t="s">
        <v>31</v>
      </c>
      <c r="E8" s="15" t="s">
        <v>32</v>
      </c>
      <c r="F8" s="15" t="s">
        <v>33</v>
      </c>
      <c r="G8" s="28" t="s">
        <v>34</v>
      </c>
      <c r="H8" s="15"/>
      <c r="I8" s="32">
        <v>117962</v>
      </c>
      <c r="J8" s="32">
        <v>55410.5</v>
      </c>
      <c r="K8" s="32">
        <v>2800</v>
      </c>
      <c r="L8" s="32"/>
      <c r="M8" s="32">
        <v>665182881000</v>
      </c>
      <c r="N8" s="32">
        <v>655130088526</v>
      </c>
      <c r="O8" s="32">
        <v>10052792400</v>
      </c>
      <c r="P8" s="32"/>
      <c r="Q8" s="32">
        <v>671030000000</v>
      </c>
      <c r="R8" s="32">
        <v>660681000000</v>
      </c>
      <c r="S8" s="32">
        <v>10349000000</v>
      </c>
      <c r="T8" s="34"/>
    </row>
    <row r="9" spans="1:20" s="3" customFormat="1" ht="89.25" x14ac:dyDescent="0.25">
      <c r="A9" s="19">
        <v>3</v>
      </c>
      <c r="B9" s="24" t="s">
        <v>35</v>
      </c>
      <c r="C9" s="15" t="s">
        <v>36</v>
      </c>
      <c r="D9" s="21" t="s">
        <v>37</v>
      </c>
      <c r="E9" s="15" t="s">
        <v>38</v>
      </c>
      <c r="F9" s="15" t="s">
        <v>39</v>
      </c>
      <c r="G9" s="28" t="s">
        <v>40</v>
      </c>
      <c r="H9" s="15"/>
      <c r="I9" s="32">
        <v>11269.5</v>
      </c>
      <c r="J9" s="32">
        <v>6540.77</v>
      </c>
      <c r="K9" s="32"/>
      <c r="L9" s="32"/>
      <c r="M9" s="32">
        <v>387780682000</v>
      </c>
      <c r="N9" s="33">
        <v>387780682000</v>
      </c>
      <c r="O9" s="32"/>
      <c r="P9" s="32"/>
      <c r="Q9" s="32">
        <v>391704682000</v>
      </c>
      <c r="R9" s="32">
        <v>391704682000</v>
      </c>
      <c r="S9" s="32"/>
      <c r="T9" s="35"/>
    </row>
    <row r="10" spans="1:20" ht="76.5" x14ac:dyDescent="0.25">
      <c r="A10" s="7">
        <v>4</v>
      </c>
      <c r="B10" s="17" t="s">
        <v>41</v>
      </c>
      <c r="C10" s="15" t="s">
        <v>42</v>
      </c>
      <c r="D10" s="15" t="s">
        <v>43</v>
      </c>
      <c r="E10" s="15" t="s">
        <v>44</v>
      </c>
      <c r="F10" s="15" t="s">
        <v>45</v>
      </c>
      <c r="G10" s="18" t="s">
        <v>46</v>
      </c>
      <c r="H10" s="15"/>
      <c r="I10" s="32">
        <v>153205.4</v>
      </c>
      <c r="J10" s="32">
        <v>126541.2</v>
      </c>
      <c r="K10" s="32">
        <v>26664.2</v>
      </c>
      <c r="L10" s="32"/>
      <c r="M10" s="32">
        <v>4593977028000</v>
      </c>
      <c r="N10" s="32">
        <v>4591817228000</v>
      </c>
      <c r="O10" s="32">
        <v>2159800000</v>
      </c>
      <c r="P10" s="32"/>
      <c r="Q10" s="32">
        <v>4828500000000</v>
      </c>
      <c r="R10" s="32">
        <v>4826000000000</v>
      </c>
      <c r="S10" s="32">
        <v>2500000000</v>
      </c>
      <c r="T10" s="35"/>
    </row>
    <row r="11" spans="1:20" ht="63.75" x14ac:dyDescent="0.25">
      <c r="A11" s="19">
        <v>5</v>
      </c>
      <c r="B11" s="17" t="s">
        <v>47</v>
      </c>
      <c r="C11" s="15" t="s">
        <v>48</v>
      </c>
      <c r="D11" s="15" t="s">
        <v>43</v>
      </c>
      <c r="E11" s="15" t="s">
        <v>49</v>
      </c>
      <c r="F11" s="15" t="s">
        <v>50</v>
      </c>
      <c r="G11" s="18" t="s">
        <v>51</v>
      </c>
      <c r="H11" s="15"/>
      <c r="I11" s="32">
        <v>118332</v>
      </c>
      <c r="J11" s="32">
        <v>29638.62</v>
      </c>
      <c r="K11" s="32">
        <f>2786+1002.23</f>
        <v>3788.23</v>
      </c>
      <c r="L11" s="32"/>
      <c r="M11" s="32">
        <v>182119004000</v>
      </c>
      <c r="N11" s="32">
        <v>181990315000</v>
      </c>
      <c r="O11" s="32">
        <v>128689000</v>
      </c>
      <c r="P11" s="32"/>
      <c r="Q11" s="32">
        <v>193149004000</v>
      </c>
      <c r="R11" s="32">
        <v>192990315000</v>
      </c>
      <c r="S11" s="32">
        <v>158689000</v>
      </c>
      <c r="T11" s="35"/>
    </row>
    <row r="12" spans="1:20" ht="63.75" x14ac:dyDescent="0.25">
      <c r="A12" s="19">
        <v>6</v>
      </c>
      <c r="B12" s="17" t="s">
        <v>52</v>
      </c>
      <c r="C12" s="15" t="s">
        <v>53</v>
      </c>
      <c r="D12" s="15" t="s">
        <v>43</v>
      </c>
      <c r="E12" s="15" t="s">
        <v>54</v>
      </c>
      <c r="F12" s="15" t="s">
        <v>55</v>
      </c>
      <c r="G12" s="18" t="s">
        <v>56</v>
      </c>
      <c r="H12" s="15"/>
      <c r="I12" s="32">
        <v>260718.99</v>
      </c>
      <c r="J12" s="32">
        <v>60698.5</v>
      </c>
      <c r="K12" s="32">
        <v>13572.25</v>
      </c>
      <c r="L12" s="32"/>
      <c r="M12" s="32">
        <v>1180130464000</v>
      </c>
      <c r="N12" s="32">
        <v>1178588966000</v>
      </c>
      <c r="O12" s="32">
        <v>1541498000</v>
      </c>
      <c r="P12" s="32"/>
      <c r="Q12" s="32">
        <v>1205200000000</v>
      </c>
      <c r="R12" s="32">
        <v>1203600000000</v>
      </c>
      <c r="S12" s="32">
        <v>1600000000</v>
      </c>
      <c r="T12" s="35"/>
    </row>
    <row r="13" spans="1:20" ht="89.25" x14ac:dyDescent="0.25">
      <c r="A13" s="19">
        <v>7</v>
      </c>
      <c r="B13" s="17" t="s">
        <v>57</v>
      </c>
      <c r="C13" s="15" t="s">
        <v>58</v>
      </c>
      <c r="D13" s="15" t="s">
        <v>59</v>
      </c>
      <c r="E13" s="15" t="s">
        <v>60</v>
      </c>
      <c r="F13" s="15" t="s">
        <v>61</v>
      </c>
      <c r="G13" s="20" t="s">
        <v>62</v>
      </c>
      <c r="H13" s="15"/>
      <c r="I13" s="32">
        <v>136512.25</v>
      </c>
      <c r="J13" s="32">
        <v>43556.15</v>
      </c>
      <c r="K13" s="32">
        <v>13259.91</v>
      </c>
      <c r="L13" s="32"/>
      <c r="M13" s="32">
        <v>1847145637000</v>
      </c>
      <c r="N13" s="32">
        <v>1845172797610</v>
      </c>
      <c r="O13" s="32">
        <v>1972839000</v>
      </c>
      <c r="P13" s="32"/>
      <c r="Q13" s="32">
        <v>1902245637000</v>
      </c>
      <c r="R13" s="32">
        <v>1900172798000</v>
      </c>
      <c r="S13" s="32">
        <v>2072839000</v>
      </c>
      <c r="T13" s="35"/>
    </row>
    <row r="14" spans="1:20" s="4" customFormat="1" ht="102" x14ac:dyDescent="0.25">
      <c r="A14" s="19">
        <v>8</v>
      </c>
      <c r="B14" s="17" t="s">
        <v>63</v>
      </c>
      <c r="C14" s="21" t="s">
        <v>64</v>
      </c>
      <c r="D14" s="21" t="s">
        <v>65</v>
      </c>
      <c r="E14" s="21" t="s">
        <v>66</v>
      </c>
      <c r="F14" s="21" t="s">
        <v>67</v>
      </c>
      <c r="G14" s="18" t="s">
        <v>68</v>
      </c>
      <c r="H14" s="21"/>
      <c r="I14" s="33">
        <v>19969</v>
      </c>
      <c r="J14" s="33">
        <v>12043</v>
      </c>
      <c r="K14" s="33">
        <f>5451+2475</f>
        <v>7926</v>
      </c>
      <c r="L14" s="33"/>
      <c r="M14" s="32">
        <f>+N14+O14</f>
        <v>570073812000</v>
      </c>
      <c r="N14" s="33">
        <v>512393605000</v>
      </c>
      <c r="O14" s="33">
        <f>639565000+57040642000</f>
        <v>57680207000</v>
      </c>
      <c r="P14" s="33"/>
      <c r="Q14" s="32">
        <v>582890000000</v>
      </c>
      <c r="R14" s="33">
        <v>525200000000</v>
      </c>
      <c r="S14" s="33">
        <f>640000000+57050000000</f>
        <v>57690000000</v>
      </c>
      <c r="T14" s="36"/>
    </row>
    <row r="15" spans="1:20" ht="58.5" customHeight="1" x14ac:dyDescent="0.25">
      <c r="A15" s="88">
        <v>9</v>
      </c>
      <c r="B15" s="89" t="s">
        <v>69</v>
      </c>
      <c r="C15" s="91" t="s">
        <v>70</v>
      </c>
      <c r="D15" s="92" t="s">
        <v>59</v>
      </c>
      <c r="E15" s="92" t="s">
        <v>71</v>
      </c>
      <c r="F15" s="92" t="s">
        <v>72</v>
      </c>
      <c r="G15" s="93" t="s">
        <v>73</v>
      </c>
      <c r="H15" s="91"/>
      <c r="I15" s="90">
        <v>197999.2</v>
      </c>
      <c r="J15" s="90">
        <v>42099.7</v>
      </c>
      <c r="K15" s="90">
        <f>19343.7+4068.5</f>
        <v>23412.2</v>
      </c>
      <c r="L15" s="90"/>
      <c r="M15" s="90">
        <v>917851495000</v>
      </c>
      <c r="N15" s="90">
        <v>705271848000</v>
      </c>
      <c r="O15" s="90">
        <f>212414872000+164774000</f>
        <v>212579646000</v>
      </c>
      <c r="P15" s="90"/>
      <c r="Q15" s="90">
        <v>945859776000</v>
      </c>
      <c r="R15" s="90">
        <v>726773000000</v>
      </c>
      <c r="S15" s="90">
        <f>218916000000+170776000</f>
        <v>219086776000</v>
      </c>
      <c r="T15" s="87"/>
    </row>
    <row r="16" spans="1:20" ht="58.5" customHeight="1" x14ac:dyDescent="0.25">
      <c r="A16" s="88"/>
      <c r="B16" s="89"/>
      <c r="C16" s="91"/>
      <c r="D16" s="92"/>
      <c r="E16" s="92"/>
      <c r="F16" s="92"/>
      <c r="G16" s="93"/>
      <c r="H16" s="91"/>
      <c r="I16" s="90"/>
      <c r="J16" s="90"/>
      <c r="K16" s="90"/>
      <c r="L16" s="90"/>
      <c r="M16" s="90"/>
      <c r="N16" s="90"/>
      <c r="O16" s="90"/>
      <c r="P16" s="90"/>
      <c r="Q16" s="90"/>
      <c r="R16" s="90"/>
      <c r="S16" s="90"/>
      <c r="T16" s="87"/>
    </row>
    <row r="17" spans="1:20" ht="118.5" customHeight="1" x14ac:dyDescent="0.25">
      <c r="A17" s="7">
        <v>10</v>
      </c>
      <c r="B17" s="24" t="s">
        <v>74</v>
      </c>
      <c r="C17" s="15" t="s">
        <v>75</v>
      </c>
      <c r="D17" s="15" t="s">
        <v>76</v>
      </c>
      <c r="E17" s="15" t="s">
        <v>77</v>
      </c>
      <c r="F17" s="15" t="s">
        <v>78</v>
      </c>
      <c r="G17" s="15" t="s">
        <v>79</v>
      </c>
      <c r="H17" s="22">
        <v>45608</v>
      </c>
      <c r="I17" s="32">
        <v>17045</v>
      </c>
      <c r="J17" s="32">
        <v>10700</v>
      </c>
      <c r="K17" s="32">
        <v>5272</v>
      </c>
      <c r="L17" s="37"/>
      <c r="M17" s="32">
        <v>401271848594</v>
      </c>
      <c r="N17" s="32">
        <v>398369035594</v>
      </c>
      <c r="O17" s="32">
        <v>2623198000</v>
      </c>
      <c r="P17" s="33"/>
      <c r="Q17" s="32" t="s">
        <v>80</v>
      </c>
      <c r="R17" s="32" t="s">
        <v>81</v>
      </c>
      <c r="S17" s="32">
        <v>2721256140</v>
      </c>
      <c r="T17" s="38"/>
    </row>
    <row r="18" spans="1:20" ht="186.75" customHeight="1" x14ac:dyDescent="0.25">
      <c r="A18" s="7">
        <v>11</v>
      </c>
      <c r="B18" s="24" t="s">
        <v>191</v>
      </c>
      <c r="C18" s="15" t="s">
        <v>190</v>
      </c>
      <c r="D18" s="15" t="s">
        <v>414</v>
      </c>
      <c r="E18" s="15" t="s">
        <v>189</v>
      </c>
      <c r="F18" s="15" t="s">
        <v>188</v>
      </c>
      <c r="G18" s="15" t="s">
        <v>187</v>
      </c>
      <c r="H18" s="23">
        <v>45870</v>
      </c>
      <c r="I18" s="39">
        <v>136240.6</v>
      </c>
      <c r="J18" s="40" t="s">
        <v>186</v>
      </c>
      <c r="K18" s="40">
        <v>750</v>
      </c>
      <c r="L18" s="40" t="s">
        <v>185</v>
      </c>
      <c r="M18" s="40">
        <v>2773273857000</v>
      </c>
      <c r="N18" s="41" t="s">
        <v>184</v>
      </c>
      <c r="O18" s="40" t="s">
        <v>183</v>
      </c>
      <c r="P18" s="41" t="s">
        <v>405</v>
      </c>
      <c r="Q18" s="32">
        <v>2801473837411</v>
      </c>
      <c r="R18" s="94" t="s">
        <v>182</v>
      </c>
      <c r="S18" s="94"/>
      <c r="T18" s="41" t="s">
        <v>181</v>
      </c>
    </row>
    <row r="19" spans="1:20" ht="189.75" customHeight="1" x14ac:dyDescent="0.25">
      <c r="A19" s="15">
        <v>12</v>
      </c>
      <c r="B19" s="24" t="s">
        <v>196</v>
      </c>
      <c r="C19" s="15" t="s">
        <v>195</v>
      </c>
      <c r="D19" s="15" t="s">
        <v>413</v>
      </c>
      <c r="E19" s="15" t="s">
        <v>194</v>
      </c>
      <c r="F19" s="15" t="s">
        <v>193</v>
      </c>
      <c r="G19" s="15" t="s">
        <v>192</v>
      </c>
      <c r="H19" s="23">
        <v>45679</v>
      </c>
      <c r="I19" s="71">
        <v>5517</v>
      </c>
      <c r="J19" s="72"/>
      <c r="K19" s="71">
        <v>5517</v>
      </c>
      <c r="L19" s="72">
        <v>0</v>
      </c>
      <c r="M19" s="32">
        <v>87598926000</v>
      </c>
      <c r="N19" s="42"/>
      <c r="O19" s="42"/>
      <c r="P19" s="42"/>
      <c r="Q19" s="32">
        <v>89000000000</v>
      </c>
      <c r="R19" s="42"/>
      <c r="S19" s="42"/>
      <c r="T19" s="42"/>
    </row>
    <row r="20" spans="1:20" ht="123.75" customHeight="1" x14ac:dyDescent="0.25">
      <c r="A20" s="7">
        <v>13</v>
      </c>
      <c r="B20" s="6" t="s">
        <v>215</v>
      </c>
      <c r="C20" s="15" t="s">
        <v>201</v>
      </c>
      <c r="D20" s="6" t="s">
        <v>214</v>
      </c>
      <c r="E20" s="15" t="s">
        <v>213</v>
      </c>
      <c r="F20" s="15" t="s">
        <v>209</v>
      </c>
      <c r="G20" s="15" t="s">
        <v>208</v>
      </c>
      <c r="H20" s="7">
        <v>2019</v>
      </c>
      <c r="I20" s="43">
        <v>2786</v>
      </c>
      <c r="J20" s="44"/>
      <c r="K20" s="44"/>
      <c r="L20" s="44"/>
      <c r="M20" s="43">
        <v>90377341000</v>
      </c>
      <c r="N20" s="44"/>
      <c r="O20" s="44"/>
      <c r="P20" s="44"/>
      <c r="Q20" s="43">
        <v>90877341000</v>
      </c>
      <c r="R20" s="44"/>
      <c r="S20" s="44"/>
      <c r="T20" s="44"/>
    </row>
    <row r="21" spans="1:20" ht="127.5" x14ac:dyDescent="0.25">
      <c r="A21" s="7">
        <v>14</v>
      </c>
      <c r="B21" s="6" t="s">
        <v>212</v>
      </c>
      <c r="C21" s="15" t="s">
        <v>201</v>
      </c>
      <c r="D21" s="15" t="s">
        <v>211</v>
      </c>
      <c r="E21" s="15" t="s">
        <v>210</v>
      </c>
      <c r="F21" s="15" t="s">
        <v>209</v>
      </c>
      <c r="G21" s="15" t="s">
        <v>208</v>
      </c>
      <c r="H21" s="7">
        <v>2019</v>
      </c>
      <c r="I21" s="43">
        <v>1770</v>
      </c>
      <c r="J21" s="45"/>
      <c r="K21" s="45"/>
      <c r="L21" s="45"/>
      <c r="M21" s="43">
        <v>54882390000</v>
      </c>
      <c r="N21" s="45"/>
      <c r="O21" s="45"/>
      <c r="P21" s="45"/>
      <c r="Q21" s="43">
        <v>55182390000</v>
      </c>
      <c r="R21" s="45"/>
      <c r="S21" s="45"/>
      <c r="T21" s="45"/>
    </row>
    <row r="22" spans="1:20" ht="76.5" x14ac:dyDescent="0.25">
      <c r="A22" s="7">
        <v>15</v>
      </c>
      <c r="B22" s="6" t="s">
        <v>207</v>
      </c>
      <c r="C22" s="15" t="s">
        <v>201</v>
      </c>
      <c r="D22" s="15" t="s">
        <v>206</v>
      </c>
      <c r="E22" s="15" t="s">
        <v>205</v>
      </c>
      <c r="F22" s="15" t="s">
        <v>204</v>
      </c>
      <c r="G22" s="15" t="s">
        <v>203</v>
      </c>
      <c r="H22" s="7">
        <v>2021</v>
      </c>
      <c r="I22" s="43">
        <v>6849</v>
      </c>
      <c r="J22" s="45"/>
      <c r="K22" s="45"/>
      <c r="L22" s="45"/>
      <c r="M22" s="43">
        <v>78050404720</v>
      </c>
      <c r="N22" s="45"/>
      <c r="O22" s="45"/>
      <c r="P22" s="45"/>
      <c r="Q22" s="43">
        <v>86050404720</v>
      </c>
      <c r="R22" s="45"/>
      <c r="S22" s="45"/>
      <c r="T22" s="45"/>
    </row>
    <row r="23" spans="1:20" ht="108.75" customHeight="1" x14ac:dyDescent="0.25">
      <c r="A23" s="7">
        <v>16</v>
      </c>
      <c r="B23" s="6" t="s">
        <v>202</v>
      </c>
      <c r="C23" s="15" t="s">
        <v>201</v>
      </c>
      <c r="D23" s="15" t="s">
        <v>200</v>
      </c>
      <c r="E23" s="15" t="s">
        <v>199</v>
      </c>
      <c r="F23" s="15" t="s">
        <v>198</v>
      </c>
      <c r="G23" s="15" t="s">
        <v>197</v>
      </c>
      <c r="H23" s="7">
        <v>2022</v>
      </c>
      <c r="I23" s="46">
        <v>482</v>
      </c>
      <c r="J23" s="45"/>
      <c r="K23" s="45"/>
      <c r="L23" s="45"/>
      <c r="M23" s="43">
        <v>262772000</v>
      </c>
      <c r="N23" s="45"/>
      <c r="O23" s="45"/>
      <c r="P23" s="45"/>
      <c r="Q23" s="43">
        <v>286000000</v>
      </c>
      <c r="R23" s="45"/>
      <c r="S23" s="45"/>
      <c r="T23" s="45"/>
    </row>
    <row r="24" spans="1:20" ht="102" x14ac:dyDescent="0.25">
      <c r="A24" s="7">
        <v>17</v>
      </c>
      <c r="B24" s="6" t="s">
        <v>226</v>
      </c>
      <c r="C24" s="15" t="s">
        <v>201</v>
      </c>
      <c r="D24" s="15" t="s">
        <v>225</v>
      </c>
      <c r="E24" s="15" t="s">
        <v>224</v>
      </c>
      <c r="F24" s="15" t="s">
        <v>223</v>
      </c>
      <c r="G24" s="15" t="s">
        <v>222</v>
      </c>
      <c r="H24" s="7">
        <v>2024</v>
      </c>
      <c r="I24" s="47">
        <v>11321.5</v>
      </c>
      <c r="J24" s="45"/>
      <c r="K24" s="45"/>
      <c r="L24" s="45"/>
      <c r="M24" s="43">
        <v>781254355900</v>
      </c>
      <c r="N24" s="45"/>
      <c r="O24" s="45"/>
      <c r="P24" s="45"/>
      <c r="Q24" s="43">
        <v>782900000000</v>
      </c>
      <c r="R24" s="45"/>
      <c r="S24" s="45"/>
      <c r="T24" s="45"/>
    </row>
    <row r="25" spans="1:20" ht="76.5" x14ac:dyDescent="0.25">
      <c r="A25" s="7">
        <v>18</v>
      </c>
      <c r="B25" s="6" t="s">
        <v>221</v>
      </c>
      <c r="C25" s="15" t="s">
        <v>220</v>
      </c>
      <c r="D25" s="15" t="s">
        <v>219</v>
      </c>
      <c r="E25" s="15" t="s">
        <v>218</v>
      </c>
      <c r="F25" s="15" t="s">
        <v>217</v>
      </c>
      <c r="G25" s="15" t="s">
        <v>216</v>
      </c>
      <c r="H25" s="7">
        <v>2024</v>
      </c>
      <c r="I25" s="48">
        <v>16555.79</v>
      </c>
      <c r="J25" s="45"/>
      <c r="K25" s="45"/>
      <c r="L25" s="45"/>
      <c r="M25" s="43">
        <v>941087393000</v>
      </c>
      <c r="N25" s="43">
        <f>M25/I25</f>
        <v>56843399.982725076</v>
      </c>
      <c r="O25" s="43"/>
      <c r="P25" s="43"/>
      <c r="Q25" s="43">
        <v>942100000000</v>
      </c>
      <c r="R25" s="43">
        <f>Q25/I25</f>
        <v>56904563.297794908</v>
      </c>
      <c r="S25" s="43"/>
      <c r="T25" s="45"/>
    </row>
    <row r="26" spans="1:20" s="3" customFormat="1" ht="103.5" customHeight="1" x14ac:dyDescent="0.25">
      <c r="A26" s="7">
        <v>19</v>
      </c>
      <c r="B26" s="24" t="s">
        <v>269</v>
      </c>
      <c r="C26" s="15" t="s">
        <v>251</v>
      </c>
      <c r="D26" s="15" t="s">
        <v>256</v>
      </c>
      <c r="E26" s="15" t="s">
        <v>268</v>
      </c>
      <c r="F26" s="15" t="s">
        <v>410</v>
      </c>
      <c r="G26" s="25" t="s">
        <v>267</v>
      </c>
      <c r="H26" s="15"/>
      <c r="I26" s="40">
        <v>51752.800000000003</v>
      </c>
      <c r="J26" s="40">
        <v>26684.2</v>
      </c>
      <c r="K26" s="40"/>
      <c r="L26" s="40"/>
      <c r="M26" s="32">
        <v>81119968000</v>
      </c>
      <c r="N26" s="32">
        <v>3040000</v>
      </c>
      <c r="O26" s="32"/>
      <c r="P26" s="32"/>
      <c r="Q26" s="32">
        <v>83119968000</v>
      </c>
      <c r="R26" s="32"/>
      <c r="S26" s="32"/>
      <c r="T26" s="32"/>
    </row>
    <row r="27" spans="1:20" s="3" customFormat="1" ht="108.75" customHeight="1" x14ac:dyDescent="0.25">
      <c r="A27" s="7">
        <v>20</v>
      </c>
      <c r="B27" s="24" t="s">
        <v>266</v>
      </c>
      <c r="C27" s="15" t="s">
        <v>265</v>
      </c>
      <c r="D27" s="15" t="s">
        <v>256</v>
      </c>
      <c r="E27" s="15" t="s">
        <v>264</v>
      </c>
      <c r="F27" s="15" t="s">
        <v>263</v>
      </c>
      <c r="G27" s="25" t="s">
        <v>262</v>
      </c>
      <c r="H27" s="15"/>
      <c r="I27" s="40">
        <v>9484.82</v>
      </c>
      <c r="J27" s="40">
        <v>7450</v>
      </c>
      <c r="K27" s="40"/>
      <c r="L27" s="40"/>
      <c r="M27" s="32">
        <v>22438750000</v>
      </c>
      <c r="N27" s="32"/>
      <c r="O27" s="32"/>
      <c r="P27" s="32"/>
      <c r="Q27" s="32">
        <v>23938750000</v>
      </c>
      <c r="R27" s="32"/>
      <c r="S27" s="32"/>
      <c r="T27" s="32"/>
    </row>
    <row r="28" spans="1:20" ht="120.75" customHeight="1" x14ac:dyDescent="0.25">
      <c r="A28" s="7">
        <v>21</v>
      </c>
      <c r="B28" s="24" t="s">
        <v>261</v>
      </c>
      <c r="C28" s="15" t="s">
        <v>257</v>
      </c>
      <c r="D28" s="15" t="s">
        <v>256</v>
      </c>
      <c r="E28" s="15" t="s">
        <v>260</v>
      </c>
      <c r="F28" s="15" t="s">
        <v>259</v>
      </c>
      <c r="G28" s="25" t="s">
        <v>253</v>
      </c>
      <c r="H28" s="26">
        <v>44208</v>
      </c>
      <c r="I28" s="40">
        <v>29221</v>
      </c>
      <c r="J28" s="40">
        <v>15424.2</v>
      </c>
      <c r="K28" s="40"/>
      <c r="L28" s="40"/>
      <c r="M28" s="32">
        <v>102709994587</v>
      </c>
      <c r="N28" s="32">
        <v>6659016</v>
      </c>
      <c r="O28" s="32"/>
      <c r="P28" s="32"/>
      <c r="Q28" s="32">
        <v>105109994587</v>
      </c>
      <c r="R28" s="32"/>
      <c r="S28" s="32"/>
      <c r="T28" s="32"/>
    </row>
    <row r="29" spans="1:20" ht="120" customHeight="1" x14ac:dyDescent="0.25">
      <c r="A29" s="7">
        <v>22</v>
      </c>
      <c r="B29" s="24" t="s">
        <v>258</v>
      </c>
      <c r="C29" s="15" t="s">
        <v>257</v>
      </c>
      <c r="D29" s="15" t="s">
        <v>256</v>
      </c>
      <c r="E29" s="15" t="s">
        <v>255</v>
      </c>
      <c r="F29" s="15" t="s">
        <v>254</v>
      </c>
      <c r="G29" s="25" t="s">
        <v>253</v>
      </c>
      <c r="H29" s="26">
        <v>44208</v>
      </c>
      <c r="I29" s="40">
        <v>14554.5</v>
      </c>
      <c r="J29" s="40">
        <v>7560.7</v>
      </c>
      <c r="K29" s="40"/>
      <c r="L29" s="40"/>
      <c r="M29" s="32">
        <v>49334996472</v>
      </c>
      <c r="N29" s="32">
        <v>6525189</v>
      </c>
      <c r="O29" s="32"/>
      <c r="P29" s="32"/>
      <c r="Q29" s="32">
        <v>51434996472</v>
      </c>
      <c r="R29" s="32"/>
      <c r="S29" s="32"/>
      <c r="T29" s="32"/>
    </row>
    <row r="30" spans="1:20" ht="116.25" customHeight="1" x14ac:dyDescent="0.25">
      <c r="A30" s="7">
        <v>23</v>
      </c>
      <c r="B30" s="15" t="s">
        <v>285</v>
      </c>
      <c r="C30" s="15" t="s">
        <v>284</v>
      </c>
      <c r="D30" s="7" t="s">
        <v>37</v>
      </c>
      <c r="E30" s="15" t="s">
        <v>283</v>
      </c>
      <c r="F30" s="15" t="s">
        <v>282</v>
      </c>
      <c r="G30" s="15" t="s">
        <v>281</v>
      </c>
      <c r="H30" s="15"/>
      <c r="I30" s="49">
        <v>7466.46</v>
      </c>
      <c r="J30" s="49">
        <v>4316.5600000000004</v>
      </c>
      <c r="K30" s="34"/>
      <c r="L30" s="34"/>
      <c r="M30" s="50">
        <v>60275222000</v>
      </c>
      <c r="N30" s="51">
        <f>M30</f>
        <v>60275222000</v>
      </c>
      <c r="O30" s="34"/>
      <c r="P30" s="34"/>
      <c r="Q30" s="50">
        <v>60300000000</v>
      </c>
      <c r="R30" s="51">
        <f>Q30</f>
        <v>60300000000</v>
      </c>
      <c r="S30" s="34"/>
      <c r="T30" s="34"/>
    </row>
    <row r="31" spans="1:20" ht="121.5" customHeight="1" x14ac:dyDescent="0.25">
      <c r="A31" s="15">
        <v>24</v>
      </c>
      <c r="B31" s="15" t="s">
        <v>280</v>
      </c>
      <c r="C31" s="15" t="s">
        <v>279</v>
      </c>
      <c r="D31" s="7" t="s">
        <v>37</v>
      </c>
      <c r="E31" s="15" t="s">
        <v>278</v>
      </c>
      <c r="F31" s="15" t="s">
        <v>277</v>
      </c>
      <c r="G31" s="15" t="s">
        <v>276</v>
      </c>
      <c r="H31" s="15"/>
      <c r="I31" s="52">
        <v>12989.5</v>
      </c>
      <c r="J31" s="52">
        <v>8300.98</v>
      </c>
      <c r="K31" s="34"/>
      <c r="L31" s="34"/>
      <c r="M31" s="50">
        <v>131209656000</v>
      </c>
      <c r="N31" s="51">
        <f>M31</f>
        <v>131209656000</v>
      </c>
      <c r="O31" s="34"/>
      <c r="P31" s="34"/>
      <c r="Q31" s="50">
        <v>166000000000</v>
      </c>
      <c r="R31" s="51">
        <f>Q31</f>
        <v>166000000000</v>
      </c>
      <c r="S31" s="34"/>
      <c r="T31" s="34"/>
    </row>
    <row r="32" spans="1:20" ht="137.25" customHeight="1" x14ac:dyDescent="0.25">
      <c r="A32" s="7">
        <v>25</v>
      </c>
      <c r="B32" s="6" t="s">
        <v>292</v>
      </c>
      <c r="C32" s="6" t="s">
        <v>291</v>
      </c>
      <c r="D32" s="6" t="s">
        <v>290</v>
      </c>
      <c r="E32" s="6" t="s">
        <v>289</v>
      </c>
      <c r="F32" s="6" t="s">
        <v>288</v>
      </c>
      <c r="G32" s="6" t="s">
        <v>287</v>
      </c>
      <c r="H32" s="5" t="s">
        <v>286</v>
      </c>
      <c r="I32" s="53">
        <v>13170.75</v>
      </c>
      <c r="J32" s="53">
        <v>5233.13</v>
      </c>
      <c r="K32" s="53"/>
      <c r="L32" s="53"/>
      <c r="M32" s="63">
        <v>7165000</v>
      </c>
      <c r="N32" s="53">
        <v>7165000</v>
      </c>
      <c r="O32" s="53"/>
      <c r="P32" s="53"/>
      <c r="Q32" s="63">
        <v>7356973.7422918975</v>
      </c>
      <c r="R32" s="63">
        <v>7356973.7422918975</v>
      </c>
      <c r="S32" s="53"/>
      <c r="T32" s="53"/>
    </row>
    <row r="33" spans="1:20" ht="63.75" x14ac:dyDescent="0.25">
      <c r="A33" s="7">
        <v>26</v>
      </c>
      <c r="B33" s="24" t="s">
        <v>298</v>
      </c>
      <c r="C33" s="15" t="s">
        <v>297</v>
      </c>
      <c r="D33" s="15" t="s">
        <v>296</v>
      </c>
      <c r="E33" s="15" t="s">
        <v>295</v>
      </c>
      <c r="F33" s="15" t="s">
        <v>294</v>
      </c>
      <c r="G33" s="15" t="s">
        <v>293</v>
      </c>
      <c r="H33" s="27" t="s">
        <v>411</v>
      </c>
      <c r="I33" s="54">
        <v>19963.97</v>
      </c>
      <c r="J33" s="49">
        <v>10908.1</v>
      </c>
      <c r="K33" s="54">
        <v>8198.7099999999991</v>
      </c>
      <c r="L33" s="45"/>
      <c r="M33" s="55">
        <v>101052545760</v>
      </c>
      <c r="N33" s="56">
        <f>+M33</f>
        <v>101052545760</v>
      </c>
      <c r="O33" s="45"/>
      <c r="P33" s="57">
        <v>2477124000</v>
      </c>
      <c r="Q33" s="55">
        <v>360000000000</v>
      </c>
      <c r="R33" s="56">
        <f>+Q33</f>
        <v>360000000000</v>
      </c>
      <c r="S33" s="45"/>
      <c r="T33" s="56">
        <f>+P33</f>
        <v>2477124000</v>
      </c>
    </row>
    <row r="34" spans="1:20" ht="63.75" x14ac:dyDescent="0.25">
      <c r="A34" s="7">
        <v>27</v>
      </c>
      <c r="B34" s="24" t="s">
        <v>299</v>
      </c>
      <c r="C34" s="15" t="s">
        <v>300</v>
      </c>
      <c r="D34" s="15" t="s">
        <v>301</v>
      </c>
      <c r="E34" s="15" t="s">
        <v>302</v>
      </c>
      <c r="F34" s="15" t="s">
        <v>303</v>
      </c>
      <c r="G34" s="15" t="s">
        <v>304</v>
      </c>
      <c r="H34" s="27">
        <v>2024</v>
      </c>
      <c r="I34" s="54">
        <v>1350.42</v>
      </c>
      <c r="J34" s="49">
        <v>1350.42</v>
      </c>
      <c r="K34" s="54"/>
      <c r="L34" s="45"/>
      <c r="M34" s="55">
        <v>16000000</v>
      </c>
      <c r="N34" s="56">
        <v>16000000</v>
      </c>
      <c r="O34" s="45"/>
      <c r="P34" s="57"/>
      <c r="Q34" s="55">
        <v>16069075</v>
      </c>
      <c r="R34" s="56">
        <v>16069075</v>
      </c>
      <c r="S34" s="45"/>
      <c r="T34" s="56"/>
    </row>
    <row r="35" spans="1:20" ht="140.25" x14ac:dyDescent="0.25">
      <c r="A35" s="7">
        <v>28</v>
      </c>
      <c r="B35" s="15" t="s">
        <v>321</v>
      </c>
      <c r="C35" s="15" t="s">
        <v>322</v>
      </c>
      <c r="D35" s="15" t="s">
        <v>323</v>
      </c>
      <c r="E35" s="15" t="s">
        <v>324</v>
      </c>
      <c r="F35" s="15" t="s">
        <v>325</v>
      </c>
      <c r="G35" s="15" t="s">
        <v>326</v>
      </c>
      <c r="H35" s="15" t="s">
        <v>327</v>
      </c>
      <c r="I35" s="35">
        <v>136240.6</v>
      </c>
      <c r="J35" s="35">
        <v>67971.100000000006</v>
      </c>
      <c r="K35" s="34">
        <v>750</v>
      </c>
      <c r="L35" s="45"/>
      <c r="M35" s="32">
        <v>2773273857411</v>
      </c>
      <c r="N35" s="32" t="s">
        <v>328</v>
      </c>
      <c r="O35" s="32">
        <v>14689493</v>
      </c>
      <c r="P35" s="45"/>
      <c r="Q35" s="32">
        <v>28001474000000</v>
      </c>
      <c r="R35" s="45"/>
      <c r="S35" s="45"/>
      <c r="T35" s="45"/>
    </row>
    <row r="36" spans="1:20" ht="89.25" x14ac:dyDescent="0.25">
      <c r="A36" s="15">
        <v>29</v>
      </c>
      <c r="B36" s="15" t="s">
        <v>337</v>
      </c>
      <c r="C36" s="15" t="s">
        <v>338</v>
      </c>
      <c r="D36" s="15" t="s">
        <v>256</v>
      </c>
      <c r="E36" s="15" t="s">
        <v>339</v>
      </c>
      <c r="F36" s="15" t="s">
        <v>340</v>
      </c>
      <c r="G36" s="15" t="s">
        <v>341</v>
      </c>
      <c r="H36" s="15" t="s">
        <v>342</v>
      </c>
      <c r="I36" s="35">
        <v>12618.01</v>
      </c>
      <c r="J36" s="35">
        <v>5688.52</v>
      </c>
      <c r="K36" s="34"/>
      <c r="L36" s="34"/>
      <c r="M36" s="32">
        <f>N36</f>
        <v>13900706</v>
      </c>
      <c r="N36" s="32">
        <v>13900706</v>
      </c>
      <c r="O36" s="32"/>
      <c r="P36" s="34"/>
      <c r="Q36" s="32">
        <f>R36</f>
        <v>14300705.999978904</v>
      </c>
      <c r="R36" s="32">
        <f>81349852095/J36</f>
        <v>14300705.999978904</v>
      </c>
      <c r="S36" s="32"/>
      <c r="T36" s="34"/>
    </row>
    <row r="37" spans="1:20" ht="89.25" x14ac:dyDescent="0.25">
      <c r="A37" s="15">
        <v>30</v>
      </c>
      <c r="B37" s="15" t="s">
        <v>343</v>
      </c>
      <c r="C37" s="15" t="s">
        <v>344</v>
      </c>
      <c r="D37" s="15" t="s">
        <v>256</v>
      </c>
      <c r="E37" s="15" t="s">
        <v>345</v>
      </c>
      <c r="F37" s="15" t="s">
        <v>346</v>
      </c>
      <c r="G37" s="15" t="s">
        <v>347</v>
      </c>
      <c r="H37" s="15" t="s">
        <v>348</v>
      </c>
      <c r="I37" s="35">
        <v>18003.87</v>
      </c>
      <c r="J37" s="35">
        <v>9460.23</v>
      </c>
      <c r="K37" s="42"/>
      <c r="L37" s="42"/>
      <c r="M37" s="32">
        <f>N37</f>
        <v>33864423</v>
      </c>
      <c r="N37" s="32">
        <v>33864423</v>
      </c>
      <c r="O37" s="58"/>
      <c r="P37" s="42"/>
      <c r="Q37" s="32">
        <f>R37</f>
        <v>35412879.906408198</v>
      </c>
      <c r="R37" s="32">
        <f>335013988877/J37</f>
        <v>35412879.906408198</v>
      </c>
      <c r="S37" s="58"/>
      <c r="T37" s="42"/>
    </row>
    <row r="38" spans="1:20" s="10" customFormat="1" ht="76.5" x14ac:dyDescent="0.25">
      <c r="A38" s="15">
        <v>31</v>
      </c>
      <c r="B38" s="15" t="s">
        <v>349</v>
      </c>
      <c r="C38" s="15" t="s">
        <v>350</v>
      </c>
      <c r="D38" s="15" t="s">
        <v>256</v>
      </c>
      <c r="E38" s="15" t="s">
        <v>351</v>
      </c>
      <c r="F38" s="15" t="s">
        <v>352</v>
      </c>
      <c r="G38" s="15" t="s">
        <v>353</v>
      </c>
      <c r="H38" s="15"/>
      <c r="I38" s="35">
        <v>21270.17</v>
      </c>
      <c r="J38" s="35">
        <v>9760.69</v>
      </c>
      <c r="K38" s="34"/>
      <c r="L38" s="34"/>
      <c r="M38" s="32">
        <f>N38</f>
        <v>22260000</v>
      </c>
      <c r="N38" s="32">
        <v>22260000</v>
      </c>
      <c r="O38" s="32"/>
      <c r="P38" s="34"/>
      <c r="Q38" s="32">
        <f>R38</f>
        <v>22813030.574682731</v>
      </c>
      <c r="R38" s="32">
        <f>222670919400/J38</f>
        <v>22813030.574682731</v>
      </c>
      <c r="S38" s="32"/>
      <c r="T38" s="34"/>
    </row>
    <row r="39" spans="1:20" s="68" customFormat="1" ht="76.5" x14ac:dyDescent="0.25">
      <c r="A39" s="7">
        <v>32</v>
      </c>
      <c r="B39" s="15" t="s">
        <v>266</v>
      </c>
      <c r="C39" s="15" t="s">
        <v>361</v>
      </c>
      <c r="D39" s="15" t="s">
        <v>256</v>
      </c>
      <c r="E39" s="15" t="s">
        <v>362</v>
      </c>
      <c r="F39" s="15" t="s">
        <v>407</v>
      </c>
      <c r="G39" s="15" t="s">
        <v>363</v>
      </c>
      <c r="H39" s="15"/>
      <c r="I39" s="70" t="s">
        <v>364</v>
      </c>
      <c r="J39" s="70" t="s">
        <v>365</v>
      </c>
      <c r="K39" s="34"/>
      <c r="L39" s="34"/>
      <c r="M39" s="70" t="s">
        <v>366</v>
      </c>
      <c r="N39" s="32"/>
      <c r="O39" s="32"/>
      <c r="P39" s="34"/>
      <c r="Q39" s="70" t="s">
        <v>367</v>
      </c>
      <c r="R39" s="43"/>
      <c r="S39" s="43"/>
      <c r="T39" s="44"/>
    </row>
    <row r="40" spans="1:20" s="11" customFormat="1" ht="125.45" customHeight="1" x14ac:dyDescent="0.25">
      <c r="A40" s="7">
        <v>33</v>
      </c>
      <c r="B40" s="6" t="s">
        <v>368</v>
      </c>
      <c r="C40" s="6" t="s">
        <v>369</v>
      </c>
      <c r="D40" s="6" t="s">
        <v>370</v>
      </c>
      <c r="E40" s="6" t="s">
        <v>371</v>
      </c>
      <c r="F40" s="6" t="s">
        <v>372</v>
      </c>
      <c r="G40" s="6" t="s">
        <v>373</v>
      </c>
      <c r="H40" s="6" t="s">
        <v>374</v>
      </c>
      <c r="I40" s="59">
        <v>7466.46</v>
      </c>
      <c r="J40" s="60">
        <v>4316.5600000000004</v>
      </c>
      <c r="K40" s="60"/>
      <c r="L40" s="60"/>
      <c r="M40" s="60">
        <f>'[1]Ket qua DG từ 2016 đến nay'!$J$28</f>
        <v>60275222253.520004</v>
      </c>
      <c r="N40" s="60">
        <f>M40/J40</f>
        <v>13963717</v>
      </c>
      <c r="O40" s="60"/>
      <c r="P40" s="60"/>
      <c r="Q40" s="60">
        <v>60300000000</v>
      </c>
      <c r="R40" s="60">
        <f>Q40/J40</f>
        <v>13969457.160331374</v>
      </c>
      <c r="S40" s="60"/>
      <c r="T40" s="60"/>
    </row>
    <row r="41" spans="1:20" ht="168.75" customHeight="1" x14ac:dyDescent="0.25">
      <c r="A41" s="7">
        <v>34</v>
      </c>
      <c r="B41" s="15" t="s">
        <v>381</v>
      </c>
      <c r="C41" s="15" t="s">
        <v>382</v>
      </c>
      <c r="D41" s="15" t="s">
        <v>383</v>
      </c>
      <c r="E41" s="15" t="s">
        <v>409</v>
      </c>
      <c r="F41" s="15" t="s">
        <v>408</v>
      </c>
      <c r="G41" s="15" t="s">
        <v>384</v>
      </c>
      <c r="H41" s="15"/>
      <c r="I41" s="69">
        <v>27184.6</v>
      </c>
      <c r="J41" s="69">
        <v>17606.150000000001</v>
      </c>
      <c r="K41" s="70">
        <v>0</v>
      </c>
      <c r="L41" s="70">
        <v>0</v>
      </c>
      <c r="M41" s="46">
        <v>77682000000</v>
      </c>
      <c r="N41" s="32"/>
      <c r="O41" s="32"/>
      <c r="P41" s="34"/>
      <c r="Q41" s="46">
        <v>125682000000</v>
      </c>
      <c r="R41" s="43"/>
      <c r="S41" s="43"/>
      <c r="T41" s="44"/>
    </row>
    <row r="42" spans="1:20" ht="90" customHeight="1" x14ac:dyDescent="0.25">
      <c r="A42" s="7">
        <v>35</v>
      </c>
      <c r="B42" s="15" t="s">
        <v>394</v>
      </c>
      <c r="C42" s="15" t="s">
        <v>395</v>
      </c>
      <c r="D42" s="15" t="s">
        <v>396</v>
      </c>
      <c r="E42" s="15" t="s">
        <v>397</v>
      </c>
      <c r="F42" s="15" t="s">
        <v>398</v>
      </c>
      <c r="G42" s="15" t="s">
        <v>399</v>
      </c>
      <c r="H42" s="26">
        <v>45884</v>
      </c>
      <c r="I42" s="43">
        <v>99690</v>
      </c>
      <c r="J42" s="48">
        <v>30310.73</v>
      </c>
      <c r="K42" s="48">
        <v>2009.58</v>
      </c>
      <c r="L42" s="44"/>
      <c r="M42" s="43">
        <v>269872768000</v>
      </c>
      <c r="N42" s="44"/>
      <c r="O42" s="44"/>
      <c r="P42" s="44"/>
      <c r="Q42" s="43">
        <v>261452011000</v>
      </c>
      <c r="R42" s="44"/>
      <c r="S42" s="44"/>
      <c r="T42" s="44"/>
    </row>
    <row r="43" spans="1:20" s="68" customFormat="1" ht="140.25" x14ac:dyDescent="0.25">
      <c r="A43" s="7">
        <v>36</v>
      </c>
      <c r="B43" s="15" t="s">
        <v>400</v>
      </c>
      <c r="C43" s="15" t="s">
        <v>402</v>
      </c>
      <c r="D43" s="7" t="s">
        <v>37</v>
      </c>
      <c r="E43" s="15" t="s">
        <v>404</v>
      </c>
      <c r="F43" s="15" t="s">
        <v>403</v>
      </c>
      <c r="G43" s="15" t="s">
        <v>401</v>
      </c>
      <c r="H43" s="7"/>
      <c r="I43" s="34">
        <v>2584.09</v>
      </c>
      <c r="J43" s="34">
        <v>2584.09</v>
      </c>
      <c r="K43" s="43"/>
      <c r="L43" s="43"/>
      <c r="M43" s="43">
        <v>68061865000</v>
      </c>
      <c r="N43" s="43"/>
      <c r="O43" s="43"/>
      <c r="P43" s="43"/>
      <c r="Q43" s="43">
        <v>69061865000</v>
      </c>
      <c r="R43" s="43"/>
      <c r="S43" s="43"/>
      <c r="T43" s="44"/>
    </row>
    <row r="44" spans="1:20" ht="89.25" x14ac:dyDescent="0.25">
      <c r="A44" s="7">
        <v>37</v>
      </c>
      <c r="B44" s="6" t="s">
        <v>152</v>
      </c>
      <c r="C44" s="15" t="s">
        <v>151</v>
      </c>
      <c r="D44" s="15" t="s">
        <v>412</v>
      </c>
      <c r="E44" s="15" t="s">
        <v>150</v>
      </c>
      <c r="F44" s="15" t="s">
        <v>149</v>
      </c>
      <c r="G44" s="28" t="s">
        <v>148</v>
      </c>
      <c r="H44" s="15"/>
      <c r="I44" s="32">
        <v>9165</v>
      </c>
      <c r="J44" s="32"/>
      <c r="K44" s="32">
        <v>9165</v>
      </c>
      <c r="L44" s="32"/>
      <c r="M44" s="32">
        <v>629845598000</v>
      </c>
      <c r="N44" s="33"/>
      <c r="O44" s="33">
        <v>629845598000</v>
      </c>
      <c r="P44" s="32"/>
      <c r="Q44" s="32">
        <v>633666000000</v>
      </c>
      <c r="R44" s="32"/>
      <c r="S44" s="32">
        <v>633666000000</v>
      </c>
      <c r="T44" s="35"/>
    </row>
    <row r="45" spans="1:20" ht="58.5" customHeight="1" x14ac:dyDescent="0.25">
      <c r="A45" s="88">
        <v>38</v>
      </c>
      <c r="B45" s="89" t="s">
        <v>420</v>
      </c>
      <c r="C45" s="91" t="s">
        <v>421</v>
      </c>
      <c r="D45" s="92" t="s">
        <v>59</v>
      </c>
      <c r="E45" s="92" t="s">
        <v>423</v>
      </c>
      <c r="F45" s="92" t="s">
        <v>424</v>
      </c>
      <c r="G45" s="93" t="s">
        <v>422</v>
      </c>
      <c r="H45" s="91"/>
      <c r="I45" s="90">
        <v>123367</v>
      </c>
      <c r="J45" s="90">
        <v>34580.300000000003</v>
      </c>
      <c r="K45" s="90">
        <f>1175.3+2408.7</f>
        <v>3584</v>
      </c>
      <c r="L45" s="90"/>
      <c r="M45" s="90">
        <v>665475026000</v>
      </c>
      <c r="N45" s="90">
        <v>614448913107</v>
      </c>
      <c r="O45" s="90">
        <f>14647848522+165110146</f>
        <v>14812958668</v>
      </c>
      <c r="P45" s="90"/>
      <c r="Q45" s="90">
        <v>689544858000</v>
      </c>
      <c r="R45" s="90">
        <v>634433468000</v>
      </c>
      <c r="S45" s="90">
        <f>16439436000+171954000</f>
        <v>16611390000</v>
      </c>
      <c r="T45" s="87"/>
    </row>
    <row r="46" spans="1:20" ht="58.5" customHeight="1" x14ac:dyDescent="0.25">
      <c r="A46" s="88"/>
      <c r="B46" s="89"/>
      <c r="C46" s="91"/>
      <c r="D46" s="92"/>
      <c r="E46" s="92"/>
      <c r="F46" s="92"/>
      <c r="G46" s="93"/>
      <c r="H46" s="91"/>
      <c r="I46" s="90"/>
      <c r="J46" s="90"/>
      <c r="K46" s="90"/>
      <c r="L46" s="90"/>
      <c r="M46" s="90"/>
      <c r="N46" s="90"/>
      <c r="O46" s="90"/>
      <c r="P46" s="90"/>
      <c r="Q46" s="90"/>
      <c r="R46" s="90"/>
      <c r="S46" s="90"/>
      <c r="T46" s="87"/>
    </row>
    <row r="47" spans="1:20" ht="36.75" customHeight="1" x14ac:dyDescent="0.25">
      <c r="A47" s="12" t="s">
        <v>82</v>
      </c>
      <c r="B47" s="12" t="s">
        <v>83</v>
      </c>
      <c r="C47" s="13"/>
      <c r="D47" s="13"/>
      <c r="E47" s="13"/>
      <c r="F47" s="13"/>
      <c r="G47" s="13"/>
      <c r="H47" s="13"/>
      <c r="I47" s="37"/>
      <c r="J47" s="37"/>
      <c r="K47" s="37"/>
      <c r="L47" s="37"/>
      <c r="M47" s="37"/>
      <c r="N47" s="37"/>
      <c r="O47" s="37"/>
      <c r="P47" s="37"/>
      <c r="Q47" s="37"/>
      <c r="R47" s="37"/>
      <c r="S47" s="37"/>
      <c r="T47" s="45"/>
    </row>
    <row r="48" spans="1:20" ht="95.25" customHeight="1" x14ac:dyDescent="0.25">
      <c r="A48" s="7">
        <v>1</v>
      </c>
      <c r="B48" s="24" t="s">
        <v>180</v>
      </c>
      <c r="C48" s="15" t="s">
        <v>179</v>
      </c>
      <c r="D48" s="15" t="s">
        <v>129</v>
      </c>
      <c r="E48" s="15" t="s">
        <v>178</v>
      </c>
      <c r="F48" s="15" t="s">
        <v>177</v>
      </c>
      <c r="G48" s="15" t="s">
        <v>176</v>
      </c>
      <c r="H48" s="15"/>
      <c r="I48" s="32">
        <v>5862.16</v>
      </c>
      <c r="J48" s="32"/>
      <c r="K48" s="32">
        <v>5862.16</v>
      </c>
      <c r="L48" s="32"/>
      <c r="M48" s="32">
        <v>1926750000</v>
      </c>
      <c r="N48" s="32"/>
      <c r="O48" s="32"/>
      <c r="P48" s="32"/>
      <c r="Q48" s="32">
        <v>2114543500</v>
      </c>
      <c r="R48" s="32"/>
      <c r="S48" s="32"/>
      <c r="T48" s="34"/>
    </row>
    <row r="49" spans="1:20" ht="102" x14ac:dyDescent="0.25">
      <c r="A49" s="7">
        <v>2</v>
      </c>
      <c r="B49" s="24" t="s">
        <v>175</v>
      </c>
      <c r="C49" s="15" t="s">
        <v>170</v>
      </c>
      <c r="D49" s="15" t="s">
        <v>129</v>
      </c>
      <c r="E49" s="15" t="s">
        <v>174</v>
      </c>
      <c r="F49" s="15" t="s">
        <v>173</v>
      </c>
      <c r="G49" s="16" t="s">
        <v>172</v>
      </c>
      <c r="H49" s="15"/>
      <c r="I49" s="32">
        <v>832979.08</v>
      </c>
      <c r="J49" s="32"/>
      <c r="K49" s="32">
        <v>410664.8</v>
      </c>
      <c r="L49" s="32"/>
      <c r="M49" s="32">
        <v>6130435707</v>
      </c>
      <c r="N49" s="32"/>
      <c r="O49" s="32">
        <v>6130435707</v>
      </c>
      <c r="P49" s="32"/>
      <c r="Q49" s="32">
        <v>6330435707</v>
      </c>
      <c r="R49" s="32"/>
      <c r="S49" s="32">
        <v>6330435707</v>
      </c>
      <c r="T49" s="34"/>
    </row>
    <row r="50" spans="1:20" ht="63.75" x14ac:dyDescent="0.25">
      <c r="A50" s="7">
        <v>3</v>
      </c>
      <c r="B50" s="24" t="s">
        <v>171</v>
      </c>
      <c r="C50" s="15" t="s">
        <v>170</v>
      </c>
      <c r="D50" s="15" t="s">
        <v>129</v>
      </c>
      <c r="E50" s="15" t="s">
        <v>169</v>
      </c>
      <c r="F50" s="15" t="s">
        <v>168</v>
      </c>
      <c r="G50" s="28" t="s">
        <v>167</v>
      </c>
      <c r="H50" s="15"/>
      <c r="I50" s="32">
        <v>1358017.88</v>
      </c>
      <c r="J50" s="32"/>
      <c r="K50" s="32">
        <v>1190821.97</v>
      </c>
      <c r="L50" s="32"/>
      <c r="M50" s="32">
        <v>30627921000</v>
      </c>
      <c r="N50" s="32"/>
      <c r="O50" s="32">
        <v>30627921000</v>
      </c>
      <c r="P50" s="32"/>
      <c r="Q50" s="32">
        <v>31000000000</v>
      </c>
      <c r="R50" s="32"/>
      <c r="S50" s="32">
        <v>31000000000</v>
      </c>
      <c r="T50" s="34"/>
    </row>
    <row r="51" spans="1:20" ht="102" x14ac:dyDescent="0.25">
      <c r="A51" s="7">
        <v>4</v>
      </c>
      <c r="B51" s="24" t="s">
        <v>166</v>
      </c>
      <c r="C51" s="15" t="s">
        <v>165</v>
      </c>
      <c r="D51" s="15" t="s">
        <v>129</v>
      </c>
      <c r="E51" s="15" t="s">
        <v>164</v>
      </c>
      <c r="F51" s="15" t="s">
        <v>163</v>
      </c>
      <c r="G51" s="28" t="s">
        <v>162</v>
      </c>
      <c r="H51" s="15"/>
      <c r="I51" s="32">
        <v>2841</v>
      </c>
      <c r="J51" s="32"/>
      <c r="K51" s="32">
        <v>2841</v>
      </c>
      <c r="L51" s="32"/>
      <c r="M51" s="32">
        <v>2594091000</v>
      </c>
      <c r="N51" s="32"/>
      <c r="O51" s="32">
        <v>2594091000</v>
      </c>
      <c r="P51" s="32"/>
      <c r="Q51" s="32">
        <v>3193000000</v>
      </c>
      <c r="R51" s="32"/>
      <c r="S51" s="32">
        <v>3193000000</v>
      </c>
      <c r="T51" s="34"/>
    </row>
    <row r="52" spans="1:20" ht="63.75" x14ac:dyDescent="0.25">
      <c r="A52" s="7">
        <v>5</v>
      </c>
      <c r="B52" s="24" t="s">
        <v>161</v>
      </c>
      <c r="C52" s="15" t="s">
        <v>24</v>
      </c>
      <c r="D52" s="15" t="s">
        <v>129</v>
      </c>
      <c r="E52" s="15" t="s">
        <v>160</v>
      </c>
      <c r="F52" s="15" t="s">
        <v>159</v>
      </c>
      <c r="G52" s="28" t="s">
        <v>158</v>
      </c>
      <c r="H52" s="15"/>
      <c r="I52" s="32">
        <v>344</v>
      </c>
      <c r="J52" s="32"/>
      <c r="K52" s="32">
        <v>344</v>
      </c>
      <c r="L52" s="32"/>
      <c r="M52" s="32">
        <v>196180000</v>
      </c>
      <c r="N52" s="32"/>
      <c r="O52" s="32">
        <v>196180000</v>
      </c>
      <c r="P52" s="32"/>
      <c r="Q52" s="32">
        <v>268000000</v>
      </c>
      <c r="R52" s="32"/>
      <c r="S52" s="32">
        <v>268000000</v>
      </c>
      <c r="T52" s="34"/>
    </row>
    <row r="53" spans="1:20" ht="89.25" x14ac:dyDescent="0.25">
      <c r="A53" s="7">
        <v>6</v>
      </c>
      <c r="B53" s="14" t="s">
        <v>157</v>
      </c>
      <c r="C53" s="15" t="s">
        <v>156</v>
      </c>
      <c r="D53" s="15" t="s">
        <v>129</v>
      </c>
      <c r="E53" s="15" t="s">
        <v>155</v>
      </c>
      <c r="F53" s="15" t="s">
        <v>154</v>
      </c>
      <c r="G53" s="28" t="s">
        <v>153</v>
      </c>
      <c r="H53" s="15"/>
      <c r="I53" s="32">
        <v>12698</v>
      </c>
      <c r="J53" s="32"/>
      <c r="K53" s="32">
        <v>12399.8</v>
      </c>
      <c r="L53" s="32"/>
      <c r="M53" s="32">
        <v>266010464</v>
      </c>
      <c r="N53" s="32"/>
      <c r="O53" s="32">
        <v>266010464</v>
      </c>
      <c r="P53" s="32"/>
      <c r="Q53" s="32">
        <v>282399800</v>
      </c>
      <c r="R53" s="32"/>
      <c r="S53" s="32">
        <v>282399800</v>
      </c>
      <c r="T53" s="34"/>
    </row>
    <row r="54" spans="1:20" ht="63.75" x14ac:dyDescent="0.25">
      <c r="A54" s="7">
        <v>7</v>
      </c>
      <c r="B54" s="17" t="s">
        <v>147</v>
      </c>
      <c r="C54" s="15" t="s">
        <v>109</v>
      </c>
      <c r="D54" s="15" t="s">
        <v>129</v>
      </c>
      <c r="E54" s="15" t="s">
        <v>146</v>
      </c>
      <c r="F54" s="15" t="s">
        <v>145</v>
      </c>
      <c r="G54" s="28" t="s">
        <v>144</v>
      </c>
      <c r="H54" s="15"/>
      <c r="I54" s="32">
        <v>24589.08</v>
      </c>
      <c r="J54" s="32"/>
      <c r="K54" s="32">
        <v>24589.08</v>
      </c>
      <c r="L54" s="32"/>
      <c r="M54" s="32">
        <v>5627491000</v>
      </c>
      <c r="N54" s="32"/>
      <c r="O54" s="32">
        <v>5627491000</v>
      </c>
      <c r="P54" s="32"/>
      <c r="Q54" s="32">
        <v>5935000000</v>
      </c>
      <c r="R54" s="32"/>
      <c r="S54" s="32">
        <v>5935000000</v>
      </c>
      <c r="T54" s="35"/>
    </row>
    <row r="55" spans="1:20" ht="63.75" x14ac:dyDescent="0.25">
      <c r="A55" s="7">
        <v>8</v>
      </c>
      <c r="B55" s="17" t="s">
        <v>143</v>
      </c>
      <c r="C55" s="15" t="s">
        <v>124</v>
      </c>
      <c r="D55" s="15" t="s">
        <v>129</v>
      </c>
      <c r="E55" s="15" t="s">
        <v>142</v>
      </c>
      <c r="F55" s="15" t="s">
        <v>141</v>
      </c>
      <c r="G55" s="28" t="s">
        <v>140</v>
      </c>
      <c r="H55" s="15"/>
      <c r="I55" s="32">
        <v>22185.5</v>
      </c>
      <c r="J55" s="32"/>
      <c r="K55" s="32">
        <v>22185.5</v>
      </c>
      <c r="L55" s="32"/>
      <c r="M55" s="32">
        <v>917490000</v>
      </c>
      <c r="N55" s="32"/>
      <c r="O55" s="32">
        <v>917490000</v>
      </c>
      <c r="P55" s="32"/>
      <c r="Q55" s="32">
        <v>1010000000</v>
      </c>
      <c r="R55" s="32"/>
      <c r="S55" s="32">
        <v>1010000000</v>
      </c>
      <c r="T55" s="35"/>
    </row>
    <row r="56" spans="1:20" ht="102" x14ac:dyDescent="0.25">
      <c r="A56" s="7">
        <v>9</v>
      </c>
      <c r="B56" s="17" t="s">
        <v>139</v>
      </c>
      <c r="C56" s="15" t="s">
        <v>109</v>
      </c>
      <c r="D56" s="15" t="s">
        <v>129</v>
      </c>
      <c r="E56" s="15" t="s">
        <v>138</v>
      </c>
      <c r="F56" s="15" t="s">
        <v>137</v>
      </c>
      <c r="G56" s="28" t="s">
        <v>136</v>
      </c>
      <c r="H56" s="15"/>
      <c r="I56" s="32">
        <v>47387.3</v>
      </c>
      <c r="J56" s="32"/>
      <c r="K56" s="32">
        <v>47387.3</v>
      </c>
      <c r="L56" s="32"/>
      <c r="M56" s="32">
        <v>8536232000</v>
      </c>
      <c r="N56" s="32"/>
      <c r="O56" s="32">
        <v>8536232000</v>
      </c>
      <c r="P56" s="32"/>
      <c r="Q56" s="32">
        <v>8636232000</v>
      </c>
      <c r="R56" s="32"/>
      <c r="S56" s="32">
        <v>8636232000</v>
      </c>
      <c r="T56" s="35"/>
    </row>
    <row r="57" spans="1:20" s="4" customFormat="1" ht="63.75" x14ac:dyDescent="0.25">
      <c r="A57" s="7">
        <v>10</v>
      </c>
      <c r="B57" s="17" t="s">
        <v>135</v>
      </c>
      <c r="C57" s="15" t="s">
        <v>109</v>
      </c>
      <c r="D57" s="15" t="s">
        <v>129</v>
      </c>
      <c r="E57" s="15" t="s">
        <v>134</v>
      </c>
      <c r="F57" s="15" t="s">
        <v>133</v>
      </c>
      <c r="G57" s="28" t="s">
        <v>132</v>
      </c>
      <c r="H57" s="15"/>
      <c r="I57" s="32">
        <v>72543.5</v>
      </c>
      <c r="J57" s="32"/>
      <c r="K57" s="32">
        <v>72543.5</v>
      </c>
      <c r="L57" s="32"/>
      <c r="M57" s="32">
        <v>739202543000</v>
      </c>
      <c r="N57" s="32"/>
      <c r="O57" s="32">
        <v>739202543000</v>
      </c>
      <c r="P57" s="32"/>
      <c r="Q57" s="32">
        <v>742053000000</v>
      </c>
      <c r="R57" s="32"/>
      <c r="S57" s="32">
        <v>742053000000</v>
      </c>
      <c r="T57" s="35"/>
    </row>
    <row r="58" spans="1:20" ht="108.75" customHeight="1" x14ac:dyDescent="0.25">
      <c r="A58" s="7">
        <v>11</v>
      </c>
      <c r="B58" s="17" t="s">
        <v>131</v>
      </c>
      <c r="C58" s="15" t="s">
        <v>130</v>
      </c>
      <c r="D58" s="15" t="s">
        <v>129</v>
      </c>
      <c r="E58" s="15" t="s">
        <v>128</v>
      </c>
      <c r="F58" s="15" t="s">
        <v>127</v>
      </c>
      <c r="G58" s="28" t="s">
        <v>126</v>
      </c>
      <c r="H58" s="15"/>
      <c r="I58" s="32">
        <v>2142.5</v>
      </c>
      <c r="J58" s="32"/>
      <c r="K58" s="32">
        <v>2142.5</v>
      </c>
      <c r="L58" s="32"/>
      <c r="M58" s="32">
        <v>1108702000</v>
      </c>
      <c r="N58" s="32"/>
      <c r="O58" s="32">
        <v>1108702000</v>
      </c>
      <c r="P58" s="32"/>
      <c r="Q58" s="32">
        <v>1308702000</v>
      </c>
      <c r="R58" s="32"/>
      <c r="S58" s="32">
        <v>1308702000</v>
      </c>
      <c r="T58" s="35"/>
    </row>
    <row r="59" spans="1:20" ht="63.75" x14ac:dyDescent="0.25">
      <c r="A59" s="7">
        <v>12</v>
      </c>
      <c r="B59" s="17" t="s">
        <v>125</v>
      </c>
      <c r="C59" s="15" t="s">
        <v>124</v>
      </c>
      <c r="D59" s="15" t="s">
        <v>108</v>
      </c>
      <c r="E59" s="15" t="s">
        <v>123</v>
      </c>
      <c r="F59" s="15" t="s">
        <v>122</v>
      </c>
      <c r="G59" s="18" t="s">
        <v>121</v>
      </c>
      <c r="H59" s="15"/>
      <c r="I59" s="32">
        <v>4148.8999999999996</v>
      </c>
      <c r="J59" s="32"/>
      <c r="K59" s="32">
        <v>4148.8999999999996</v>
      </c>
      <c r="L59" s="32"/>
      <c r="M59" s="32">
        <v>140421000</v>
      </c>
      <c r="N59" s="32"/>
      <c r="O59" s="32">
        <v>140421000</v>
      </c>
      <c r="P59" s="32"/>
      <c r="Q59" s="32">
        <v>170500000</v>
      </c>
      <c r="R59" s="32"/>
      <c r="S59" s="32">
        <v>170500000</v>
      </c>
      <c r="T59" s="35"/>
    </row>
    <row r="60" spans="1:20" ht="63.75" x14ac:dyDescent="0.25">
      <c r="A60" s="7">
        <v>13</v>
      </c>
      <c r="B60" s="17" t="s">
        <v>120</v>
      </c>
      <c r="C60" s="15" t="s">
        <v>119</v>
      </c>
      <c r="D60" s="15" t="s">
        <v>108</v>
      </c>
      <c r="E60" s="15" t="s">
        <v>118</v>
      </c>
      <c r="F60" s="15" t="s">
        <v>117</v>
      </c>
      <c r="G60" s="28" t="s">
        <v>116</v>
      </c>
      <c r="H60" s="15"/>
      <c r="I60" s="32">
        <v>56657.5</v>
      </c>
      <c r="J60" s="32"/>
      <c r="K60" s="32">
        <v>56657.5</v>
      </c>
      <c r="L60" s="32"/>
      <c r="M60" s="32">
        <v>3864706000</v>
      </c>
      <c r="N60" s="32"/>
      <c r="O60" s="32">
        <v>3864706000</v>
      </c>
      <c r="P60" s="32"/>
      <c r="Q60" s="32">
        <v>4070000000</v>
      </c>
      <c r="R60" s="32"/>
      <c r="S60" s="32">
        <v>4070000000</v>
      </c>
      <c r="T60" s="35"/>
    </row>
    <row r="61" spans="1:20" ht="63.75" x14ac:dyDescent="0.25">
      <c r="A61" s="7">
        <v>14</v>
      </c>
      <c r="B61" s="17" t="s">
        <v>115</v>
      </c>
      <c r="C61" s="21" t="s">
        <v>114</v>
      </c>
      <c r="D61" s="21" t="s">
        <v>108</v>
      </c>
      <c r="E61" s="21" t="s">
        <v>113</v>
      </c>
      <c r="F61" s="21" t="s">
        <v>112</v>
      </c>
      <c r="G61" s="29" t="s">
        <v>111</v>
      </c>
      <c r="H61" s="21"/>
      <c r="I61" s="33">
        <v>457765</v>
      </c>
      <c r="J61" s="33"/>
      <c r="K61" s="33">
        <v>172707.3</v>
      </c>
      <c r="L61" s="33"/>
      <c r="M61" s="32">
        <v>3039816870000</v>
      </c>
      <c r="N61" s="33">
        <v>525200000000</v>
      </c>
      <c r="O61" s="33">
        <v>3039816870000</v>
      </c>
      <c r="P61" s="33"/>
      <c r="Q61" s="32">
        <v>3040000000000</v>
      </c>
      <c r="R61" s="33"/>
      <c r="S61" s="33">
        <v>3040000000000</v>
      </c>
      <c r="T61" s="36"/>
    </row>
    <row r="62" spans="1:20" ht="63.75" x14ac:dyDescent="0.25">
      <c r="A62" s="7">
        <v>15</v>
      </c>
      <c r="B62" s="17" t="s">
        <v>110</v>
      </c>
      <c r="C62" s="15" t="s">
        <v>109</v>
      </c>
      <c r="D62" s="21" t="s">
        <v>108</v>
      </c>
      <c r="E62" s="21" t="s">
        <v>107</v>
      </c>
      <c r="F62" s="21" t="s">
        <v>106</v>
      </c>
      <c r="G62" s="28" t="s">
        <v>105</v>
      </c>
      <c r="H62" s="15"/>
      <c r="I62" s="32">
        <v>71558.55</v>
      </c>
      <c r="J62" s="32"/>
      <c r="K62" s="32">
        <v>71558.55</v>
      </c>
      <c r="L62" s="32"/>
      <c r="M62" s="32">
        <v>10798479000</v>
      </c>
      <c r="N62" s="32"/>
      <c r="O62" s="32">
        <v>10798479000</v>
      </c>
      <c r="P62" s="32"/>
      <c r="Q62" s="32">
        <v>10955000000</v>
      </c>
      <c r="R62" s="32"/>
      <c r="S62" s="32">
        <v>10955000000</v>
      </c>
      <c r="T62" s="35"/>
    </row>
    <row r="63" spans="1:20" ht="90" x14ac:dyDescent="0.25">
      <c r="A63" s="7">
        <v>16</v>
      </c>
      <c r="B63" s="15" t="s">
        <v>104</v>
      </c>
      <c r="C63" s="15" t="s">
        <v>103</v>
      </c>
      <c r="D63" s="30" t="s">
        <v>102</v>
      </c>
      <c r="E63" s="15" t="s">
        <v>101</v>
      </c>
      <c r="F63" s="15" t="s">
        <v>100</v>
      </c>
      <c r="G63" s="15" t="s">
        <v>99</v>
      </c>
      <c r="H63" s="7"/>
      <c r="I63" s="32">
        <v>7857</v>
      </c>
      <c r="J63" s="37"/>
      <c r="K63" s="32">
        <v>7857</v>
      </c>
      <c r="L63" s="37"/>
      <c r="M63" s="32">
        <v>14800000000</v>
      </c>
      <c r="N63" s="37"/>
      <c r="O63" s="61">
        <v>14800000000</v>
      </c>
      <c r="P63" s="37"/>
      <c r="Q63" s="32" t="s">
        <v>98</v>
      </c>
      <c r="R63" s="37"/>
      <c r="S63" s="32">
        <v>30600000000</v>
      </c>
      <c r="T63" s="45"/>
    </row>
    <row r="64" spans="1:20" ht="90" x14ac:dyDescent="0.25">
      <c r="A64" s="7">
        <v>17</v>
      </c>
      <c r="B64" s="15" t="s">
        <v>97</v>
      </c>
      <c r="C64" s="15" t="s">
        <v>96</v>
      </c>
      <c r="D64" s="30" t="s">
        <v>95</v>
      </c>
      <c r="E64" s="15" t="s">
        <v>94</v>
      </c>
      <c r="F64" s="15" t="s">
        <v>93</v>
      </c>
      <c r="G64" s="15" t="s">
        <v>92</v>
      </c>
      <c r="H64" s="22">
        <v>44046</v>
      </c>
      <c r="I64" s="43">
        <v>800.7</v>
      </c>
      <c r="J64" s="37"/>
      <c r="K64" s="43">
        <v>800.7</v>
      </c>
      <c r="L64" s="37"/>
      <c r="M64" s="32">
        <v>17000000000</v>
      </c>
      <c r="N64" s="37"/>
      <c r="O64" s="32">
        <v>17000000000</v>
      </c>
      <c r="P64" s="37"/>
      <c r="Q64" s="32" t="s">
        <v>91</v>
      </c>
      <c r="R64" s="37"/>
      <c r="S64" s="32">
        <v>17211000000</v>
      </c>
      <c r="T64" s="45"/>
    </row>
    <row r="65" spans="1:20" ht="63.75" x14ac:dyDescent="0.25">
      <c r="A65" s="7">
        <v>18</v>
      </c>
      <c r="B65" s="15" t="s">
        <v>90</v>
      </c>
      <c r="C65" s="15" t="s">
        <v>89</v>
      </c>
      <c r="D65" s="15" t="s">
        <v>88</v>
      </c>
      <c r="E65" s="15" t="s">
        <v>87</v>
      </c>
      <c r="F65" s="15" t="s">
        <v>86</v>
      </c>
      <c r="G65" s="15" t="s">
        <v>85</v>
      </c>
      <c r="H65" s="22"/>
      <c r="I65" s="32">
        <v>2544</v>
      </c>
      <c r="J65" s="32"/>
      <c r="K65" s="32" t="s">
        <v>84</v>
      </c>
      <c r="L65" s="32"/>
      <c r="M65" s="32">
        <v>39603053000</v>
      </c>
      <c r="N65" s="32"/>
      <c r="O65" s="32">
        <v>39603053000</v>
      </c>
      <c r="P65" s="32"/>
      <c r="Q65" s="32">
        <v>40403053000</v>
      </c>
      <c r="R65" s="32"/>
      <c r="S65" s="32">
        <v>40403053000</v>
      </c>
      <c r="T65" s="34"/>
    </row>
    <row r="66" spans="1:20" ht="89.25" x14ac:dyDescent="0.25">
      <c r="A66" s="7">
        <v>19</v>
      </c>
      <c r="B66" s="6" t="s">
        <v>246</v>
      </c>
      <c r="C66" s="15" t="s">
        <v>220</v>
      </c>
      <c r="D66" s="15" t="s">
        <v>245</v>
      </c>
      <c r="E66" s="15" t="s">
        <v>244</v>
      </c>
      <c r="F66" s="15" t="s">
        <v>243</v>
      </c>
      <c r="G66" s="15" t="s">
        <v>242</v>
      </c>
      <c r="H66" s="7">
        <v>2022</v>
      </c>
      <c r="I66" s="43">
        <v>2334</v>
      </c>
      <c r="J66" s="45"/>
      <c r="K66" s="45"/>
      <c r="L66" s="45"/>
      <c r="M66" s="43">
        <v>755000000</v>
      </c>
      <c r="N66" s="45"/>
      <c r="O66" s="45"/>
      <c r="P66" s="45"/>
      <c r="Q66" s="43">
        <v>755000000</v>
      </c>
      <c r="R66" s="45"/>
      <c r="S66" s="45"/>
      <c r="T66" s="45"/>
    </row>
    <row r="67" spans="1:20" ht="114.75" x14ac:dyDescent="0.25">
      <c r="A67" s="7">
        <v>20</v>
      </c>
      <c r="B67" s="6" t="s">
        <v>241</v>
      </c>
      <c r="C67" s="15" t="s">
        <v>220</v>
      </c>
      <c r="D67" s="15" t="s">
        <v>240</v>
      </c>
      <c r="E67" s="15" t="s">
        <v>239</v>
      </c>
      <c r="F67" s="15" t="s">
        <v>238</v>
      </c>
      <c r="G67" s="15" t="s">
        <v>237</v>
      </c>
      <c r="H67" s="7">
        <v>2023</v>
      </c>
      <c r="I67" s="47">
        <v>11786.9</v>
      </c>
      <c r="J67" s="45"/>
      <c r="K67" s="45"/>
      <c r="L67" s="45"/>
      <c r="M67" s="43">
        <v>2361797000</v>
      </c>
      <c r="N67" s="45"/>
      <c r="O67" s="45"/>
      <c r="P67" s="45"/>
      <c r="Q67" s="43">
        <v>2515000000</v>
      </c>
      <c r="R67" s="45"/>
      <c r="S67" s="45"/>
      <c r="T67" s="45"/>
    </row>
    <row r="68" spans="1:20" ht="114.75" x14ac:dyDescent="0.25">
      <c r="A68" s="7">
        <v>21</v>
      </c>
      <c r="B68" s="6" t="s">
        <v>236</v>
      </c>
      <c r="C68" s="15" t="s">
        <v>220</v>
      </c>
      <c r="D68" s="15" t="s">
        <v>235</v>
      </c>
      <c r="E68" s="15" t="s">
        <v>234</v>
      </c>
      <c r="F68" s="15" t="s">
        <v>233</v>
      </c>
      <c r="G68" s="15" t="s">
        <v>232</v>
      </c>
      <c r="H68" s="7">
        <v>2024</v>
      </c>
      <c r="I68" s="47">
        <v>4987.1000000000004</v>
      </c>
      <c r="J68" s="45"/>
      <c r="K68" s="45"/>
      <c r="L68" s="45"/>
      <c r="M68" s="43">
        <v>152177866000</v>
      </c>
      <c r="N68" s="45"/>
      <c r="O68" s="45"/>
      <c r="P68" s="45"/>
      <c r="Q68" s="43">
        <v>152777866000</v>
      </c>
      <c r="R68" s="45"/>
      <c r="S68" s="45"/>
      <c r="T68" s="45"/>
    </row>
    <row r="69" spans="1:20" ht="111.75" customHeight="1" x14ac:dyDescent="0.25">
      <c r="A69" s="7">
        <v>22</v>
      </c>
      <c r="B69" s="6" t="s">
        <v>231</v>
      </c>
      <c r="C69" s="15" t="s">
        <v>220</v>
      </c>
      <c r="D69" s="15" t="s">
        <v>230</v>
      </c>
      <c r="E69" s="15" t="s">
        <v>229</v>
      </c>
      <c r="F69" s="15" t="s">
        <v>228</v>
      </c>
      <c r="G69" s="15" t="s">
        <v>227</v>
      </c>
      <c r="H69" s="7">
        <v>2024</v>
      </c>
      <c r="I69" s="48">
        <v>30414.52</v>
      </c>
      <c r="J69" s="45"/>
      <c r="K69" s="45"/>
      <c r="L69" s="45"/>
      <c r="M69" s="43">
        <v>9127532000</v>
      </c>
      <c r="N69" s="45"/>
      <c r="O69" s="45"/>
      <c r="P69" s="45"/>
      <c r="Q69" s="43">
        <v>9150000000</v>
      </c>
      <c r="R69" s="45"/>
      <c r="S69" s="45"/>
      <c r="T69" s="45"/>
    </row>
    <row r="70" spans="1:20" ht="102" x14ac:dyDescent="0.25">
      <c r="A70" s="7">
        <v>23</v>
      </c>
      <c r="B70" s="24" t="s">
        <v>252</v>
      </c>
      <c r="C70" s="15" t="s">
        <v>251</v>
      </c>
      <c r="D70" s="15" t="s">
        <v>250</v>
      </c>
      <c r="E70" s="15" t="s">
        <v>249</v>
      </c>
      <c r="F70" s="15" t="s">
        <v>248</v>
      </c>
      <c r="G70" s="25" t="s">
        <v>247</v>
      </c>
      <c r="H70" s="15"/>
      <c r="I70" s="40">
        <v>9282.6</v>
      </c>
      <c r="J70" s="40"/>
      <c r="K70" s="40">
        <v>7817.6</v>
      </c>
      <c r="L70" s="40"/>
      <c r="M70" s="32">
        <v>31579405200</v>
      </c>
      <c r="N70" s="76"/>
      <c r="O70" s="32">
        <v>3402000</v>
      </c>
      <c r="P70" s="32"/>
      <c r="Q70" s="32">
        <v>34500405000</v>
      </c>
      <c r="R70" s="32"/>
      <c r="S70" s="32"/>
      <c r="T70" s="32"/>
    </row>
    <row r="71" spans="1:20" ht="76.5" x14ac:dyDescent="0.25">
      <c r="A71" s="7">
        <v>24</v>
      </c>
      <c r="B71" s="15" t="s">
        <v>275</v>
      </c>
      <c r="C71" s="15" t="s">
        <v>274</v>
      </c>
      <c r="D71" s="15" t="s">
        <v>273</v>
      </c>
      <c r="E71" s="15" t="s">
        <v>272</v>
      </c>
      <c r="F71" s="15" t="s">
        <v>271</v>
      </c>
      <c r="G71" s="15" t="s">
        <v>270</v>
      </c>
      <c r="H71" s="13"/>
      <c r="I71" s="62">
        <v>826.2</v>
      </c>
      <c r="J71" s="62"/>
      <c r="K71" s="62">
        <v>826.2</v>
      </c>
      <c r="L71" s="62"/>
      <c r="M71" s="43">
        <v>2571429</v>
      </c>
      <c r="N71" s="76"/>
      <c r="O71" s="43">
        <v>2571429</v>
      </c>
      <c r="P71" s="76"/>
      <c r="Q71" s="43">
        <v>4076940</v>
      </c>
      <c r="R71" s="43"/>
      <c r="S71" s="43">
        <v>4076940</v>
      </c>
      <c r="T71" s="45"/>
    </row>
    <row r="72" spans="1:20" s="8" customFormat="1" ht="89.25" x14ac:dyDescent="0.25">
      <c r="A72" s="7">
        <v>25</v>
      </c>
      <c r="B72" s="6" t="s">
        <v>305</v>
      </c>
      <c r="C72" s="6" t="s">
        <v>306</v>
      </c>
      <c r="D72" s="6" t="s">
        <v>129</v>
      </c>
      <c r="E72" s="6" t="s">
        <v>307</v>
      </c>
      <c r="F72" s="6" t="s">
        <v>308</v>
      </c>
      <c r="G72" s="6" t="s">
        <v>309</v>
      </c>
      <c r="H72" s="6" t="s">
        <v>310</v>
      </c>
      <c r="I72" s="53">
        <v>3192</v>
      </c>
      <c r="J72" s="64"/>
      <c r="K72" s="65">
        <v>3192</v>
      </c>
      <c r="L72" s="64"/>
      <c r="M72" s="77" t="s">
        <v>311</v>
      </c>
      <c r="N72" s="34"/>
      <c r="O72" s="78" t="str">
        <f>+M72</f>
        <v>29.663.221 đ/m2</v>
      </c>
      <c r="P72" s="34"/>
      <c r="Q72" s="77" t="s">
        <v>406</v>
      </c>
      <c r="R72" s="34"/>
      <c r="S72" s="79" t="str">
        <f>+Q72</f>
        <v>29.698.221 đ/m2</v>
      </c>
      <c r="T72" s="66"/>
    </row>
    <row r="73" spans="1:20" s="9" customFormat="1" ht="102" x14ac:dyDescent="0.25">
      <c r="A73" s="7">
        <v>26</v>
      </c>
      <c r="B73" s="6" t="s">
        <v>312</v>
      </c>
      <c r="C73" s="6" t="s">
        <v>313</v>
      </c>
      <c r="D73" s="6" t="s">
        <v>314</v>
      </c>
      <c r="E73" s="6" t="s">
        <v>315</v>
      </c>
      <c r="F73" s="6" t="s">
        <v>316</v>
      </c>
      <c r="G73" s="6" t="s">
        <v>317</v>
      </c>
      <c r="H73" s="6" t="s">
        <v>318</v>
      </c>
      <c r="I73" s="53">
        <v>1612</v>
      </c>
      <c r="J73" s="64"/>
      <c r="K73" s="65">
        <v>981.24</v>
      </c>
      <c r="L73" s="64"/>
      <c r="M73" s="77" t="s">
        <v>319</v>
      </c>
      <c r="N73" s="34"/>
      <c r="O73" s="78" t="str">
        <f>+M73</f>
        <v>65.850.000 đ/năm</v>
      </c>
      <c r="P73" s="34"/>
      <c r="Q73" s="77" t="s">
        <v>320</v>
      </c>
      <c r="R73" s="34"/>
      <c r="S73" s="79" t="str">
        <f>+Q73</f>
        <v>68.000.000 đ/năm</v>
      </c>
      <c r="T73" s="64"/>
    </row>
    <row r="74" spans="1:20" ht="152.25" customHeight="1" x14ac:dyDescent="0.25">
      <c r="A74" s="7">
        <v>27</v>
      </c>
      <c r="B74" s="6" t="s">
        <v>329</v>
      </c>
      <c r="C74" s="6" t="s">
        <v>330</v>
      </c>
      <c r="D74" s="6" t="s">
        <v>331</v>
      </c>
      <c r="E74" s="6" t="s">
        <v>332</v>
      </c>
      <c r="F74" s="6" t="s">
        <v>333</v>
      </c>
      <c r="G74" s="6" t="s">
        <v>334</v>
      </c>
      <c r="H74" s="31" t="s">
        <v>335</v>
      </c>
      <c r="I74" s="64" t="s">
        <v>336</v>
      </c>
      <c r="J74" s="64"/>
      <c r="K74" s="64" t="s">
        <v>336</v>
      </c>
      <c r="L74" s="64"/>
      <c r="M74" s="50">
        <v>14433740000</v>
      </c>
      <c r="N74" s="51"/>
      <c r="O74" s="51">
        <v>13617627000</v>
      </c>
      <c r="P74" s="51"/>
      <c r="Q74" s="50">
        <v>18889000000</v>
      </c>
      <c r="R74" s="51"/>
      <c r="S74" s="51"/>
      <c r="T74" s="67"/>
    </row>
    <row r="75" spans="1:20" ht="76.5" x14ac:dyDescent="0.25">
      <c r="A75" s="7">
        <v>28</v>
      </c>
      <c r="B75" s="15" t="s">
        <v>354</v>
      </c>
      <c r="C75" s="15" t="s">
        <v>355</v>
      </c>
      <c r="D75" s="15" t="s">
        <v>356</v>
      </c>
      <c r="E75" s="15" t="s">
        <v>357</v>
      </c>
      <c r="F75" s="15" t="s">
        <v>358</v>
      </c>
      <c r="G75" s="15" t="s">
        <v>359</v>
      </c>
      <c r="H75" s="15" t="s">
        <v>360</v>
      </c>
      <c r="I75" s="35">
        <v>8147.76</v>
      </c>
      <c r="J75" s="73"/>
      <c r="K75" s="35">
        <f>I75</f>
        <v>8147.76</v>
      </c>
      <c r="L75" s="42"/>
      <c r="M75" s="32">
        <f>O75</f>
        <v>12198000</v>
      </c>
      <c r="N75" s="58"/>
      <c r="O75" s="32">
        <v>12198000</v>
      </c>
      <c r="P75" s="42"/>
      <c r="Q75" s="32">
        <f>S75</f>
        <v>12354308.653789507</v>
      </c>
      <c r="R75" s="58"/>
      <c r="S75" s="32">
        <f>100659941877/K75</f>
        <v>12354308.653789507</v>
      </c>
      <c r="T75" s="42"/>
    </row>
    <row r="76" spans="1:20" ht="126.75" customHeight="1" x14ac:dyDescent="0.25">
      <c r="A76" s="7">
        <v>29</v>
      </c>
      <c r="B76" s="15" t="s">
        <v>375</v>
      </c>
      <c r="C76" s="15" t="s">
        <v>376</v>
      </c>
      <c r="D76" s="15" t="s">
        <v>377</v>
      </c>
      <c r="E76" s="15" t="s">
        <v>378</v>
      </c>
      <c r="F76" s="15" t="s">
        <v>379</v>
      </c>
      <c r="G76" s="15" t="s">
        <v>380</v>
      </c>
      <c r="H76" s="26">
        <v>45824</v>
      </c>
      <c r="I76" s="35">
        <v>23993.200000000001</v>
      </c>
      <c r="J76" s="34"/>
      <c r="K76" s="35">
        <v>22907.200000000001</v>
      </c>
      <c r="L76" s="34"/>
      <c r="M76" s="32">
        <v>77264000000</v>
      </c>
      <c r="N76" s="34"/>
      <c r="O76" s="34"/>
      <c r="P76" s="34"/>
      <c r="Q76" s="32">
        <v>78280000000</v>
      </c>
      <c r="R76" s="34"/>
      <c r="S76" s="34"/>
      <c r="T76" s="34"/>
    </row>
    <row r="77" spans="1:20" ht="89.25" x14ac:dyDescent="0.25">
      <c r="A77" s="7">
        <v>30</v>
      </c>
      <c r="B77" s="15" t="s">
        <v>388</v>
      </c>
      <c r="C77" s="15" t="s">
        <v>389</v>
      </c>
      <c r="D77" s="15" t="s">
        <v>200</v>
      </c>
      <c r="E77" s="15" t="s">
        <v>390</v>
      </c>
      <c r="F77" s="15" t="s">
        <v>391</v>
      </c>
      <c r="G77" s="15" t="s">
        <v>392</v>
      </c>
      <c r="H77" s="15" t="s">
        <v>393</v>
      </c>
      <c r="I77" s="62" t="s">
        <v>385</v>
      </c>
      <c r="J77" s="62" t="s">
        <v>386</v>
      </c>
      <c r="K77" s="62">
        <v>1151</v>
      </c>
      <c r="L77" s="62">
        <v>0</v>
      </c>
      <c r="M77" s="62"/>
      <c r="N77" s="62"/>
      <c r="O77" s="62"/>
      <c r="P77" s="62"/>
      <c r="Q77" s="62" t="s">
        <v>387</v>
      </c>
      <c r="R77" s="62"/>
      <c r="S77" s="62"/>
      <c r="T77" s="62"/>
    </row>
    <row r="78" spans="1:20" ht="114.75" x14ac:dyDescent="0.25">
      <c r="A78" s="15">
        <v>31</v>
      </c>
      <c r="B78" s="15" t="s">
        <v>415</v>
      </c>
      <c r="C78" s="15" t="s">
        <v>306</v>
      </c>
      <c r="D78" s="15" t="s">
        <v>129</v>
      </c>
      <c r="E78" s="15" t="s">
        <v>416</v>
      </c>
      <c r="F78" s="15" t="s">
        <v>417</v>
      </c>
      <c r="G78" s="15" t="s">
        <v>418</v>
      </c>
      <c r="H78" s="15" t="s">
        <v>419</v>
      </c>
      <c r="I78" s="74">
        <v>3192</v>
      </c>
      <c r="J78" s="74"/>
      <c r="K78" s="74">
        <v>3192</v>
      </c>
      <c r="L78" s="74"/>
      <c r="M78" s="75">
        <v>29663221</v>
      </c>
      <c r="N78" s="75"/>
      <c r="O78" s="75">
        <v>29663221</v>
      </c>
      <c r="P78" s="75"/>
      <c r="Q78" s="75">
        <v>29698221</v>
      </c>
      <c r="R78" s="75"/>
      <c r="S78" s="75">
        <v>29698221</v>
      </c>
      <c r="T78" s="75"/>
    </row>
  </sheetData>
  <mergeCells count="58">
    <mergeCell ref="P45:P46"/>
    <mergeCell ref="Q45:Q46"/>
    <mergeCell ref="R45:R46"/>
    <mergeCell ref="S45:S46"/>
    <mergeCell ref="T45:T46"/>
    <mergeCell ref="K45:K46"/>
    <mergeCell ref="L45:L46"/>
    <mergeCell ref="M45:M46"/>
    <mergeCell ref="N45:N46"/>
    <mergeCell ref="O45:O46"/>
    <mergeCell ref="F45:F46"/>
    <mergeCell ref="G45:G46"/>
    <mergeCell ref="H45:H46"/>
    <mergeCell ref="I45:I46"/>
    <mergeCell ref="J45:J46"/>
    <mergeCell ref="A45:A46"/>
    <mergeCell ref="B45:B46"/>
    <mergeCell ref="C45:C46"/>
    <mergeCell ref="D45:D46"/>
    <mergeCell ref="E45:E46"/>
    <mergeCell ref="R18:S18"/>
    <mergeCell ref="H15:H16"/>
    <mergeCell ref="I15:I16"/>
    <mergeCell ref="J15:J16"/>
    <mergeCell ref="K15:K16"/>
    <mergeCell ref="Q15:Q16"/>
    <mergeCell ref="R15:R16"/>
    <mergeCell ref="S15:S16"/>
    <mergeCell ref="I4:I5"/>
    <mergeCell ref="T15:T16"/>
    <mergeCell ref="A15:A16"/>
    <mergeCell ref="B15:B16"/>
    <mergeCell ref="M15:M16"/>
    <mergeCell ref="L15:L16"/>
    <mergeCell ref="N15:N16"/>
    <mergeCell ref="O15:O16"/>
    <mergeCell ref="P15:P16"/>
    <mergeCell ref="C15:C16"/>
    <mergeCell ref="D15:D16"/>
    <mergeCell ref="E15:E16"/>
    <mergeCell ref="F15:F16"/>
    <mergeCell ref="G15:G16"/>
    <mergeCell ref="A1:T1"/>
    <mergeCell ref="A2:T2"/>
    <mergeCell ref="J4:L4"/>
    <mergeCell ref="N4:P4"/>
    <mergeCell ref="R4:T4"/>
    <mergeCell ref="M4:M5"/>
    <mergeCell ref="Q4:Q5"/>
    <mergeCell ref="A4:A5"/>
    <mergeCell ref="B4:B5"/>
    <mergeCell ref="C4:C5"/>
    <mergeCell ref="D4:D5"/>
    <mergeCell ref="E4:E5"/>
    <mergeCell ref="A3:T3"/>
    <mergeCell ref="F4:F5"/>
    <mergeCell ref="G4:G5"/>
    <mergeCell ref="H4:H5"/>
  </mergeCells>
  <printOptions horizontalCentered="1"/>
  <pageMargins left="0.31496062992126" right="0.31496062992126" top="0.35433070866141703" bottom="0.35433070866141703" header="0.31496062992126" footer="0.31496062992126"/>
  <pageSetup paperSize="9"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Dung Vu Anh</dc:creator>
  <cp:lastModifiedBy>hp.stnmt45</cp:lastModifiedBy>
  <cp:lastPrinted>2025-12-05T02:55:16Z</cp:lastPrinted>
  <dcterms:created xsi:type="dcterms:W3CDTF">2015-06-05T18:17:20Z</dcterms:created>
  <dcterms:modified xsi:type="dcterms:W3CDTF">2026-02-05T09:04:08Z</dcterms:modified>
</cp:coreProperties>
</file>