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Admin\Desktop\Hồ sơ TT 14.19.6\"/>
    </mc:Choice>
  </mc:AlternateContent>
  <xr:revisionPtr revIDLastSave="0" documentId="13_ncr:1_{33BE1125-C3E1-4645-8186-FC21A21F1B4F}" xr6:coauthVersionLast="47" xr6:coauthVersionMax="47" xr10:uidLastSave="{00000000-0000-0000-0000-000000000000}"/>
  <bookViews>
    <workbookView xWindow="-96" yWindow="-96" windowWidth="19392" windowHeight="10392" xr2:uid="{00000000-000D-0000-FFFF-FFFF00000000}"/>
  </bookViews>
  <sheets>
    <sheet name="MẦM NON" sheetId="1" r:id="rId1"/>
    <sheet name="TIỂU HỌC" sheetId="2" r:id="rId2"/>
    <sheet name="THCS" sheetId="3" r:id="rId3"/>
    <sheet name="THPT" sheetId="4" r:id="rId4"/>
    <sheet name="GDTX" sheetId="6" r:id="rId5"/>
  </sheets>
  <calcPr calcId="191029"/>
</workbook>
</file>

<file path=xl/calcChain.xml><?xml version="1.0" encoding="utf-8"?>
<calcChain xmlns="http://schemas.openxmlformats.org/spreadsheetml/2006/main">
  <c r="E200" i="1" l="1"/>
  <c r="E199" i="1"/>
  <c r="E196" i="1"/>
  <c r="E192" i="1"/>
  <c r="E193" i="1"/>
  <c r="E194" i="1"/>
  <c r="E195" i="1"/>
  <c r="E197" i="1"/>
  <c r="E198" i="1"/>
  <c r="E201" i="1"/>
  <c r="E202" i="1"/>
  <c r="E191" i="1"/>
  <c r="E530" i="1"/>
  <c r="E525" i="1"/>
  <c r="E524" i="1"/>
  <c r="E520" i="1"/>
  <c r="E516" i="1"/>
  <c r="E517" i="1"/>
  <c r="E518" i="1"/>
  <c r="E519" i="1"/>
  <c r="E521" i="1"/>
  <c r="E522" i="1"/>
  <c r="E523" i="1"/>
  <c r="E526" i="1"/>
  <c r="E527" i="1"/>
  <c r="E528" i="1"/>
  <c r="E529" i="1"/>
  <c r="E531" i="1"/>
  <c r="E532" i="1"/>
  <c r="E533" i="1"/>
  <c r="E534" i="1"/>
  <c r="E535" i="1"/>
  <c r="E536" i="1"/>
  <c r="E515" i="1"/>
  <c r="E548" i="1"/>
  <c r="G191" i="1" l="1"/>
  <c r="G192" i="1"/>
  <c r="G193" i="1"/>
  <c r="G194" i="1"/>
  <c r="G195" i="1"/>
  <c r="G196" i="1"/>
  <c r="G197" i="1"/>
  <c r="G198" i="1"/>
  <c r="G199" i="1"/>
  <c r="G200" i="1"/>
  <c r="G201" i="1"/>
  <c r="G202" i="1"/>
  <c r="E511" i="1" l="1"/>
  <c r="G511" i="1" s="1"/>
  <c r="E510" i="1"/>
  <c r="G510" i="1"/>
  <c r="E506" i="1"/>
  <c r="G506" i="1" s="1"/>
  <c r="E505" i="1"/>
  <c r="E512" i="1"/>
  <c r="E477" i="1"/>
  <c r="G477" i="1" s="1"/>
  <c r="E508" i="1"/>
  <c r="G508" i="1" s="1"/>
  <c r="E507" i="1"/>
  <c r="E504" i="1"/>
  <c r="E479" i="1"/>
  <c r="G479" i="1" s="1"/>
  <c r="E473" i="1"/>
  <c r="G473" i="1" s="1"/>
  <c r="E474" i="1"/>
  <c r="E475" i="1"/>
  <c r="E476" i="1"/>
  <c r="G476" i="1" s="1"/>
  <c r="E472" i="1"/>
  <c r="G472" i="1" s="1"/>
  <c r="E469" i="1"/>
  <c r="G469" i="1"/>
  <c r="E435" i="1"/>
  <c r="G435" i="1"/>
  <c r="E436" i="1"/>
  <c r="G436" i="1" s="1"/>
  <c r="E503" i="1"/>
  <c r="E494" i="1"/>
  <c r="G494" i="1" s="1"/>
  <c r="E493" i="1"/>
  <c r="G493" i="1" s="1"/>
  <c r="E488" i="1"/>
  <c r="E465" i="1"/>
  <c r="G465" i="1" s="1"/>
  <c r="E466" i="1"/>
  <c r="G466" i="1" s="1"/>
  <c r="E464" i="1"/>
  <c r="G464" i="1" s="1"/>
  <c r="E461" i="1"/>
  <c r="E462" i="1"/>
  <c r="E460" i="1"/>
  <c r="G460" i="1" s="1"/>
  <c r="E437" i="1"/>
  <c r="E427" i="1"/>
  <c r="G427" i="1" s="1"/>
  <c r="E426" i="1"/>
  <c r="E480" i="1"/>
  <c r="G480" i="1" s="1"/>
  <c r="E470" i="1"/>
  <c r="G470" i="1" s="1"/>
  <c r="E450" i="1"/>
  <c r="G450" i="1" s="1"/>
  <c r="E434" i="1"/>
  <c r="E432" i="1"/>
  <c r="G432" i="1" s="1"/>
  <c r="E423" i="1"/>
  <c r="G423" i="1" s="1"/>
  <c r="G414" i="1"/>
  <c r="G417" i="1"/>
  <c r="G418" i="1"/>
  <c r="G425" i="1"/>
  <c r="G426" i="1"/>
  <c r="G430" i="1"/>
  <c r="G431" i="1"/>
  <c r="G434" i="1"/>
  <c r="G437" i="1"/>
  <c r="G442" i="1"/>
  <c r="G445" i="1"/>
  <c r="G451" i="1"/>
  <c r="G454" i="1"/>
  <c r="G458" i="1"/>
  <c r="G461" i="1"/>
  <c r="G462" i="1"/>
  <c r="G468" i="1"/>
  <c r="G474" i="1"/>
  <c r="G475" i="1"/>
  <c r="G478" i="1"/>
  <c r="G483" i="1"/>
  <c r="G484" i="1"/>
  <c r="G488" i="1"/>
  <c r="G492" i="1"/>
  <c r="G496" i="1"/>
  <c r="G497" i="1"/>
  <c r="G500" i="1"/>
  <c r="G501" i="1"/>
  <c r="G503" i="1"/>
  <c r="G504" i="1"/>
  <c r="G505" i="1"/>
  <c r="G507" i="1"/>
  <c r="G512" i="1"/>
  <c r="G515" i="1"/>
  <c r="G516" i="1"/>
  <c r="G517" i="1"/>
  <c r="G518" i="1"/>
  <c r="G519" i="1"/>
  <c r="G520" i="1"/>
  <c r="G521" i="1"/>
  <c r="G522" i="1"/>
  <c r="G523" i="1"/>
  <c r="G524" i="1"/>
  <c r="G525" i="1"/>
  <c r="G526" i="1"/>
  <c r="G527" i="1"/>
  <c r="G528" i="1"/>
  <c r="G529" i="1"/>
  <c r="G530" i="1"/>
  <c r="G531" i="1"/>
  <c r="G532" i="1"/>
  <c r="G533" i="1"/>
  <c r="G534" i="1"/>
  <c r="G535" i="1"/>
  <c r="G536" i="1"/>
  <c r="G407" i="1"/>
  <c r="E501" i="1"/>
  <c r="E502" i="1"/>
  <c r="G502" i="1" s="1"/>
  <c r="E500" i="1"/>
  <c r="E499" i="1"/>
  <c r="G499" i="1" s="1"/>
  <c r="E498" i="1"/>
  <c r="G498" i="1" s="1"/>
  <c r="E497" i="1"/>
  <c r="E496" i="1"/>
  <c r="E495" i="1"/>
  <c r="G495" i="1" s="1"/>
  <c r="E491" i="1"/>
  <c r="G491" i="1" s="1"/>
  <c r="E490" i="1"/>
  <c r="G490" i="1" s="1"/>
  <c r="E489" i="1"/>
  <c r="G489" i="1" s="1"/>
  <c r="E486" i="1"/>
  <c r="G486" i="1" s="1"/>
  <c r="E487" i="1"/>
  <c r="G487" i="1" s="1"/>
  <c r="E485" i="1"/>
  <c r="G485" i="1" s="1"/>
  <c r="E468" i="1"/>
  <c r="E467" i="1"/>
  <c r="G467" i="1" s="1"/>
  <c r="E456" i="1"/>
  <c r="G456" i="1" s="1"/>
  <c r="E457" i="1"/>
  <c r="G457" i="1" s="1"/>
  <c r="E458" i="1"/>
  <c r="E455" i="1"/>
  <c r="G455" i="1" s="1"/>
  <c r="E452" i="1"/>
  <c r="G452" i="1" s="1"/>
  <c r="E453" i="1"/>
  <c r="G453" i="1" s="1"/>
  <c r="E451" i="1"/>
  <c r="E449" i="1"/>
  <c r="G449" i="1" s="1"/>
  <c r="E448" i="1"/>
  <c r="G448" i="1" s="1"/>
  <c r="E433" i="1"/>
  <c r="G433" i="1" s="1"/>
  <c r="E431" i="1"/>
  <c r="E428" i="1"/>
  <c r="G428" i="1" s="1"/>
  <c r="E422" i="1"/>
  <c r="G422" i="1" s="1"/>
  <c r="E419" i="1"/>
  <c r="G419" i="1" s="1"/>
  <c r="E418" i="1"/>
  <c r="E417" i="1"/>
  <c r="E413" i="1"/>
  <c r="G413" i="1" s="1"/>
  <c r="E414" i="1"/>
  <c r="E415" i="1"/>
  <c r="G415" i="1" s="1"/>
  <c r="E412" i="1"/>
  <c r="G412" i="1" s="1"/>
  <c r="E513" i="1"/>
  <c r="G513" i="1" s="1"/>
  <c r="E471" i="1"/>
  <c r="G471" i="1" s="1"/>
  <c r="E442" i="1"/>
  <c r="E441" i="1"/>
  <c r="G441" i="1" s="1"/>
  <c r="E439" i="1"/>
  <c r="G439" i="1" s="1"/>
  <c r="E430" i="1"/>
  <c r="E429" i="1"/>
  <c r="G429" i="1" s="1"/>
  <c r="E420" i="1"/>
  <c r="G420" i="1" s="1"/>
  <c r="E509" i="1"/>
  <c r="G509" i="1" s="1"/>
  <c r="E492" i="1"/>
  <c r="E482" i="1"/>
  <c r="G482" i="1" s="1"/>
  <c r="E483" i="1"/>
  <c r="E484" i="1"/>
  <c r="E481" i="1"/>
  <c r="G481" i="1" s="1"/>
  <c r="E478" i="1"/>
  <c r="E463" i="1"/>
  <c r="G463" i="1" s="1"/>
  <c r="E459" i="1"/>
  <c r="G459" i="1" s="1"/>
  <c r="E454" i="1"/>
  <c r="E444" i="1"/>
  <c r="G444" i="1" s="1"/>
  <c r="E445" i="1"/>
  <c r="E446" i="1"/>
  <c r="G446" i="1" s="1"/>
  <c r="E447" i="1"/>
  <c r="G447" i="1" s="1"/>
  <c r="E443" i="1"/>
  <c r="G443" i="1" s="1"/>
  <c r="E440" i="1"/>
  <c r="G440" i="1" s="1"/>
  <c r="E438" i="1"/>
  <c r="G438" i="1" s="1"/>
  <c r="E425" i="1"/>
  <c r="E424" i="1"/>
  <c r="G424" i="1" s="1"/>
  <c r="E421" i="1"/>
  <c r="G421" i="1" s="1"/>
  <c r="E416" i="1"/>
  <c r="G416" i="1" s="1"/>
  <c r="E411" i="1"/>
  <c r="G411" i="1" s="1"/>
  <c r="E408" i="1"/>
  <c r="G408" i="1" s="1"/>
  <c r="E409" i="1"/>
  <c r="G409" i="1" s="1"/>
  <c r="E410" i="1"/>
  <c r="G410" i="1" s="1"/>
  <c r="E407" i="1"/>
  <c r="E370" i="1"/>
  <c r="E369" i="1"/>
  <c r="G369" i="1" s="1"/>
  <c r="E368" i="1"/>
  <c r="G368" i="1" s="1"/>
  <c r="E366" i="1"/>
  <c r="E365" i="1"/>
  <c r="E360" i="1"/>
  <c r="G360" i="1" s="1"/>
  <c r="E361" i="1"/>
  <c r="G361" i="1" s="1"/>
  <c r="E359" i="1"/>
  <c r="E347" i="1"/>
  <c r="E348" i="1"/>
  <c r="G348" i="1" s="1"/>
  <c r="E349" i="1"/>
  <c r="G349" i="1" s="1"/>
  <c r="E346" i="1"/>
  <c r="E342" i="1"/>
  <c r="G342" i="1" s="1"/>
  <c r="E341" i="1"/>
  <c r="G341" i="1"/>
  <c r="E403" i="1"/>
  <c r="G403" i="1" s="1"/>
  <c r="E402" i="1"/>
  <c r="G316" i="1"/>
  <c r="G317" i="1"/>
  <c r="G320" i="1"/>
  <c r="G321" i="1"/>
  <c r="G325" i="1"/>
  <c r="G337" i="1"/>
  <c r="G343" i="1"/>
  <c r="G346" i="1"/>
  <c r="G347" i="1"/>
  <c r="G350" i="1"/>
  <c r="G354" i="1"/>
  <c r="G359" i="1"/>
  <c r="G362" i="1"/>
  <c r="G363" i="1"/>
  <c r="G365" i="1"/>
  <c r="G366" i="1"/>
  <c r="G367" i="1"/>
  <c r="G370" i="1"/>
  <c r="G371" i="1"/>
  <c r="G375" i="1"/>
  <c r="G382" i="1"/>
  <c r="G383" i="1"/>
  <c r="G387" i="1"/>
  <c r="G390" i="1"/>
  <c r="G391" i="1"/>
  <c r="G394" i="1"/>
  <c r="G398" i="1"/>
  <c r="G402" i="1"/>
  <c r="G404" i="1"/>
  <c r="E376" i="1"/>
  <c r="G376" i="1" s="1"/>
  <c r="E377" i="1"/>
  <c r="G377" i="1" s="1"/>
  <c r="E378" i="1"/>
  <c r="G378" i="1" s="1"/>
  <c r="E404" i="1"/>
  <c r="E375" i="1"/>
  <c r="E328" i="1"/>
  <c r="G328" i="1" s="1"/>
  <c r="E327" i="1"/>
  <c r="G327" i="1" s="1"/>
  <c r="E326" i="1"/>
  <c r="G326" i="1" s="1"/>
  <c r="E398" i="1"/>
  <c r="E399" i="1"/>
  <c r="G399" i="1" s="1"/>
  <c r="E400" i="1"/>
  <c r="G400" i="1" s="1"/>
  <c r="E396" i="1"/>
  <c r="G396" i="1" s="1"/>
  <c r="E388" i="1"/>
  <c r="G388" i="1" s="1"/>
  <c r="E338" i="1"/>
  <c r="G338" i="1" s="1"/>
  <c r="E322" i="1"/>
  <c r="G322" i="1" s="1"/>
  <c r="E380" i="1"/>
  <c r="G380" i="1" s="1"/>
  <c r="E339" i="1"/>
  <c r="G339" i="1" s="1"/>
  <c r="E318" i="1"/>
  <c r="G318" i="1" s="1"/>
  <c r="E315" i="1"/>
  <c r="G315" i="1" s="1"/>
  <c r="E314" i="1"/>
  <c r="G314" i="1" s="1"/>
  <c r="E313" i="1"/>
  <c r="G313" i="1" s="1"/>
  <c r="E397" i="1"/>
  <c r="G397" i="1" s="1"/>
  <c r="E367" i="1"/>
  <c r="E331" i="1"/>
  <c r="G331" i="1" s="1"/>
  <c r="E332" i="1"/>
  <c r="G332" i="1" s="1"/>
  <c r="E330" i="1"/>
  <c r="G330" i="1" s="1"/>
  <c r="E317" i="1"/>
  <c r="E316" i="1"/>
  <c r="E308" i="1"/>
  <c r="G308" i="1"/>
  <c r="E382" i="1"/>
  <c r="E381" i="1"/>
  <c r="G381" i="1" s="1"/>
  <c r="E364" i="1"/>
  <c r="G364" i="1" s="1"/>
  <c r="E307" i="1"/>
  <c r="G307" i="1" s="1"/>
  <c r="E301" i="1"/>
  <c r="G301" i="1"/>
  <c r="E384" i="1"/>
  <c r="G384" i="1" s="1"/>
  <c r="E385" i="1"/>
  <c r="G385" i="1" s="1"/>
  <c r="E383" i="1"/>
  <c r="E363" i="1"/>
  <c r="E355" i="1"/>
  <c r="G355" i="1" s="1"/>
  <c r="E356" i="1"/>
  <c r="G356" i="1" s="1"/>
  <c r="E357" i="1"/>
  <c r="G357" i="1" s="1"/>
  <c r="E354" i="1"/>
  <c r="E351" i="1"/>
  <c r="G351" i="1" s="1"/>
  <c r="E352" i="1"/>
  <c r="G352" i="1" s="1"/>
  <c r="E350" i="1"/>
  <c r="E344" i="1"/>
  <c r="G344" i="1" s="1"/>
  <c r="E340" i="1"/>
  <c r="G340" i="1" s="1"/>
  <c r="E324" i="1"/>
  <c r="G324" i="1" s="1"/>
  <c r="E323" i="1"/>
  <c r="G323" i="1" s="1"/>
  <c r="E321" i="1"/>
  <c r="E319" i="1"/>
  <c r="G319" i="1" s="1"/>
  <c r="E312" i="1"/>
  <c r="G312" i="1" s="1"/>
  <c r="E310" i="1"/>
  <c r="E306" i="1"/>
  <c r="E304" i="1"/>
  <c r="G304" i="1" s="1"/>
  <c r="E303" i="1"/>
  <c r="G303" i="1" s="1"/>
  <c r="E299" i="1"/>
  <c r="E334" i="1"/>
  <c r="G334" i="1" s="1"/>
  <c r="E335" i="1"/>
  <c r="G335" i="1" s="1"/>
  <c r="E336" i="1"/>
  <c r="G336" i="1" s="1"/>
  <c r="E337" i="1"/>
  <c r="E372" i="1"/>
  <c r="G372" i="1" s="1"/>
  <c r="E373" i="1"/>
  <c r="G373" i="1" s="1"/>
  <c r="E374" i="1"/>
  <c r="G374" i="1" s="1"/>
  <c r="E387" i="1"/>
  <c r="E390" i="1"/>
  <c r="E391" i="1"/>
  <c r="E392" i="1"/>
  <c r="G392" i="1" s="1"/>
  <c r="E393" i="1"/>
  <c r="G393" i="1" s="1"/>
  <c r="E394" i="1"/>
  <c r="E395" i="1"/>
  <c r="G395" i="1" s="1"/>
  <c r="E405" i="1"/>
  <c r="G405" i="1" s="1"/>
  <c r="E401" i="1"/>
  <c r="G401" i="1" s="1"/>
  <c r="E389" i="1"/>
  <c r="G389" i="1" s="1"/>
  <c r="E386" i="1"/>
  <c r="G386" i="1" s="1"/>
  <c r="E379" i="1"/>
  <c r="G379" i="1" s="1"/>
  <c r="E371" i="1"/>
  <c r="E362" i="1"/>
  <c r="E358" i="1"/>
  <c r="G358" i="1" s="1"/>
  <c r="E353" i="1"/>
  <c r="G353" i="1" s="1"/>
  <c r="E345" i="1"/>
  <c r="G345" i="1" s="1"/>
  <c r="E343" i="1"/>
  <c r="E333" i="1"/>
  <c r="G333" i="1" s="1"/>
  <c r="E329" i="1"/>
  <c r="G329" i="1" s="1"/>
  <c r="E325" i="1"/>
  <c r="E320" i="1"/>
  <c r="E311" i="1"/>
  <c r="G311" i="1" s="1"/>
  <c r="E309" i="1"/>
  <c r="G309" i="1" s="1"/>
  <c r="E305" i="1"/>
  <c r="E302" i="1"/>
  <c r="E300" i="1"/>
  <c r="G300" i="1" s="1"/>
  <c r="G296" i="1"/>
  <c r="G299" i="1"/>
  <c r="G302" i="1"/>
  <c r="G305" i="1"/>
  <c r="G306" i="1"/>
  <c r="G310" i="1"/>
  <c r="E296" i="1"/>
  <c r="E297" i="1"/>
  <c r="G297" i="1" s="1"/>
  <c r="E298" i="1"/>
  <c r="G298" i="1" s="1"/>
  <c r="E295" i="1"/>
  <c r="G295" i="1" s="1"/>
  <c r="G208" i="1"/>
  <c r="G209" i="1"/>
  <c r="G212" i="1"/>
  <c r="G216" i="1"/>
  <c r="G217" i="1"/>
  <c r="G220" i="1"/>
  <c r="G221" i="1"/>
  <c r="G224" i="1"/>
  <c r="G225" i="1"/>
  <c r="G229" i="1"/>
  <c r="G232" i="1"/>
  <c r="G233" i="1"/>
  <c r="G236" i="1"/>
  <c r="G237" i="1"/>
  <c r="G240" i="1"/>
  <c r="G244" i="1"/>
  <c r="G245" i="1"/>
  <c r="G248" i="1"/>
  <c r="G253" i="1"/>
  <c r="G256" i="1"/>
  <c r="G257" i="1"/>
  <c r="G261" i="1"/>
  <c r="G264" i="1"/>
  <c r="G265" i="1"/>
  <c r="G268" i="1"/>
  <c r="G269" i="1"/>
  <c r="G272" i="1"/>
  <c r="G273" i="1"/>
  <c r="G276" i="1"/>
  <c r="G277" i="1"/>
  <c r="G280" i="1"/>
  <c r="G285" i="1"/>
  <c r="G288" i="1"/>
  <c r="G205" i="1"/>
  <c r="E268" i="1"/>
  <c r="E285" i="1"/>
  <c r="E284" i="1"/>
  <c r="G284" i="1" s="1"/>
  <c r="E288" i="1"/>
  <c r="E287" i="1"/>
  <c r="G287" i="1" s="1"/>
  <c r="E289" i="1"/>
  <c r="G289" i="1" s="1"/>
  <c r="E254" i="1"/>
  <c r="G254" i="1" s="1"/>
  <c r="E265" i="1"/>
  <c r="E266" i="1"/>
  <c r="G266" i="1" s="1"/>
  <c r="E277" i="1"/>
  <c r="E292" i="1"/>
  <c r="G292" i="1" s="1"/>
  <c r="E276" i="1"/>
  <c r="E264" i="1"/>
  <c r="E255" i="1"/>
  <c r="G255" i="1" s="1"/>
  <c r="E252" i="1"/>
  <c r="G252" i="1" s="1"/>
  <c r="E247" i="1"/>
  <c r="G247" i="1" s="1"/>
  <c r="E233" i="1"/>
  <c r="E240" i="1"/>
  <c r="E241" i="1"/>
  <c r="G241" i="1" s="1"/>
  <c r="E242" i="1"/>
  <c r="G242" i="1" s="1"/>
  <c r="E280" i="1"/>
  <c r="E283" i="1"/>
  <c r="G283" i="1" s="1"/>
  <c r="E270" i="1"/>
  <c r="G270" i="1" s="1"/>
  <c r="E239" i="1"/>
  <c r="G239" i="1" s="1"/>
  <c r="E237" i="1"/>
  <c r="E234" i="1"/>
  <c r="G234" i="1" s="1"/>
  <c r="E230" i="1"/>
  <c r="G230" i="1" s="1"/>
  <c r="E229" i="1"/>
  <c r="E235" i="1"/>
  <c r="G235" i="1" s="1"/>
  <c r="E224" i="1"/>
  <c r="E223" i="1"/>
  <c r="G223" i="1" s="1"/>
  <c r="E273" i="1"/>
  <c r="E274" i="1"/>
  <c r="G274" i="1" s="1"/>
  <c r="E275" i="1"/>
  <c r="G275" i="1" s="1"/>
  <c r="E272" i="1"/>
  <c r="E257" i="1"/>
  <c r="E258" i="1"/>
  <c r="G258" i="1" s="1"/>
  <c r="E259" i="1"/>
  <c r="G259" i="1" s="1"/>
  <c r="E260" i="1"/>
  <c r="G260" i="1" s="1"/>
  <c r="E261" i="1"/>
  <c r="E262" i="1"/>
  <c r="G262" i="1" s="1"/>
  <c r="E263" i="1"/>
  <c r="G263" i="1" s="1"/>
  <c r="E256" i="1"/>
  <c r="E253" i="1"/>
  <c r="E251" i="1"/>
  <c r="G251" i="1" s="1"/>
  <c r="E250" i="1"/>
  <c r="G250" i="1" s="1"/>
  <c r="E248" i="1"/>
  <c r="E244" i="1"/>
  <c r="E245" i="1"/>
  <c r="E246" i="1"/>
  <c r="G246" i="1" s="1"/>
  <c r="E243" i="1"/>
  <c r="G243" i="1" s="1"/>
  <c r="E231" i="1"/>
  <c r="G231" i="1" s="1"/>
  <c r="E226" i="1"/>
  <c r="G226" i="1" s="1"/>
  <c r="E227" i="1"/>
  <c r="G227" i="1" s="1"/>
  <c r="E228" i="1"/>
  <c r="G228" i="1" s="1"/>
  <c r="E225" i="1"/>
  <c r="E220" i="1"/>
  <c r="E216" i="1"/>
  <c r="E213" i="1"/>
  <c r="G213" i="1" s="1"/>
  <c r="E214" i="1"/>
  <c r="G214" i="1" s="1"/>
  <c r="E212" i="1"/>
  <c r="E222" i="1"/>
  <c r="G222" i="1" s="1"/>
  <c r="E267" i="1"/>
  <c r="G267" i="1" s="1"/>
  <c r="E279" i="1"/>
  <c r="G279" i="1" s="1"/>
  <c r="E282" i="1"/>
  <c r="G282" i="1" s="1"/>
  <c r="E291" i="1"/>
  <c r="G291" i="1" s="1"/>
  <c r="E293" i="1"/>
  <c r="G293" i="1" s="1"/>
  <c r="E290" i="1"/>
  <c r="G290" i="1" s="1"/>
  <c r="E286" i="1"/>
  <c r="G286" i="1" s="1"/>
  <c r="E281" i="1"/>
  <c r="G281" i="1" s="1"/>
  <c r="E278" i="1"/>
  <c r="G278" i="1" s="1"/>
  <c r="E271" i="1"/>
  <c r="G271" i="1" s="1"/>
  <c r="E269" i="1"/>
  <c r="E249" i="1"/>
  <c r="G249" i="1" s="1"/>
  <c r="E238" i="1"/>
  <c r="G238" i="1" s="1"/>
  <c r="E236" i="1"/>
  <c r="E232" i="1"/>
  <c r="E221" i="1"/>
  <c r="E219" i="1"/>
  <c r="G219" i="1" s="1"/>
  <c r="E218" i="1"/>
  <c r="G218" i="1" s="1"/>
  <c r="E217" i="1"/>
  <c r="E215" i="1"/>
  <c r="G215" i="1" s="1"/>
  <c r="E211" i="1"/>
  <c r="G211" i="1" s="1"/>
  <c r="E210" i="1"/>
  <c r="G210" i="1" s="1"/>
  <c r="E209" i="1"/>
  <c r="E207" i="1"/>
  <c r="G207" i="1" s="1"/>
  <c r="E206" i="1"/>
  <c r="G206" i="1" s="1"/>
  <c r="E208" i="1"/>
  <c r="E205" i="1"/>
  <c r="G112" i="1"/>
  <c r="G127" i="1"/>
  <c r="G128" i="1"/>
  <c r="G131" i="1"/>
  <c r="G147" i="1"/>
  <c r="G148" i="1"/>
  <c r="G155" i="1"/>
  <c r="G160" i="1"/>
  <c r="G175" i="1"/>
  <c r="G180" i="1"/>
  <c r="G181" i="1"/>
  <c r="G185" i="1"/>
  <c r="G187" i="1"/>
  <c r="G188" i="1"/>
  <c r="E173" i="1"/>
  <c r="G173" i="1" s="1"/>
  <c r="E172" i="1"/>
  <c r="G172" i="1" s="1"/>
  <c r="E147" i="1"/>
  <c r="E150" i="1"/>
  <c r="G150" i="1" s="1"/>
  <c r="E151" i="1"/>
  <c r="G151" i="1" s="1"/>
  <c r="E176" i="1"/>
  <c r="G176" i="1" s="1"/>
  <c r="E182" i="1"/>
  <c r="G182" i="1" s="1"/>
  <c r="E185" i="1"/>
  <c r="E181" i="1"/>
  <c r="E143" i="1"/>
  <c r="G143" i="1" s="1"/>
  <c r="E183" i="1"/>
  <c r="G183" i="1" s="1"/>
  <c r="E148" i="1"/>
  <c r="E145" i="1"/>
  <c r="G145" i="1" s="1"/>
  <c r="E144" i="1"/>
  <c r="G144" i="1" s="1"/>
  <c r="E140" i="1"/>
  <c r="G140" i="1" s="1"/>
  <c r="E141" i="1"/>
  <c r="G141" i="1" s="1"/>
  <c r="E142" i="1"/>
  <c r="G142" i="1" s="1"/>
  <c r="E139" i="1"/>
  <c r="G139" i="1" s="1"/>
  <c r="E124" i="1"/>
  <c r="G124" i="1" s="1"/>
  <c r="E188" i="1"/>
  <c r="E184" i="1"/>
  <c r="G184" i="1" s="1"/>
  <c r="E123" i="1"/>
  <c r="G123" i="1" s="1"/>
  <c r="E175" i="1"/>
  <c r="E174" i="1"/>
  <c r="G174" i="1" s="1"/>
  <c r="E137" i="1"/>
  <c r="G137" i="1" s="1"/>
  <c r="E153" i="1"/>
  <c r="G153" i="1" s="1"/>
  <c r="E154" i="1"/>
  <c r="G154" i="1" s="1"/>
  <c r="E155" i="1"/>
  <c r="E157" i="1"/>
  <c r="G157" i="1" s="1"/>
  <c r="E158" i="1"/>
  <c r="G158" i="1" s="1"/>
  <c r="E166" i="1"/>
  <c r="G166" i="1" s="1"/>
  <c r="E161" i="1"/>
  <c r="G161" i="1" s="1"/>
  <c r="E162" i="1"/>
  <c r="G162" i="1" s="1"/>
  <c r="E163" i="1"/>
  <c r="G163" i="1" s="1"/>
  <c r="E164" i="1"/>
  <c r="G164" i="1" s="1"/>
  <c r="E178" i="1"/>
  <c r="G178" i="1" s="1"/>
  <c r="E179" i="1"/>
  <c r="G179" i="1" s="1"/>
  <c r="E177" i="1"/>
  <c r="G177" i="1" s="1"/>
  <c r="E165" i="1"/>
  <c r="G165" i="1" s="1"/>
  <c r="E159" i="1"/>
  <c r="G159" i="1" s="1"/>
  <c r="E152" i="1"/>
  <c r="G152" i="1" s="1"/>
  <c r="E149" i="1"/>
  <c r="G149" i="1" s="1"/>
  <c r="E146" i="1"/>
  <c r="G146" i="1" s="1"/>
  <c r="E138" i="1"/>
  <c r="G138" i="1" s="1"/>
  <c r="E136" i="1"/>
  <c r="G136" i="1" s="1"/>
  <c r="E135" i="1"/>
  <c r="G135" i="1" s="1"/>
  <c r="E133" i="1"/>
  <c r="G133" i="1" s="1"/>
  <c r="E122" i="1"/>
  <c r="G122" i="1" s="1"/>
  <c r="E120" i="1"/>
  <c r="G120" i="1" s="1"/>
  <c r="E189" i="1"/>
  <c r="G189" i="1" s="1"/>
  <c r="E180" i="1"/>
  <c r="E160" i="1"/>
  <c r="E156" i="1"/>
  <c r="G156" i="1" s="1"/>
  <c r="E171" i="1"/>
  <c r="G171" i="1" s="1"/>
  <c r="E187" i="1"/>
  <c r="E186" i="1"/>
  <c r="G186" i="1" s="1"/>
  <c r="E168" i="1"/>
  <c r="G168" i="1" s="1"/>
  <c r="E169" i="1"/>
  <c r="G169" i="1" s="1"/>
  <c r="E170" i="1"/>
  <c r="G170" i="1" s="1"/>
  <c r="E167" i="1"/>
  <c r="G167" i="1" s="1"/>
  <c r="E134" i="1"/>
  <c r="G134" i="1" s="1"/>
  <c r="E132" i="1"/>
  <c r="G132" i="1" s="1"/>
  <c r="E131" i="1"/>
  <c r="E130" i="1"/>
  <c r="G130" i="1" s="1"/>
  <c r="E129" i="1"/>
  <c r="G129" i="1" s="1"/>
  <c r="E126" i="1"/>
  <c r="G126" i="1" s="1"/>
  <c r="E127" i="1"/>
  <c r="E128" i="1"/>
  <c r="E125" i="1"/>
  <c r="G125" i="1" s="1"/>
  <c r="E121" i="1"/>
  <c r="G121" i="1" s="1"/>
  <c r="E119" i="1"/>
  <c r="G119" i="1" s="1"/>
  <c r="E118" i="1"/>
  <c r="G118" i="1" s="1"/>
  <c r="E117" i="1"/>
  <c r="G117" i="1" s="1"/>
  <c r="E114" i="1"/>
  <c r="G114" i="1" s="1"/>
  <c r="E111" i="1"/>
  <c r="G111" i="1" s="1"/>
  <c r="E112" i="1"/>
  <c r="E113" i="1"/>
  <c r="G113" i="1" s="1"/>
  <c r="E115" i="1"/>
  <c r="G115" i="1" s="1"/>
  <c r="E116" i="1"/>
  <c r="G116" i="1" s="1"/>
  <c r="E110" i="1"/>
  <c r="G110" i="1" s="1"/>
  <c r="G52" i="1"/>
  <c r="G56" i="1"/>
  <c r="G60" i="1"/>
  <c r="G64" i="1"/>
  <c r="G67" i="1"/>
  <c r="G68" i="1"/>
  <c r="G70" i="1"/>
  <c r="G72" i="1"/>
  <c r="G75" i="1"/>
  <c r="G76" i="1"/>
  <c r="G79" i="1"/>
  <c r="G83" i="1"/>
  <c r="G84" i="1"/>
  <c r="G90" i="1"/>
  <c r="G96" i="1"/>
  <c r="G99" i="1"/>
  <c r="G100" i="1"/>
  <c r="G104" i="1"/>
  <c r="G107" i="1"/>
  <c r="G108" i="1"/>
  <c r="E98" i="1"/>
  <c r="G98" i="1" s="1"/>
  <c r="E100" i="1"/>
  <c r="E80" i="1"/>
  <c r="G80" i="1" s="1"/>
  <c r="E79" i="1"/>
  <c r="E77" i="1"/>
  <c r="G77" i="1" s="1"/>
  <c r="E95" i="1"/>
  <c r="G95" i="1" s="1"/>
  <c r="E91" i="1"/>
  <c r="G91" i="1" s="1"/>
  <c r="E90" i="1"/>
  <c r="E69" i="1"/>
  <c r="G69" i="1" s="1"/>
  <c r="E97" i="1"/>
  <c r="G97" i="1" s="1"/>
  <c r="E92" i="1"/>
  <c r="G92" i="1" s="1"/>
  <c r="E83" i="1"/>
  <c r="E72" i="1"/>
  <c r="E63" i="1"/>
  <c r="G63" i="1" s="1"/>
  <c r="E62" i="1"/>
  <c r="G62" i="1" s="1"/>
  <c r="E105" i="1"/>
  <c r="G105" i="1" s="1"/>
  <c r="E104" i="1"/>
  <c r="E94" i="1"/>
  <c r="G94" i="1" s="1"/>
  <c r="E88" i="1"/>
  <c r="G88" i="1" s="1"/>
  <c r="E89" i="1"/>
  <c r="G89" i="1" s="1"/>
  <c r="E102" i="1"/>
  <c r="G102" i="1" s="1"/>
  <c r="E93" i="1"/>
  <c r="G93" i="1" s="1"/>
  <c r="E87" i="1"/>
  <c r="G87" i="1" s="1"/>
  <c r="E81" i="1"/>
  <c r="G81" i="1" s="1"/>
  <c r="E61" i="1"/>
  <c r="G61" i="1" s="1"/>
  <c r="E58" i="1"/>
  <c r="G58" i="1" s="1"/>
  <c r="E71" i="1"/>
  <c r="G71" i="1" s="1"/>
  <c r="E70" i="1"/>
  <c r="E68" i="1"/>
  <c r="E65" i="1"/>
  <c r="G65" i="1" s="1"/>
  <c r="E66" i="1"/>
  <c r="G66" i="1" s="1"/>
  <c r="E108" i="1"/>
  <c r="E78" i="1"/>
  <c r="G78" i="1" s="1"/>
  <c r="E64" i="1"/>
  <c r="E74" i="1"/>
  <c r="G74" i="1" s="1"/>
  <c r="E75" i="1"/>
  <c r="E76" i="1"/>
  <c r="E85" i="1"/>
  <c r="G85" i="1" s="1"/>
  <c r="E86" i="1"/>
  <c r="G86" i="1" s="1"/>
  <c r="E107" i="1"/>
  <c r="E106" i="1"/>
  <c r="G106" i="1" s="1"/>
  <c r="E103" i="1"/>
  <c r="G103" i="1" s="1"/>
  <c r="E101" i="1"/>
  <c r="G101" i="1" s="1"/>
  <c r="E99" i="1"/>
  <c r="E96" i="1"/>
  <c r="E84" i="1"/>
  <c r="E82" i="1"/>
  <c r="G82" i="1" s="1"/>
  <c r="E73" i="1"/>
  <c r="G73" i="1" s="1"/>
  <c r="E67" i="1"/>
  <c r="E60" i="1"/>
  <c r="E59" i="1"/>
  <c r="G59" i="1" s="1"/>
  <c r="E57" i="1"/>
  <c r="G57" i="1" s="1"/>
  <c r="E56" i="1"/>
  <c r="E55" i="1"/>
  <c r="G55" i="1" s="1"/>
  <c r="E54" i="1"/>
  <c r="G54" i="1" s="1"/>
  <c r="E53" i="1"/>
  <c r="G53" i="1" s="1"/>
  <c r="E52" i="1"/>
  <c r="E51" i="1"/>
  <c r="G51" i="1" s="1"/>
  <c r="E50" i="1"/>
  <c r="G50" i="1" s="1"/>
  <c r="G27" i="1"/>
  <c r="G29" i="1"/>
  <c r="E33" i="1"/>
  <c r="G33" i="1" s="1"/>
  <c r="E34" i="1"/>
  <c r="G34" i="1" s="1"/>
  <c r="E43" i="1"/>
  <c r="G43" i="1" s="1"/>
  <c r="E44" i="1"/>
  <c r="G44" i="1" s="1"/>
  <c r="E42" i="1"/>
  <c r="G42" i="1" s="1"/>
  <c r="E32" i="1"/>
  <c r="G32" i="1" s="1"/>
  <c r="E29" i="1"/>
  <c r="E28" i="1"/>
  <c r="G28" i="1" s="1"/>
  <c r="E40" i="1"/>
  <c r="G40" i="1" s="1"/>
  <c r="E39" i="1"/>
  <c r="G39" i="1" s="1"/>
  <c r="E37" i="1"/>
  <c r="G37" i="1" s="1"/>
  <c r="E36" i="1"/>
  <c r="G36" i="1" s="1"/>
  <c r="E35" i="1"/>
  <c r="G35" i="1" s="1"/>
  <c r="E24" i="1"/>
  <c r="G24" i="1" s="1"/>
  <c r="E17" i="1"/>
  <c r="G17" i="1" s="1"/>
  <c r="E16" i="1"/>
  <c r="G16" i="1" s="1"/>
  <c r="E23" i="1"/>
  <c r="G23" i="1" s="1"/>
  <c r="E47" i="1"/>
  <c r="G47" i="1" s="1"/>
  <c r="E46" i="1"/>
  <c r="G46" i="1" s="1"/>
  <c r="E41" i="1"/>
  <c r="G41" i="1" s="1"/>
  <c r="E38" i="1"/>
  <c r="G38" i="1" s="1"/>
  <c r="E27" i="1"/>
  <c r="E25" i="1"/>
  <c r="G25" i="1" s="1"/>
  <c r="E21" i="1"/>
  <c r="G21" i="1" s="1"/>
  <c r="E15" i="1"/>
  <c r="G15" i="1" s="1"/>
  <c r="E45" i="1"/>
  <c r="G45" i="1" s="1"/>
  <c r="E48" i="1"/>
  <c r="G48" i="1" s="1"/>
  <c r="E31" i="1"/>
  <c r="G31" i="1" s="1"/>
  <c r="E30" i="1"/>
  <c r="G30" i="1" s="1"/>
  <c r="E26" i="1"/>
  <c r="G26" i="1" s="1"/>
  <c r="E22" i="1"/>
  <c r="G22" i="1" s="1"/>
  <c r="E20" i="1"/>
  <c r="G20" i="1" s="1"/>
  <c r="E19" i="1"/>
  <c r="G19" i="1" s="1"/>
  <c r="E18" i="1"/>
  <c r="G18" i="1" s="1"/>
  <c r="E14" i="1"/>
  <c r="G14" i="1" s="1"/>
  <c r="E13" i="1"/>
  <c r="G13" i="1" s="1"/>
  <c r="E11" i="1"/>
  <c r="G11" i="1" s="1"/>
  <c r="E12" i="1"/>
  <c r="G12" i="1" s="1"/>
  <c r="E10" i="1"/>
  <c r="G10" i="1" s="1"/>
  <c r="E9" i="1"/>
  <c r="G9" i="1" s="1"/>
  <c r="E8" i="1"/>
  <c r="G8" i="1" s="1"/>
  <c r="G1071" i="6" l="1"/>
  <c r="I1071" i="6" s="1"/>
  <c r="G1070" i="6"/>
  <c r="I1070" i="6" s="1"/>
  <c r="G1069" i="6"/>
  <c r="I1069" i="6" s="1"/>
  <c r="G1068" i="6"/>
  <c r="I1068" i="6" s="1"/>
  <c r="G1067" i="6"/>
  <c r="I1067" i="6" s="1"/>
  <c r="G1066" i="6"/>
  <c r="I1066" i="6" s="1"/>
  <c r="G1065" i="6"/>
  <c r="I1065" i="6" s="1"/>
  <c r="G1064" i="6"/>
  <c r="I1064" i="6" s="1"/>
  <c r="G1063" i="6"/>
  <c r="I1063" i="6" s="1"/>
  <c r="G1062" i="6"/>
  <c r="I1062" i="6" s="1"/>
  <c r="G1061" i="6"/>
  <c r="I1061" i="6" s="1"/>
  <c r="G1060" i="6"/>
  <c r="I1060" i="6" s="1"/>
  <c r="G1059" i="6"/>
  <c r="I1059" i="6" s="1"/>
  <c r="G1058" i="6"/>
  <c r="I1058" i="6" s="1"/>
  <c r="G1057" i="6"/>
  <c r="I1057" i="6" s="1"/>
  <c r="G1056" i="6"/>
  <c r="I1056" i="6" s="1"/>
  <c r="G1055" i="6"/>
  <c r="I1055" i="6" s="1"/>
  <c r="G1054" i="6"/>
  <c r="I1054" i="6" s="1"/>
  <c r="G1053" i="6"/>
  <c r="I1053" i="6" s="1"/>
  <c r="G1052" i="6"/>
  <c r="I1052" i="6" s="1"/>
  <c r="G727" i="6"/>
  <c r="I727" i="6" s="1"/>
  <c r="I726" i="6"/>
  <c r="G726" i="6"/>
  <c r="G725" i="6"/>
  <c r="I725" i="6" s="1"/>
  <c r="G724" i="6"/>
  <c r="I724" i="6" s="1"/>
  <c r="G723" i="6"/>
  <c r="I723" i="6" s="1"/>
  <c r="G722" i="6"/>
  <c r="I722" i="6" s="1"/>
  <c r="G721" i="6"/>
  <c r="I721" i="6" s="1"/>
  <c r="G720" i="6"/>
  <c r="I720" i="6" s="1"/>
  <c r="G719" i="6"/>
  <c r="I719" i="6" s="1"/>
  <c r="G718" i="6"/>
  <c r="I718" i="6" s="1"/>
  <c r="G717" i="6"/>
  <c r="I717" i="6" s="1"/>
  <c r="G716" i="6"/>
  <c r="I716" i="6" s="1"/>
  <c r="G715" i="6"/>
  <c r="I715" i="6" s="1"/>
  <c r="G714" i="6"/>
  <c r="I714" i="6" s="1"/>
  <c r="G713" i="6"/>
  <c r="I713" i="6" s="1"/>
  <c r="G712" i="6"/>
  <c r="I712" i="6" s="1"/>
  <c r="G711" i="6"/>
  <c r="I711" i="6" s="1"/>
  <c r="I710" i="6"/>
  <c r="G710" i="6"/>
  <c r="G709" i="6"/>
  <c r="I709" i="6" s="1"/>
  <c r="G708" i="6"/>
  <c r="I708" i="6" s="1"/>
  <c r="G359" i="6"/>
  <c r="G361" i="6"/>
  <c r="G360" i="6"/>
  <c r="G358" i="6"/>
  <c r="G349" i="6"/>
  <c r="G348" i="6"/>
  <c r="G350" i="6"/>
  <c r="G347" i="6"/>
  <c r="G346" i="6"/>
  <c r="G345" i="6"/>
  <c r="G1050" i="6"/>
  <c r="G1048" i="6"/>
  <c r="G706" i="6"/>
  <c r="G704" i="6"/>
  <c r="G343" i="6"/>
  <c r="G341" i="6"/>
  <c r="G1040" i="6"/>
  <c r="G1039" i="6"/>
  <c r="G1038" i="6"/>
  <c r="G1037" i="6"/>
  <c r="G1034" i="6"/>
  <c r="G1035" i="6"/>
  <c r="G1036" i="6"/>
  <c r="G1033" i="6"/>
  <c r="I1033" i="6" s="1"/>
  <c r="G1032" i="6"/>
  <c r="I1032" i="6" s="1"/>
  <c r="G1031" i="6"/>
  <c r="I1031" i="6" s="1"/>
  <c r="I1030" i="6"/>
  <c r="G1030" i="6"/>
  <c r="G1029" i="6"/>
  <c r="I1029" i="6" s="1"/>
  <c r="G1028" i="6"/>
  <c r="I1028" i="6" s="1"/>
  <c r="G1027" i="6"/>
  <c r="I1027" i="6" s="1"/>
  <c r="G1026" i="6"/>
  <c r="I1026" i="6" s="1"/>
  <c r="G1025" i="6"/>
  <c r="I1025" i="6" s="1"/>
  <c r="G1024" i="6"/>
  <c r="I1024" i="6" s="1"/>
  <c r="I1023" i="6"/>
  <c r="G1023" i="6"/>
  <c r="G1022" i="6"/>
  <c r="I1022" i="6" s="1"/>
  <c r="G1021" i="6"/>
  <c r="I1021" i="6" s="1"/>
  <c r="G1020" i="6"/>
  <c r="I1020" i="6" s="1"/>
  <c r="G1019" i="6"/>
  <c r="I1019" i="6" s="1"/>
  <c r="G1018" i="6"/>
  <c r="I1018" i="6" s="1"/>
  <c r="G1017" i="6"/>
  <c r="I1017" i="6" s="1"/>
  <c r="G1016" i="6"/>
  <c r="I1016" i="6" s="1"/>
  <c r="G1015" i="6"/>
  <c r="I1015" i="6" s="1"/>
  <c r="I1014" i="6"/>
  <c r="G1014" i="6"/>
  <c r="G693" i="6"/>
  <c r="G687" i="6"/>
  <c r="G688" i="6"/>
  <c r="G689" i="6"/>
  <c r="G690" i="6"/>
  <c r="G691" i="6"/>
  <c r="G692" i="6"/>
  <c r="G686" i="6"/>
  <c r="I686" i="6" s="1"/>
  <c r="G685" i="6"/>
  <c r="I685" i="6" s="1"/>
  <c r="G684" i="6"/>
  <c r="I684" i="6" s="1"/>
  <c r="G683" i="6"/>
  <c r="I683" i="6" s="1"/>
  <c r="G682" i="6"/>
  <c r="I682" i="6" s="1"/>
  <c r="G681" i="6"/>
  <c r="I681" i="6" s="1"/>
  <c r="G680" i="6"/>
  <c r="I680" i="6" s="1"/>
  <c r="G679" i="6"/>
  <c r="I679" i="6" s="1"/>
  <c r="G678" i="6"/>
  <c r="I678" i="6" s="1"/>
  <c r="G677" i="6"/>
  <c r="I677" i="6" s="1"/>
  <c r="G676" i="6"/>
  <c r="I676" i="6" s="1"/>
  <c r="G675" i="6"/>
  <c r="I675" i="6" s="1"/>
  <c r="G674" i="6"/>
  <c r="I674" i="6" s="1"/>
  <c r="G673" i="6"/>
  <c r="I673" i="6" s="1"/>
  <c r="G672" i="6"/>
  <c r="I672" i="6" s="1"/>
  <c r="G671" i="6"/>
  <c r="I671" i="6" s="1"/>
  <c r="G670" i="6"/>
  <c r="I670" i="6" s="1"/>
  <c r="G669" i="6"/>
  <c r="I669" i="6" s="1"/>
  <c r="G668" i="6"/>
  <c r="I668" i="6" s="1"/>
  <c r="G667" i="6"/>
  <c r="I667" i="6" s="1"/>
  <c r="G333" i="6"/>
  <c r="G316" i="6"/>
  <c r="G317" i="6"/>
  <c r="G318" i="6"/>
  <c r="G319" i="6"/>
  <c r="G320" i="6"/>
  <c r="G321" i="6"/>
  <c r="G322" i="6"/>
  <c r="G323" i="6"/>
  <c r="G324" i="6"/>
  <c r="G325" i="6"/>
  <c r="G326" i="6"/>
  <c r="G327" i="6"/>
  <c r="G328" i="6"/>
  <c r="G329" i="6"/>
  <c r="G330" i="6"/>
  <c r="G331" i="6"/>
  <c r="G332" i="6"/>
  <c r="G315" i="6"/>
  <c r="G314" i="6"/>
  <c r="G313" i="6"/>
  <c r="G312" i="6"/>
  <c r="G311" i="6"/>
  <c r="G310" i="6"/>
  <c r="G985" i="6"/>
  <c r="G984" i="6"/>
  <c r="G1005" i="6"/>
  <c r="I1005" i="6" s="1"/>
  <c r="G1004" i="6"/>
  <c r="I1004" i="6" s="1"/>
  <c r="G1003" i="6"/>
  <c r="I1003" i="6" s="1"/>
  <c r="G1002" i="6"/>
  <c r="I1002" i="6" s="1"/>
  <c r="G1001" i="6"/>
  <c r="I1001" i="6" s="1"/>
  <c r="G1000" i="6"/>
  <c r="I1000" i="6" s="1"/>
  <c r="G999" i="6"/>
  <c r="I999" i="6" s="1"/>
  <c r="G998" i="6"/>
  <c r="I998" i="6" s="1"/>
  <c r="G997" i="6"/>
  <c r="I997" i="6" s="1"/>
  <c r="I996" i="6"/>
  <c r="G996" i="6"/>
  <c r="G995" i="6"/>
  <c r="I995" i="6" s="1"/>
  <c r="G994" i="6"/>
  <c r="I994" i="6" s="1"/>
  <c r="G993" i="6"/>
  <c r="I993" i="6" s="1"/>
  <c r="G992" i="6"/>
  <c r="I992" i="6" s="1"/>
  <c r="G991" i="6"/>
  <c r="I991" i="6" s="1"/>
  <c r="G990" i="6"/>
  <c r="I990" i="6" s="1"/>
  <c r="G989" i="6"/>
  <c r="I989" i="6" s="1"/>
  <c r="G988" i="6"/>
  <c r="I988" i="6" s="1"/>
  <c r="G987" i="6"/>
  <c r="I987" i="6" s="1"/>
  <c r="I986" i="6"/>
  <c r="G986" i="6"/>
  <c r="G657" i="6"/>
  <c r="I657" i="6" s="1"/>
  <c r="G656" i="6"/>
  <c r="I656" i="6" s="1"/>
  <c r="G655" i="6"/>
  <c r="I655" i="6" s="1"/>
  <c r="G654" i="6"/>
  <c r="I654" i="6" s="1"/>
  <c r="G653" i="6"/>
  <c r="I653" i="6" s="1"/>
  <c r="G652" i="6"/>
  <c r="I652" i="6" s="1"/>
  <c r="G651" i="6"/>
  <c r="I651" i="6" s="1"/>
  <c r="G650" i="6"/>
  <c r="I650" i="6" s="1"/>
  <c r="G649" i="6"/>
  <c r="I649" i="6" s="1"/>
  <c r="G648" i="6"/>
  <c r="I648" i="6" s="1"/>
  <c r="G647" i="6"/>
  <c r="I647" i="6" s="1"/>
  <c r="G646" i="6"/>
  <c r="I646" i="6" s="1"/>
  <c r="I645" i="6"/>
  <c r="G645" i="6"/>
  <c r="G644" i="6"/>
  <c r="I644" i="6" s="1"/>
  <c r="G643" i="6"/>
  <c r="I643" i="6" s="1"/>
  <c r="G642" i="6"/>
  <c r="I642" i="6" s="1"/>
  <c r="G641" i="6"/>
  <c r="I641" i="6" s="1"/>
  <c r="G640" i="6"/>
  <c r="I640" i="6" s="1"/>
  <c r="G639" i="6"/>
  <c r="I639" i="6" s="1"/>
  <c r="G638" i="6"/>
  <c r="I638" i="6" s="1"/>
  <c r="G981" i="6"/>
  <c r="I981" i="6" s="1"/>
  <c r="G980" i="6"/>
  <c r="I980" i="6" s="1"/>
  <c r="G979" i="6"/>
  <c r="I979" i="6" s="1"/>
  <c r="G978" i="6"/>
  <c r="I978" i="6" s="1"/>
  <c r="G977" i="6"/>
  <c r="I977" i="6" s="1"/>
  <c r="G976" i="6"/>
  <c r="I976" i="6" s="1"/>
  <c r="G975" i="6"/>
  <c r="I975" i="6" s="1"/>
  <c r="G974" i="6"/>
  <c r="I974" i="6" s="1"/>
  <c r="G973" i="6"/>
  <c r="I973" i="6" s="1"/>
  <c r="G972" i="6"/>
  <c r="I972" i="6" s="1"/>
  <c r="G971" i="6"/>
  <c r="I971" i="6" s="1"/>
  <c r="I970" i="6"/>
  <c r="G970" i="6"/>
  <c r="G632" i="6"/>
  <c r="I632" i="6" s="1"/>
  <c r="G631" i="6"/>
  <c r="I631" i="6" s="1"/>
  <c r="I630" i="6"/>
  <c r="G630" i="6"/>
  <c r="G629" i="6"/>
  <c r="I629" i="6" s="1"/>
  <c r="G628" i="6"/>
  <c r="I628" i="6" s="1"/>
  <c r="G627" i="6"/>
  <c r="I627" i="6" s="1"/>
  <c r="G626" i="6"/>
  <c r="I626" i="6" s="1"/>
  <c r="G625" i="6"/>
  <c r="I625" i="6" s="1"/>
  <c r="G624" i="6"/>
  <c r="I624" i="6" s="1"/>
  <c r="G623" i="6"/>
  <c r="I623" i="6" s="1"/>
  <c r="G622" i="6"/>
  <c r="I622" i="6" s="1"/>
  <c r="I621" i="6"/>
  <c r="G621" i="6"/>
  <c r="G295" i="6"/>
  <c r="G296" i="6"/>
  <c r="G297" i="6"/>
  <c r="G298" i="6"/>
  <c r="G299" i="6"/>
  <c r="G294" i="6"/>
  <c r="G293" i="6"/>
  <c r="G290" i="6"/>
  <c r="G291" i="6"/>
  <c r="G292" i="6"/>
  <c r="G289" i="6"/>
  <c r="G288" i="6"/>
  <c r="G287" i="6"/>
  <c r="G283" i="6"/>
  <c r="G284" i="6"/>
  <c r="G285" i="6"/>
  <c r="G282" i="6"/>
  <c r="G280" i="6"/>
  <c r="G286" i="6"/>
  <c r="G281" i="6"/>
  <c r="G279" i="6"/>
  <c r="G273" i="6"/>
  <c r="G272" i="6"/>
  <c r="G270" i="6"/>
  <c r="G271" i="6"/>
  <c r="G269" i="6"/>
  <c r="G268" i="6"/>
  <c r="G267" i="6"/>
  <c r="G266" i="6"/>
  <c r="G265" i="6"/>
  <c r="G264" i="6"/>
  <c r="G263" i="6"/>
  <c r="G262" i="6"/>
  <c r="G955" i="6"/>
  <c r="G952" i="6"/>
  <c r="G953" i="6"/>
  <c r="G954" i="6"/>
  <c r="G951" i="6"/>
  <c r="G615" i="6"/>
  <c r="G600" i="6"/>
  <c r="G601" i="6"/>
  <c r="G602" i="6"/>
  <c r="G599" i="6"/>
  <c r="G595" i="6"/>
  <c r="G596" i="6"/>
  <c r="G597" i="6"/>
  <c r="G598" i="6"/>
  <c r="G594" i="6"/>
  <c r="G944" i="6"/>
  <c r="I944" i="6" s="1"/>
  <c r="G943" i="6"/>
  <c r="I943" i="6" s="1"/>
  <c r="G942" i="6"/>
  <c r="I942" i="6" s="1"/>
  <c r="G941" i="6"/>
  <c r="I941" i="6" s="1"/>
  <c r="G940" i="6"/>
  <c r="I940" i="6" s="1"/>
  <c r="G939" i="6"/>
  <c r="I939" i="6" s="1"/>
  <c r="G938" i="6"/>
  <c r="I938" i="6" s="1"/>
  <c r="G937" i="6"/>
  <c r="I937" i="6" s="1"/>
  <c r="G936" i="6"/>
  <c r="I936" i="6" s="1"/>
  <c r="G935" i="6"/>
  <c r="I935" i="6" s="1"/>
  <c r="G934" i="6"/>
  <c r="I934" i="6" s="1"/>
  <c r="G933" i="6"/>
  <c r="I933" i="6" s="1"/>
  <c r="G932" i="6"/>
  <c r="I932" i="6" s="1"/>
  <c r="G931" i="6"/>
  <c r="I931" i="6" s="1"/>
  <c r="G930" i="6"/>
  <c r="I930" i="6" s="1"/>
  <c r="G929" i="6"/>
  <c r="I929" i="6" s="1"/>
  <c r="I928" i="6"/>
  <c r="G928" i="6"/>
  <c r="G927" i="6"/>
  <c r="I927" i="6" s="1"/>
  <c r="G926" i="6"/>
  <c r="I926" i="6" s="1"/>
  <c r="G925" i="6"/>
  <c r="I925" i="6" s="1"/>
  <c r="G924" i="6"/>
  <c r="I924" i="6" s="1"/>
  <c r="G923" i="6"/>
  <c r="I923" i="6" s="1"/>
  <c r="G922" i="6"/>
  <c r="I922" i="6" s="1"/>
  <c r="G921" i="6"/>
  <c r="I921" i="6" s="1"/>
  <c r="G920" i="6"/>
  <c r="I920" i="6" s="1"/>
  <c r="G919" i="6"/>
  <c r="I919" i="6" s="1"/>
  <c r="G918" i="6"/>
  <c r="I918" i="6" s="1"/>
  <c r="G917" i="6"/>
  <c r="I917" i="6" s="1"/>
  <c r="G916" i="6"/>
  <c r="I916" i="6" s="1"/>
  <c r="G915" i="6"/>
  <c r="I915" i="6" s="1"/>
  <c r="G914" i="6"/>
  <c r="I914" i="6" s="1"/>
  <c r="G913" i="6"/>
  <c r="I913" i="6" s="1"/>
  <c r="G912" i="6"/>
  <c r="I912" i="6" s="1"/>
  <c r="G911" i="6"/>
  <c r="I911" i="6" s="1"/>
  <c r="G910" i="6"/>
  <c r="I910" i="6" s="1"/>
  <c r="G909" i="6"/>
  <c r="I909" i="6" s="1"/>
  <c r="G586" i="6"/>
  <c r="I586" i="6" s="1"/>
  <c r="G585" i="6"/>
  <c r="I585" i="6" s="1"/>
  <c r="G584" i="6"/>
  <c r="I584" i="6" s="1"/>
  <c r="G583" i="6"/>
  <c r="I583" i="6" s="1"/>
  <c r="G582" i="6"/>
  <c r="I582" i="6" s="1"/>
  <c r="G581" i="6"/>
  <c r="I581" i="6" s="1"/>
  <c r="G580" i="6"/>
  <c r="I580" i="6" s="1"/>
  <c r="G579" i="6"/>
  <c r="I579" i="6" s="1"/>
  <c r="G578" i="6"/>
  <c r="I578" i="6" s="1"/>
  <c r="G577" i="6"/>
  <c r="I577" i="6" s="1"/>
  <c r="I576" i="6"/>
  <c r="G576" i="6"/>
  <c r="G575" i="6"/>
  <c r="I575" i="6" s="1"/>
  <c r="G574" i="6"/>
  <c r="I574" i="6" s="1"/>
  <c r="G573" i="6"/>
  <c r="I573" i="6" s="1"/>
  <c r="G572" i="6"/>
  <c r="I572" i="6" s="1"/>
  <c r="G571" i="6"/>
  <c r="I571" i="6" s="1"/>
  <c r="G570" i="6"/>
  <c r="I570" i="6" s="1"/>
  <c r="G569" i="6"/>
  <c r="I569" i="6" s="1"/>
  <c r="G568" i="6"/>
  <c r="I568" i="6" s="1"/>
  <c r="G567" i="6"/>
  <c r="I567" i="6" s="1"/>
  <c r="G566" i="6"/>
  <c r="I566" i="6" s="1"/>
  <c r="G565" i="6"/>
  <c r="I565" i="6" s="1"/>
  <c r="G564" i="6"/>
  <c r="I564" i="6" s="1"/>
  <c r="G563" i="6"/>
  <c r="I563" i="6" s="1"/>
  <c r="I562" i="6"/>
  <c r="G562" i="6"/>
  <c r="G561" i="6"/>
  <c r="I561" i="6" s="1"/>
  <c r="I560" i="6"/>
  <c r="G560" i="6"/>
  <c r="G559" i="6"/>
  <c r="I559" i="6" s="1"/>
  <c r="G558" i="6"/>
  <c r="I558" i="6" s="1"/>
  <c r="G557" i="6"/>
  <c r="I557" i="6" s="1"/>
  <c r="G556" i="6"/>
  <c r="I556" i="6" s="1"/>
  <c r="G555" i="6"/>
  <c r="I555" i="6" s="1"/>
  <c r="G554" i="6"/>
  <c r="I554" i="6" s="1"/>
  <c r="G553" i="6"/>
  <c r="I553" i="6" s="1"/>
  <c r="G552" i="6"/>
  <c r="I552" i="6" s="1"/>
  <c r="G551" i="6"/>
  <c r="I551" i="6" s="1"/>
  <c r="G247" i="6"/>
  <c r="G244" i="6"/>
  <c r="G245" i="6"/>
  <c r="G246" i="6"/>
  <c r="G243" i="6"/>
  <c r="G234" i="6"/>
  <c r="G232" i="6"/>
  <c r="G228" i="6"/>
  <c r="G229" i="6"/>
  <c r="G230" i="6"/>
  <c r="G227" i="6"/>
  <c r="G226" i="6"/>
  <c r="G225" i="6"/>
  <c r="G220" i="6"/>
  <c r="G221" i="6"/>
  <c r="G222" i="6"/>
  <c r="G223" i="6"/>
  <c r="G224" i="6"/>
  <c r="G219" i="6"/>
  <c r="G218" i="6"/>
  <c r="G217" i="6"/>
  <c r="G216" i="6"/>
  <c r="G215" i="6"/>
  <c r="G214" i="6"/>
  <c r="G213" i="6"/>
  <c r="G202" i="6"/>
  <c r="G203" i="6"/>
  <c r="G204" i="6"/>
  <c r="G205" i="6"/>
  <c r="G206" i="6"/>
  <c r="G207" i="6"/>
  <c r="G208" i="6"/>
  <c r="G209" i="6"/>
  <c r="G210" i="6"/>
  <c r="G211" i="6"/>
  <c r="G212" i="6"/>
  <c r="G201" i="6"/>
  <c r="G200" i="6"/>
  <c r="G199" i="6"/>
  <c r="G831" i="6"/>
  <c r="I831" i="6" s="1"/>
  <c r="G830" i="6"/>
  <c r="I830" i="6" s="1"/>
  <c r="G829" i="6"/>
  <c r="I829" i="6" s="1"/>
  <c r="G828" i="6"/>
  <c r="I828" i="6" s="1"/>
  <c r="G827" i="6"/>
  <c r="I827" i="6" s="1"/>
  <c r="G826" i="6"/>
  <c r="I826" i="6" s="1"/>
  <c r="G825" i="6"/>
  <c r="I825" i="6" s="1"/>
  <c r="G824" i="6"/>
  <c r="I824" i="6" s="1"/>
  <c r="G823" i="6"/>
  <c r="I823" i="6" s="1"/>
  <c r="G822" i="6"/>
  <c r="I822" i="6" s="1"/>
  <c r="G821" i="6"/>
  <c r="I821" i="6" s="1"/>
  <c r="G820" i="6"/>
  <c r="I820" i="6" s="1"/>
  <c r="G819" i="6"/>
  <c r="I819" i="6" s="1"/>
  <c r="G818" i="6"/>
  <c r="I818" i="6" s="1"/>
  <c r="G817" i="6"/>
  <c r="I817" i="6" s="1"/>
  <c r="G816" i="6"/>
  <c r="I816" i="6" s="1"/>
  <c r="G815" i="6"/>
  <c r="I815" i="6" s="1"/>
  <c r="G814" i="6"/>
  <c r="I814" i="6" s="1"/>
  <c r="G813" i="6"/>
  <c r="I813" i="6" s="1"/>
  <c r="G812" i="6"/>
  <c r="I812" i="6" s="1"/>
  <c r="G811" i="6"/>
  <c r="I811" i="6" s="1"/>
  <c r="G810" i="6"/>
  <c r="I810" i="6" s="1"/>
  <c r="G809" i="6"/>
  <c r="I809" i="6" s="1"/>
  <c r="G808" i="6"/>
  <c r="I808" i="6" s="1"/>
  <c r="G807" i="6"/>
  <c r="I807" i="6" s="1"/>
  <c r="G806" i="6"/>
  <c r="I806" i="6" s="1"/>
  <c r="G805" i="6"/>
  <c r="I805" i="6" s="1"/>
  <c r="G804" i="6"/>
  <c r="I804" i="6" s="1"/>
  <c r="G803" i="6"/>
  <c r="I803" i="6" s="1"/>
  <c r="G802" i="6"/>
  <c r="I802" i="6" s="1"/>
  <c r="G801" i="6"/>
  <c r="I801" i="6" s="1"/>
  <c r="G800" i="6"/>
  <c r="I800" i="6" s="1"/>
  <c r="G799" i="6"/>
  <c r="I799" i="6" s="1"/>
  <c r="I798" i="6"/>
  <c r="G798" i="6"/>
  <c r="G797" i="6"/>
  <c r="I797" i="6" s="1"/>
  <c r="G796" i="6"/>
  <c r="I796" i="6" s="1"/>
  <c r="G795" i="6"/>
  <c r="I795" i="6" s="1"/>
  <c r="G794" i="6"/>
  <c r="I794" i="6" s="1"/>
  <c r="G793" i="6"/>
  <c r="I793" i="6" s="1"/>
  <c r="G792" i="6"/>
  <c r="I792" i="6" s="1"/>
  <c r="I791" i="6"/>
  <c r="G791" i="6"/>
  <c r="G790" i="6"/>
  <c r="I790" i="6" s="1"/>
  <c r="G789" i="6"/>
  <c r="I789" i="6" s="1"/>
  <c r="G788" i="6"/>
  <c r="I788" i="6" s="1"/>
  <c r="G787" i="6"/>
  <c r="I787" i="6" s="1"/>
  <c r="G786" i="6"/>
  <c r="I786" i="6" s="1"/>
  <c r="G785" i="6"/>
  <c r="I785" i="6" s="1"/>
  <c r="G784" i="6"/>
  <c r="I784" i="6" s="1"/>
  <c r="G783" i="6"/>
  <c r="I783" i="6" s="1"/>
  <c r="G782" i="6"/>
  <c r="I782" i="6" s="1"/>
  <c r="G781" i="6"/>
  <c r="I781" i="6" s="1"/>
  <c r="I473" i="6"/>
  <c r="G473" i="6"/>
  <c r="G472" i="6"/>
  <c r="I472" i="6" s="1"/>
  <c r="G471" i="6"/>
  <c r="I471" i="6" s="1"/>
  <c r="G470" i="6"/>
  <c r="I470" i="6" s="1"/>
  <c r="G469" i="6"/>
  <c r="I469" i="6" s="1"/>
  <c r="G468" i="6"/>
  <c r="I468" i="6" s="1"/>
  <c r="G467" i="6"/>
  <c r="I467" i="6" s="1"/>
  <c r="G466" i="6"/>
  <c r="I466" i="6" s="1"/>
  <c r="G465" i="6"/>
  <c r="I465" i="6" s="1"/>
  <c r="G464" i="6"/>
  <c r="I464" i="6" s="1"/>
  <c r="G463" i="6"/>
  <c r="I463" i="6" s="1"/>
  <c r="G462" i="6"/>
  <c r="I462" i="6" s="1"/>
  <c r="G461" i="6"/>
  <c r="I461" i="6" s="1"/>
  <c r="G460" i="6"/>
  <c r="I460" i="6" s="1"/>
  <c r="G459" i="6"/>
  <c r="I459" i="6" s="1"/>
  <c r="G458" i="6"/>
  <c r="I458" i="6" s="1"/>
  <c r="I457" i="6"/>
  <c r="G457" i="6"/>
  <c r="G456" i="6"/>
  <c r="I456" i="6" s="1"/>
  <c r="G455" i="6"/>
  <c r="I455" i="6" s="1"/>
  <c r="G454" i="6"/>
  <c r="I454" i="6" s="1"/>
  <c r="G453" i="6"/>
  <c r="I453" i="6" s="1"/>
  <c r="G452" i="6"/>
  <c r="I452" i="6" s="1"/>
  <c r="G451" i="6"/>
  <c r="I451" i="6" s="1"/>
  <c r="G450" i="6"/>
  <c r="I450" i="6" s="1"/>
  <c r="G449" i="6"/>
  <c r="I449" i="6" s="1"/>
  <c r="G448" i="6"/>
  <c r="I448" i="6" s="1"/>
  <c r="G447" i="6"/>
  <c r="I447" i="6" s="1"/>
  <c r="G446" i="6"/>
  <c r="I446" i="6" s="1"/>
  <c r="G445" i="6"/>
  <c r="I445" i="6" s="1"/>
  <c r="G444" i="6"/>
  <c r="I444" i="6" s="1"/>
  <c r="G443" i="6"/>
  <c r="I443" i="6" s="1"/>
  <c r="G442" i="6"/>
  <c r="I442" i="6" s="1"/>
  <c r="I441" i="6"/>
  <c r="G441" i="6"/>
  <c r="G440" i="6"/>
  <c r="I440" i="6" s="1"/>
  <c r="G439" i="6"/>
  <c r="I439" i="6" s="1"/>
  <c r="G438" i="6"/>
  <c r="I438" i="6" s="1"/>
  <c r="G437" i="6"/>
  <c r="I437" i="6" s="1"/>
  <c r="G436" i="6"/>
  <c r="I436" i="6" s="1"/>
  <c r="G435" i="6"/>
  <c r="I435" i="6" s="1"/>
  <c r="G434" i="6"/>
  <c r="I434" i="6" s="1"/>
  <c r="G433" i="6"/>
  <c r="I433" i="6" s="1"/>
  <c r="G432" i="6"/>
  <c r="I432" i="6" s="1"/>
  <c r="G431" i="6"/>
  <c r="I431" i="6" s="1"/>
  <c r="G430" i="6"/>
  <c r="I430" i="6" s="1"/>
  <c r="G429" i="6"/>
  <c r="I429" i="6" s="1"/>
  <c r="G428" i="6"/>
  <c r="I428" i="6" s="1"/>
  <c r="G427" i="6"/>
  <c r="I427" i="6" s="1"/>
  <c r="G426" i="6"/>
  <c r="I426" i="6" s="1"/>
  <c r="I425" i="6"/>
  <c r="G425" i="6"/>
  <c r="G424" i="6"/>
  <c r="I424" i="6" s="1"/>
  <c r="G423" i="6"/>
  <c r="I423" i="6" s="1"/>
  <c r="G907" i="6"/>
  <c r="I907" i="6" s="1"/>
  <c r="G906" i="6"/>
  <c r="I906" i="6" s="1"/>
  <c r="G905" i="6"/>
  <c r="I905" i="6" s="1"/>
  <c r="G904" i="6"/>
  <c r="I904" i="6" s="1"/>
  <c r="G903" i="6"/>
  <c r="I903" i="6" s="1"/>
  <c r="G902" i="6"/>
  <c r="I902" i="6" s="1"/>
  <c r="G901" i="6"/>
  <c r="I901" i="6" s="1"/>
  <c r="G900" i="6"/>
  <c r="I900" i="6" s="1"/>
  <c r="G899" i="6"/>
  <c r="I899" i="6" s="1"/>
  <c r="G898" i="6"/>
  <c r="I898" i="6" s="1"/>
  <c r="G897" i="6"/>
  <c r="I897" i="6" s="1"/>
  <c r="G896" i="6"/>
  <c r="I896" i="6" s="1"/>
  <c r="G895" i="6"/>
  <c r="I895" i="6" s="1"/>
  <c r="G894" i="6"/>
  <c r="I894" i="6" s="1"/>
  <c r="G893" i="6"/>
  <c r="I893" i="6" s="1"/>
  <c r="G892" i="6"/>
  <c r="I892" i="6" s="1"/>
  <c r="G891" i="6"/>
  <c r="I891" i="6" s="1"/>
  <c r="G890" i="6"/>
  <c r="I890" i="6" s="1"/>
  <c r="G889" i="6"/>
  <c r="I889" i="6" s="1"/>
  <c r="G888" i="6"/>
  <c r="I888" i="6" s="1"/>
  <c r="G887" i="6"/>
  <c r="I887" i="6" s="1"/>
  <c r="G886" i="6"/>
  <c r="I886" i="6" s="1"/>
  <c r="G885" i="6"/>
  <c r="I885" i="6" s="1"/>
  <c r="G884" i="6"/>
  <c r="I884" i="6" s="1"/>
  <c r="I883" i="6"/>
  <c r="G883" i="6"/>
  <c r="G882" i="6"/>
  <c r="I882" i="6" s="1"/>
  <c r="G881" i="6"/>
  <c r="I881" i="6" s="1"/>
  <c r="G880" i="6"/>
  <c r="I880" i="6" s="1"/>
  <c r="G879" i="6"/>
  <c r="I879" i="6" s="1"/>
  <c r="G878" i="6"/>
  <c r="I878" i="6" s="1"/>
  <c r="G877" i="6"/>
  <c r="I877" i="6" s="1"/>
  <c r="G876" i="6"/>
  <c r="I876" i="6" s="1"/>
  <c r="G875" i="6"/>
  <c r="I875" i="6" s="1"/>
  <c r="G874" i="6"/>
  <c r="I874" i="6" s="1"/>
  <c r="G873" i="6"/>
  <c r="I873" i="6" s="1"/>
  <c r="G872" i="6"/>
  <c r="I872" i="6" s="1"/>
  <c r="G871" i="6"/>
  <c r="I871" i="6" s="1"/>
  <c r="G870" i="6"/>
  <c r="I870" i="6" s="1"/>
  <c r="G869" i="6"/>
  <c r="I869" i="6" s="1"/>
  <c r="G868" i="6"/>
  <c r="I868" i="6" s="1"/>
  <c r="G867" i="6"/>
  <c r="I867" i="6" s="1"/>
  <c r="G866" i="6"/>
  <c r="I866" i="6" s="1"/>
  <c r="G865" i="6"/>
  <c r="I865" i="6" s="1"/>
  <c r="G864" i="6"/>
  <c r="I864" i="6" s="1"/>
  <c r="G863" i="6"/>
  <c r="I863" i="6" s="1"/>
  <c r="G862" i="6"/>
  <c r="I862" i="6" s="1"/>
  <c r="G861" i="6"/>
  <c r="I861" i="6" s="1"/>
  <c r="G860" i="6"/>
  <c r="I860" i="6" s="1"/>
  <c r="G859" i="6"/>
  <c r="I859" i="6" s="1"/>
  <c r="G858" i="6"/>
  <c r="I858" i="6" s="1"/>
  <c r="G857" i="6"/>
  <c r="I857" i="6" s="1"/>
  <c r="G856" i="6"/>
  <c r="I856" i="6" s="1"/>
  <c r="G855" i="6"/>
  <c r="I855" i="6" s="1"/>
  <c r="G854" i="6"/>
  <c r="I854" i="6" s="1"/>
  <c r="G853" i="6"/>
  <c r="I853" i="6" s="1"/>
  <c r="G852" i="6"/>
  <c r="I852" i="6" s="1"/>
  <c r="I851" i="6"/>
  <c r="G851" i="6"/>
  <c r="G850" i="6"/>
  <c r="I850" i="6" s="1"/>
  <c r="G849" i="6"/>
  <c r="I849" i="6" s="1"/>
  <c r="G848" i="6"/>
  <c r="I848" i="6" s="1"/>
  <c r="G847" i="6"/>
  <c r="I847" i="6" s="1"/>
  <c r="G846" i="6"/>
  <c r="I846" i="6" s="1"/>
  <c r="G845" i="6"/>
  <c r="I845" i="6" s="1"/>
  <c r="G844" i="6"/>
  <c r="I844" i="6" s="1"/>
  <c r="G843" i="6"/>
  <c r="I843" i="6" s="1"/>
  <c r="G842" i="6"/>
  <c r="I842" i="6" s="1"/>
  <c r="G841" i="6"/>
  <c r="I841" i="6" s="1"/>
  <c r="G840" i="6"/>
  <c r="I840" i="6" s="1"/>
  <c r="G839" i="6"/>
  <c r="I839" i="6" s="1"/>
  <c r="G838" i="6"/>
  <c r="I838" i="6" s="1"/>
  <c r="G837" i="6"/>
  <c r="I837" i="6" s="1"/>
  <c r="G836" i="6"/>
  <c r="I836" i="6" s="1"/>
  <c r="G835" i="6"/>
  <c r="I835" i="6" s="1"/>
  <c r="G834" i="6"/>
  <c r="I834" i="6" s="1"/>
  <c r="G833" i="6"/>
  <c r="I833" i="6" s="1"/>
  <c r="G549" i="6"/>
  <c r="I549" i="6" s="1"/>
  <c r="G548" i="6"/>
  <c r="I548" i="6" s="1"/>
  <c r="G547" i="6"/>
  <c r="I547" i="6" s="1"/>
  <c r="G546" i="6"/>
  <c r="I546" i="6" s="1"/>
  <c r="G545" i="6"/>
  <c r="I545" i="6" s="1"/>
  <c r="G544" i="6"/>
  <c r="I544" i="6" s="1"/>
  <c r="G543" i="6"/>
  <c r="I543" i="6" s="1"/>
  <c r="G542" i="6"/>
  <c r="I542" i="6" s="1"/>
  <c r="I541" i="6"/>
  <c r="G541" i="6"/>
  <c r="G540" i="6"/>
  <c r="I540" i="6" s="1"/>
  <c r="G539" i="6"/>
  <c r="I539" i="6" s="1"/>
  <c r="I538" i="6"/>
  <c r="G538" i="6"/>
  <c r="G537" i="6"/>
  <c r="I537" i="6" s="1"/>
  <c r="G536" i="6"/>
  <c r="I536" i="6" s="1"/>
  <c r="G535" i="6"/>
  <c r="I535" i="6" s="1"/>
  <c r="G534" i="6"/>
  <c r="I534" i="6" s="1"/>
  <c r="G533" i="6"/>
  <c r="I533" i="6" s="1"/>
  <c r="G532" i="6"/>
  <c r="I532" i="6" s="1"/>
  <c r="G531" i="6"/>
  <c r="I531" i="6" s="1"/>
  <c r="G530" i="6"/>
  <c r="I530" i="6" s="1"/>
  <c r="G529" i="6"/>
  <c r="I529" i="6" s="1"/>
  <c r="G528" i="6"/>
  <c r="I528" i="6" s="1"/>
  <c r="G527" i="6"/>
  <c r="I527" i="6" s="1"/>
  <c r="G526" i="6"/>
  <c r="I526" i="6" s="1"/>
  <c r="I525" i="6"/>
  <c r="G525" i="6"/>
  <c r="G524" i="6"/>
  <c r="I524" i="6" s="1"/>
  <c r="G523" i="6"/>
  <c r="I523" i="6" s="1"/>
  <c r="I522" i="6"/>
  <c r="G522" i="6"/>
  <c r="G521" i="6"/>
  <c r="I521" i="6" s="1"/>
  <c r="G520" i="6"/>
  <c r="I520" i="6" s="1"/>
  <c r="G519" i="6"/>
  <c r="I519" i="6" s="1"/>
  <c r="G518" i="6"/>
  <c r="I518" i="6" s="1"/>
  <c r="G517" i="6"/>
  <c r="I517" i="6" s="1"/>
  <c r="G516" i="6"/>
  <c r="I516" i="6" s="1"/>
  <c r="G515" i="6"/>
  <c r="I515" i="6" s="1"/>
  <c r="G514" i="6"/>
  <c r="I514" i="6" s="1"/>
  <c r="G513" i="6"/>
  <c r="I513" i="6" s="1"/>
  <c r="G512" i="6"/>
  <c r="I512" i="6" s="1"/>
  <c r="G511" i="6"/>
  <c r="I511" i="6" s="1"/>
  <c r="G510" i="6"/>
  <c r="I510" i="6" s="1"/>
  <c r="I509" i="6"/>
  <c r="G509" i="6"/>
  <c r="G508" i="6"/>
  <c r="I508" i="6" s="1"/>
  <c r="G507" i="6"/>
  <c r="I507" i="6" s="1"/>
  <c r="I506" i="6"/>
  <c r="G506" i="6"/>
  <c r="G505" i="6"/>
  <c r="I505" i="6" s="1"/>
  <c r="G504" i="6"/>
  <c r="I504" i="6" s="1"/>
  <c r="G503" i="6"/>
  <c r="I503" i="6" s="1"/>
  <c r="G502" i="6"/>
  <c r="I502" i="6" s="1"/>
  <c r="G501" i="6"/>
  <c r="I501" i="6" s="1"/>
  <c r="G500" i="6"/>
  <c r="I500" i="6" s="1"/>
  <c r="G499" i="6"/>
  <c r="I499" i="6" s="1"/>
  <c r="G498" i="6"/>
  <c r="I498" i="6" s="1"/>
  <c r="G497" i="6"/>
  <c r="I497" i="6" s="1"/>
  <c r="G496" i="6"/>
  <c r="I496" i="6" s="1"/>
  <c r="G495" i="6"/>
  <c r="I495" i="6" s="1"/>
  <c r="G494" i="6"/>
  <c r="I494" i="6" s="1"/>
  <c r="I493" i="6"/>
  <c r="G493" i="6"/>
  <c r="G492" i="6"/>
  <c r="I492" i="6" s="1"/>
  <c r="G491" i="6"/>
  <c r="I491" i="6" s="1"/>
  <c r="I490" i="6"/>
  <c r="G490" i="6"/>
  <c r="G489" i="6"/>
  <c r="I489" i="6" s="1"/>
  <c r="G488" i="6"/>
  <c r="I488" i="6" s="1"/>
  <c r="G487" i="6"/>
  <c r="I487" i="6" s="1"/>
  <c r="G486" i="6"/>
  <c r="I486" i="6" s="1"/>
  <c r="G485" i="6"/>
  <c r="I485" i="6" s="1"/>
  <c r="G484" i="6"/>
  <c r="I484" i="6" s="1"/>
  <c r="G483" i="6"/>
  <c r="I483" i="6" s="1"/>
  <c r="G482" i="6"/>
  <c r="I482" i="6" s="1"/>
  <c r="G481" i="6"/>
  <c r="I481" i="6" s="1"/>
  <c r="G480" i="6"/>
  <c r="I480" i="6" s="1"/>
  <c r="G479" i="6"/>
  <c r="I479" i="6" s="1"/>
  <c r="G478" i="6"/>
  <c r="I478" i="6" s="1"/>
  <c r="I477" i="6"/>
  <c r="G477" i="6"/>
  <c r="G476" i="6"/>
  <c r="I476" i="6" s="1"/>
  <c r="G475" i="6"/>
  <c r="I475" i="6" s="1"/>
  <c r="G197" i="6"/>
  <c r="G194" i="6"/>
  <c r="G195" i="6"/>
  <c r="G196" i="6"/>
  <c r="G193" i="6"/>
  <c r="G192" i="6"/>
  <c r="G191" i="6"/>
  <c r="G189" i="6"/>
  <c r="G190" i="6"/>
  <c r="G188" i="6"/>
  <c r="G185" i="6"/>
  <c r="G186" i="6"/>
  <c r="G187" i="6"/>
  <c r="G184" i="6"/>
  <c r="G182" i="6"/>
  <c r="G183" i="6"/>
  <c r="G181" i="6"/>
  <c r="G180" i="6"/>
  <c r="G179" i="6"/>
  <c r="G178" i="6"/>
  <c r="G177" i="6"/>
  <c r="G175" i="6"/>
  <c r="G176" i="6"/>
  <c r="G174" i="6"/>
  <c r="G173" i="6"/>
  <c r="G172" i="6"/>
  <c r="G170" i="6"/>
  <c r="G171" i="6"/>
  <c r="G169" i="6"/>
  <c r="G168" i="6"/>
  <c r="G164" i="6"/>
  <c r="G165" i="6"/>
  <c r="G166" i="6"/>
  <c r="G167" i="6"/>
  <c r="G163" i="6"/>
  <c r="G162" i="6"/>
  <c r="G158" i="6"/>
  <c r="G159" i="6"/>
  <c r="G160" i="6"/>
  <c r="G161" i="6"/>
  <c r="G157" i="6"/>
  <c r="G156" i="6"/>
  <c r="G152" i="6"/>
  <c r="G153" i="6"/>
  <c r="G154" i="6"/>
  <c r="G155" i="6"/>
  <c r="G151" i="6"/>
  <c r="G150" i="6"/>
  <c r="G149" i="6"/>
  <c r="G148" i="6"/>
  <c r="G147" i="6"/>
  <c r="G146" i="6"/>
  <c r="G145" i="6"/>
  <c r="G141" i="6"/>
  <c r="G142" i="6"/>
  <c r="G143" i="6"/>
  <c r="G144" i="6"/>
  <c r="G140" i="6"/>
  <c r="G133" i="6"/>
  <c r="G134" i="6"/>
  <c r="G135" i="6"/>
  <c r="G136" i="6"/>
  <c r="G137" i="6"/>
  <c r="G138" i="6"/>
  <c r="G139" i="6"/>
  <c r="G132" i="6"/>
  <c r="G130" i="6"/>
  <c r="G126" i="6"/>
  <c r="G127" i="6"/>
  <c r="G128" i="6"/>
  <c r="G125" i="6"/>
  <c r="G124" i="6"/>
  <c r="G123" i="6"/>
  <c r="G110" i="6"/>
  <c r="G111" i="6"/>
  <c r="G112" i="6"/>
  <c r="G113" i="6"/>
  <c r="G114" i="6"/>
  <c r="G115" i="6"/>
  <c r="G116" i="6"/>
  <c r="G117" i="6"/>
  <c r="G118" i="6"/>
  <c r="G119" i="6"/>
  <c r="G120" i="6"/>
  <c r="G121" i="6"/>
  <c r="G109" i="6"/>
  <c r="G84" i="6"/>
  <c r="G85" i="6"/>
  <c r="G86" i="6"/>
  <c r="G87" i="6"/>
  <c r="G88" i="6"/>
  <c r="G89" i="6"/>
  <c r="G90" i="6"/>
  <c r="G91" i="6"/>
  <c r="G92" i="6"/>
  <c r="G93" i="6"/>
  <c r="G94" i="6"/>
  <c r="G95" i="6"/>
  <c r="G96" i="6"/>
  <c r="G97" i="6"/>
  <c r="G98" i="6"/>
  <c r="G99" i="6"/>
  <c r="G100" i="6"/>
  <c r="G101" i="6"/>
  <c r="G102" i="6"/>
  <c r="G103" i="6"/>
  <c r="G104" i="6"/>
  <c r="G105" i="6"/>
  <c r="G106" i="6"/>
  <c r="G107" i="6"/>
  <c r="G108" i="6"/>
  <c r="G83" i="6"/>
  <c r="G82" i="6"/>
  <c r="G81" i="6"/>
  <c r="G76" i="6"/>
  <c r="G77" i="6"/>
  <c r="G78" i="6"/>
  <c r="G79" i="6"/>
  <c r="G80" i="6"/>
  <c r="G75" i="6"/>
  <c r="G74" i="6"/>
  <c r="G73" i="6"/>
  <c r="G72" i="6"/>
  <c r="G71" i="6"/>
  <c r="I1050" i="6" l="1"/>
  <c r="G1049" i="6"/>
  <c r="I1049" i="6" s="1"/>
  <c r="I1048" i="6"/>
  <c r="G1047" i="6"/>
  <c r="I1047" i="6" s="1"/>
  <c r="G1046" i="6"/>
  <c r="I1046" i="6" s="1"/>
  <c r="G1045" i="6"/>
  <c r="I1045" i="6" s="1"/>
  <c r="G1044" i="6"/>
  <c r="I1044" i="6" s="1"/>
  <c r="G1043" i="6"/>
  <c r="I1043" i="6" s="1"/>
  <c r="G1042" i="6"/>
  <c r="I1042" i="6" s="1"/>
  <c r="I1040" i="6"/>
  <c r="I1039" i="6"/>
  <c r="I1038" i="6"/>
  <c r="I1037" i="6"/>
  <c r="I1036" i="6"/>
  <c r="I1035" i="6"/>
  <c r="I1034" i="6"/>
  <c r="G1012" i="6"/>
  <c r="I1012" i="6" s="1"/>
  <c r="G1011" i="6"/>
  <c r="I1011" i="6" s="1"/>
  <c r="G1010" i="6"/>
  <c r="I1010" i="6" s="1"/>
  <c r="G1009" i="6"/>
  <c r="I1009" i="6" s="1"/>
  <c r="G1008" i="6"/>
  <c r="I1008" i="6" s="1"/>
  <c r="G1007" i="6"/>
  <c r="I1007" i="6" s="1"/>
  <c r="G1006" i="6"/>
  <c r="I1006" i="6" s="1"/>
  <c r="I985" i="6"/>
  <c r="I984" i="6"/>
  <c r="G983" i="6"/>
  <c r="I983" i="6" s="1"/>
  <c r="G982" i="6"/>
  <c r="I982" i="6" s="1"/>
  <c r="G968" i="6"/>
  <c r="I968" i="6" s="1"/>
  <c r="G967" i="6"/>
  <c r="I967" i="6" s="1"/>
  <c r="G966" i="6"/>
  <c r="I966" i="6" s="1"/>
  <c r="G965" i="6"/>
  <c r="I965" i="6" s="1"/>
  <c r="G964" i="6"/>
  <c r="I964" i="6" s="1"/>
  <c r="G963" i="6"/>
  <c r="I963" i="6" s="1"/>
  <c r="G962" i="6"/>
  <c r="I962" i="6" s="1"/>
  <c r="G961" i="6"/>
  <c r="I961" i="6" s="1"/>
  <c r="G960" i="6"/>
  <c r="I960" i="6" s="1"/>
  <c r="G959" i="6"/>
  <c r="I959" i="6" s="1"/>
  <c r="G958" i="6"/>
  <c r="I958" i="6" s="1"/>
  <c r="G957" i="6"/>
  <c r="I957" i="6" s="1"/>
  <c r="G956" i="6"/>
  <c r="I956" i="6" s="1"/>
  <c r="I955" i="6"/>
  <c r="I954" i="6"/>
  <c r="I953" i="6"/>
  <c r="I952" i="6"/>
  <c r="I951" i="6"/>
  <c r="G950" i="6"/>
  <c r="I950" i="6" s="1"/>
  <c r="G949" i="6"/>
  <c r="I949" i="6" s="1"/>
  <c r="G948" i="6"/>
  <c r="I948" i="6" s="1"/>
  <c r="G947" i="6"/>
  <c r="I947" i="6" s="1"/>
  <c r="G946" i="6"/>
  <c r="I946" i="6" s="1"/>
  <c r="G945" i="6"/>
  <c r="I945" i="6" s="1"/>
  <c r="G779" i="6"/>
  <c r="I779" i="6" s="1"/>
  <c r="G778" i="6"/>
  <c r="I778" i="6" s="1"/>
  <c r="G777" i="6"/>
  <c r="I777" i="6" s="1"/>
  <c r="G775" i="6"/>
  <c r="I775" i="6" s="1"/>
  <c r="G774" i="6"/>
  <c r="I774" i="6" s="1"/>
  <c r="G773" i="6"/>
  <c r="I773" i="6" s="1"/>
  <c r="G772" i="6"/>
  <c r="I772" i="6" s="1"/>
  <c r="G771" i="6"/>
  <c r="I771" i="6" s="1"/>
  <c r="G770" i="6"/>
  <c r="I770" i="6" s="1"/>
  <c r="G769" i="6"/>
  <c r="I769" i="6" s="1"/>
  <c r="G768" i="6"/>
  <c r="I768" i="6" s="1"/>
  <c r="G767" i="6"/>
  <c r="I767" i="6" s="1"/>
  <c r="G766" i="6"/>
  <c r="I766" i="6" s="1"/>
  <c r="G765" i="6"/>
  <c r="I765" i="6" s="1"/>
  <c r="G764" i="6"/>
  <c r="I764" i="6" s="1"/>
  <c r="G763" i="6"/>
  <c r="I763" i="6" s="1"/>
  <c r="G762" i="6"/>
  <c r="I762" i="6" s="1"/>
  <c r="G761" i="6"/>
  <c r="I761" i="6" s="1"/>
  <c r="G760" i="6"/>
  <c r="I760" i="6" s="1"/>
  <c r="G759" i="6"/>
  <c r="I759" i="6" s="1"/>
  <c r="G758" i="6"/>
  <c r="I758" i="6" s="1"/>
  <c r="G756" i="6"/>
  <c r="I756" i="6" s="1"/>
  <c r="G755" i="6"/>
  <c r="I755" i="6" s="1"/>
  <c r="G754" i="6"/>
  <c r="I754" i="6" s="1"/>
  <c r="G753" i="6"/>
  <c r="I753" i="6" s="1"/>
  <c r="G752" i="6"/>
  <c r="I752" i="6" s="1"/>
  <c r="G751" i="6"/>
  <c r="I751" i="6" s="1"/>
  <c r="G750" i="6"/>
  <c r="I750" i="6" s="1"/>
  <c r="G749" i="6"/>
  <c r="I749" i="6" s="1"/>
  <c r="G748" i="6"/>
  <c r="I748" i="6" s="1"/>
  <c r="G747" i="6"/>
  <c r="I747" i="6" s="1"/>
  <c r="G746" i="6"/>
  <c r="I746" i="6" s="1"/>
  <c r="G744" i="6"/>
  <c r="I744" i="6" s="1"/>
  <c r="G743" i="6"/>
  <c r="I743" i="6" s="1"/>
  <c r="G742" i="6"/>
  <c r="I742" i="6" s="1"/>
  <c r="G741" i="6"/>
  <c r="I741" i="6" s="1"/>
  <c r="G740" i="6"/>
  <c r="I740" i="6" s="1"/>
  <c r="G738" i="6"/>
  <c r="I738" i="6" s="1"/>
  <c r="G737" i="6"/>
  <c r="I737" i="6" s="1"/>
  <c r="G736" i="6"/>
  <c r="I736" i="6" s="1"/>
  <c r="G735" i="6"/>
  <c r="I735" i="6" s="1"/>
  <c r="G734" i="6"/>
  <c r="I734" i="6" s="1"/>
  <c r="G733" i="6"/>
  <c r="I733" i="6" s="1"/>
  <c r="G732" i="6"/>
  <c r="I732" i="6" s="1"/>
  <c r="G731" i="6"/>
  <c r="I731" i="6" s="1"/>
  <c r="G730" i="6"/>
  <c r="I730" i="6" s="1"/>
  <c r="I706" i="6"/>
  <c r="G705" i="6"/>
  <c r="I705" i="6" s="1"/>
  <c r="I704" i="6"/>
  <c r="G703" i="6"/>
  <c r="I703" i="6" s="1"/>
  <c r="G702" i="6"/>
  <c r="I702" i="6" s="1"/>
  <c r="G701" i="6"/>
  <c r="I701" i="6" s="1"/>
  <c r="G700" i="6"/>
  <c r="I700" i="6" s="1"/>
  <c r="G699" i="6"/>
  <c r="I699" i="6" s="1"/>
  <c r="G698" i="6"/>
  <c r="I698" i="6" s="1"/>
  <c r="G697" i="6"/>
  <c r="I697" i="6" s="1"/>
  <c r="G696" i="6"/>
  <c r="I696" i="6" s="1"/>
  <c r="G695" i="6"/>
  <c r="I695" i="6" s="1"/>
  <c r="I693" i="6"/>
  <c r="I692" i="6"/>
  <c r="I691" i="6"/>
  <c r="I690" i="6"/>
  <c r="I689" i="6"/>
  <c r="I688" i="6"/>
  <c r="I687" i="6"/>
  <c r="G665" i="6"/>
  <c r="I665" i="6" s="1"/>
  <c r="G664" i="6"/>
  <c r="I664" i="6" s="1"/>
  <c r="G663" i="6"/>
  <c r="I663" i="6" s="1"/>
  <c r="G662" i="6"/>
  <c r="I662" i="6" s="1"/>
  <c r="G661" i="6"/>
  <c r="I661" i="6" s="1"/>
  <c r="G660" i="6"/>
  <c r="I660" i="6" s="1"/>
  <c r="G659" i="6"/>
  <c r="I659" i="6" s="1"/>
  <c r="G658" i="6"/>
  <c r="I658" i="6" s="1"/>
  <c r="G637" i="6"/>
  <c r="I637" i="6" s="1"/>
  <c r="G636" i="6"/>
  <c r="I636" i="6" s="1"/>
  <c r="G635" i="6"/>
  <c r="I635" i="6" s="1"/>
  <c r="G634" i="6"/>
  <c r="I634" i="6" s="1"/>
  <c r="G633" i="6"/>
  <c r="I633" i="6" s="1"/>
  <c r="G619" i="6"/>
  <c r="I619" i="6" s="1"/>
  <c r="G618" i="6"/>
  <c r="I618" i="6" s="1"/>
  <c r="G617" i="6"/>
  <c r="I617" i="6" s="1"/>
  <c r="G616" i="6"/>
  <c r="I616" i="6" s="1"/>
  <c r="I615" i="6"/>
  <c r="G614" i="6"/>
  <c r="I614" i="6" s="1"/>
  <c r="G613" i="6"/>
  <c r="I613" i="6" s="1"/>
  <c r="G612" i="6"/>
  <c r="I612" i="6" s="1"/>
  <c r="G611" i="6"/>
  <c r="I611" i="6" s="1"/>
  <c r="G610" i="6"/>
  <c r="I610" i="6" s="1"/>
  <c r="G609" i="6"/>
  <c r="I609" i="6" s="1"/>
  <c r="G608" i="6"/>
  <c r="I608" i="6" s="1"/>
  <c r="G607" i="6"/>
  <c r="I607" i="6" s="1"/>
  <c r="G606" i="6"/>
  <c r="I606" i="6" s="1"/>
  <c r="G605" i="6"/>
  <c r="I605" i="6" s="1"/>
  <c r="G604" i="6"/>
  <c r="I604" i="6" s="1"/>
  <c r="G603" i="6"/>
  <c r="I603" i="6" s="1"/>
  <c r="I602" i="6"/>
  <c r="I601" i="6"/>
  <c r="I600" i="6"/>
  <c r="I599" i="6"/>
  <c r="I598" i="6"/>
  <c r="I597" i="6"/>
  <c r="I596" i="6"/>
  <c r="I595" i="6"/>
  <c r="I594" i="6"/>
  <c r="G593" i="6"/>
  <c r="I593" i="6" s="1"/>
  <c r="G592" i="6"/>
  <c r="I592" i="6" s="1"/>
  <c r="G591" i="6"/>
  <c r="I591" i="6" s="1"/>
  <c r="G590" i="6"/>
  <c r="I590" i="6" s="1"/>
  <c r="G589" i="6"/>
  <c r="I589" i="6" s="1"/>
  <c r="G588" i="6"/>
  <c r="I588" i="6" s="1"/>
  <c r="G587" i="6"/>
  <c r="I587" i="6" s="1"/>
  <c r="G421" i="6"/>
  <c r="I421" i="6" s="1"/>
  <c r="G420" i="6"/>
  <c r="I420" i="6" s="1"/>
  <c r="G419" i="6"/>
  <c r="I419" i="6" s="1"/>
  <c r="G417" i="6"/>
  <c r="I417" i="6" s="1"/>
  <c r="G416" i="6"/>
  <c r="I416" i="6" s="1"/>
  <c r="G415" i="6"/>
  <c r="I415" i="6" s="1"/>
  <c r="G414" i="6"/>
  <c r="I414" i="6" s="1"/>
  <c r="G413" i="6"/>
  <c r="I413" i="6" s="1"/>
  <c r="G412" i="6"/>
  <c r="I412" i="6" s="1"/>
  <c r="G411" i="6"/>
  <c r="I411" i="6" s="1"/>
  <c r="G410" i="6"/>
  <c r="I410" i="6" s="1"/>
  <c r="G409" i="6"/>
  <c r="I409" i="6" s="1"/>
  <c r="G408" i="6"/>
  <c r="I408" i="6" s="1"/>
  <c r="G407" i="6"/>
  <c r="I407" i="6" s="1"/>
  <c r="G405" i="6"/>
  <c r="I405" i="6" s="1"/>
  <c r="G404" i="6"/>
  <c r="I404" i="6" s="1"/>
  <c r="G403" i="6"/>
  <c r="I403" i="6" s="1"/>
  <c r="G402" i="6"/>
  <c r="I402" i="6" s="1"/>
  <c r="G401" i="6"/>
  <c r="I401" i="6" s="1"/>
  <c r="G400" i="6"/>
  <c r="I400" i="6" s="1"/>
  <c r="G399" i="6"/>
  <c r="I399" i="6" s="1"/>
  <c r="G398" i="6"/>
  <c r="I398" i="6" s="1"/>
  <c r="G397" i="6"/>
  <c r="I397" i="6" s="1"/>
  <c r="G396" i="6"/>
  <c r="I396" i="6" s="1"/>
  <c r="G395" i="6"/>
  <c r="I395" i="6" s="1"/>
  <c r="G394" i="6"/>
  <c r="I394" i="6" s="1"/>
  <c r="G393" i="6"/>
  <c r="I393" i="6" s="1"/>
  <c r="G391" i="6"/>
  <c r="I391" i="6" s="1"/>
  <c r="G390" i="6"/>
  <c r="I390" i="6" s="1"/>
  <c r="G389" i="6"/>
  <c r="I389" i="6" s="1"/>
  <c r="G388" i="6"/>
  <c r="I388" i="6" s="1"/>
  <c r="G387" i="6"/>
  <c r="I387" i="6" s="1"/>
  <c r="G386" i="6"/>
  <c r="I386" i="6" s="1"/>
  <c r="G384" i="6"/>
  <c r="I384" i="6" s="1"/>
  <c r="G383" i="6"/>
  <c r="I383" i="6" s="1"/>
  <c r="G382" i="6"/>
  <c r="I382" i="6" s="1"/>
  <c r="G381" i="6"/>
  <c r="I381" i="6" s="1"/>
  <c r="G380" i="6"/>
  <c r="I380" i="6" s="1"/>
  <c r="G379" i="6"/>
  <c r="I379" i="6" s="1"/>
  <c r="G378" i="6"/>
  <c r="I378" i="6" s="1"/>
  <c r="G377" i="6"/>
  <c r="I377" i="6" s="1"/>
  <c r="G376" i="6"/>
  <c r="I376" i="6" s="1"/>
  <c r="G375" i="6"/>
  <c r="I375" i="6" s="1"/>
  <c r="G374" i="6"/>
  <c r="I374" i="6" s="1"/>
  <c r="G373" i="6"/>
  <c r="I373" i="6" s="1"/>
  <c r="G372" i="6"/>
  <c r="I372" i="6" s="1"/>
  <c r="G371" i="6"/>
  <c r="I371" i="6" s="1"/>
  <c r="G370" i="6"/>
  <c r="I370" i="6" s="1"/>
  <c r="G369" i="6"/>
  <c r="I369" i="6" s="1"/>
  <c r="G368" i="6"/>
  <c r="I368" i="6" s="1"/>
  <c r="G367" i="6"/>
  <c r="I367" i="6" s="1"/>
  <c r="G364" i="6"/>
  <c r="I364" i="6" s="1"/>
  <c r="G363" i="6"/>
  <c r="I363" i="6" s="1"/>
  <c r="G362" i="6"/>
  <c r="I362" i="6" s="1"/>
  <c r="I361" i="6"/>
  <c r="I360" i="6"/>
  <c r="I359" i="6"/>
  <c r="I358" i="6"/>
  <c r="G357" i="6"/>
  <c r="I357" i="6" s="1"/>
  <c r="G356" i="6"/>
  <c r="I356" i="6" s="1"/>
  <c r="G355" i="6"/>
  <c r="I355" i="6" s="1"/>
  <c r="G354" i="6"/>
  <c r="I354" i="6" s="1"/>
  <c r="G353" i="6"/>
  <c r="I353" i="6" s="1"/>
  <c r="G352" i="6"/>
  <c r="I352" i="6" s="1"/>
  <c r="G351" i="6"/>
  <c r="I351" i="6" s="1"/>
  <c r="I350" i="6"/>
  <c r="I349" i="6"/>
  <c r="I348" i="6"/>
  <c r="I347" i="6"/>
  <c r="I346" i="6"/>
  <c r="I345" i="6"/>
  <c r="I343" i="6"/>
  <c r="G342" i="6"/>
  <c r="I342" i="6" s="1"/>
  <c r="I341" i="6"/>
  <c r="G340" i="6"/>
  <c r="I340" i="6" s="1"/>
  <c r="G339" i="6"/>
  <c r="I339" i="6" s="1"/>
  <c r="G338" i="6"/>
  <c r="I338" i="6" s="1"/>
  <c r="G337" i="6"/>
  <c r="I337" i="6" s="1"/>
  <c r="G336" i="6"/>
  <c r="I336" i="6" s="1"/>
  <c r="G335" i="6"/>
  <c r="I335" i="6" s="1"/>
  <c r="I333" i="6"/>
  <c r="I332" i="6"/>
  <c r="I331" i="6"/>
  <c r="I330" i="6"/>
  <c r="I329" i="6"/>
  <c r="I328" i="6"/>
  <c r="I327" i="6"/>
  <c r="I326" i="6"/>
  <c r="I325" i="6"/>
  <c r="I324" i="6"/>
  <c r="I323" i="6"/>
  <c r="I322" i="6"/>
  <c r="I321" i="6"/>
  <c r="I320" i="6"/>
  <c r="I319" i="6"/>
  <c r="I318" i="6"/>
  <c r="I317" i="6"/>
  <c r="I316" i="6"/>
  <c r="I315" i="6"/>
  <c r="I314" i="6"/>
  <c r="I313" i="6"/>
  <c r="I312" i="6"/>
  <c r="I311" i="6"/>
  <c r="I310" i="6"/>
  <c r="G308" i="6"/>
  <c r="I308" i="6" s="1"/>
  <c r="G307" i="6"/>
  <c r="I307" i="6" s="1"/>
  <c r="G306" i="6"/>
  <c r="I306" i="6" s="1"/>
  <c r="G305" i="6"/>
  <c r="I305" i="6" s="1"/>
  <c r="G304" i="6"/>
  <c r="I304" i="6" s="1"/>
  <c r="G303" i="6"/>
  <c r="I303" i="6" s="1"/>
  <c r="G302" i="6"/>
  <c r="I302" i="6" s="1"/>
  <c r="G301" i="6"/>
  <c r="I301" i="6" s="1"/>
  <c r="G300" i="6"/>
  <c r="I300" i="6" s="1"/>
  <c r="I299" i="6"/>
  <c r="I298" i="6"/>
  <c r="I297" i="6"/>
  <c r="I296" i="6"/>
  <c r="I295" i="6"/>
  <c r="I294" i="6"/>
  <c r="I293" i="6"/>
  <c r="I292" i="6"/>
  <c r="I291" i="6"/>
  <c r="I290" i="6"/>
  <c r="I289" i="6"/>
  <c r="I288" i="6"/>
  <c r="I287" i="6"/>
  <c r="I286" i="6"/>
  <c r="I285" i="6"/>
  <c r="I284" i="6"/>
  <c r="I283" i="6"/>
  <c r="I282" i="6"/>
  <c r="I281" i="6"/>
  <c r="I280" i="6"/>
  <c r="I279" i="6"/>
  <c r="G278" i="6"/>
  <c r="I278" i="6" s="1"/>
  <c r="G277" i="6"/>
  <c r="I277" i="6" s="1"/>
  <c r="G276" i="6"/>
  <c r="I276" i="6" s="1"/>
  <c r="G275" i="6"/>
  <c r="I275" i="6" s="1"/>
  <c r="G274" i="6"/>
  <c r="I274" i="6" s="1"/>
  <c r="I273" i="6"/>
  <c r="I272" i="6"/>
  <c r="I271" i="6"/>
  <c r="I270" i="6"/>
  <c r="I269" i="6"/>
  <c r="I268" i="6"/>
  <c r="I267" i="6"/>
  <c r="I266" i="6"/>
  <c r="I265" i="6"/>
  <c r="I264" i="6"/>
  <c r="I263" i="6"/>
  <c r="I262" i="6"/>
  <c r="G260" i="6"/>
  <c r="I260" i="6" s="1"/>
  <c r="G259" i="6"/>
  <c r="I259" i="6" s="1"/>
  <c r="G258" i="6"/>
  <c r="I258" i="6" s="1"/>
  <c r="G257" i="6"/>
  <c r="I257" i="6" s="1"/>
  <c r="G256" i="6"/>
  <c r="I256" i="6" s="1"/>
  <c r="G255" i="6"/>
  <c r="I255" i="6" s="1"/>
  <c r="G254" i="6"/>
  <c r="I254" i="6" s="1"/>
  <c r="G253" i="6"/>
  <c r="I253" i="6" s="1"/>
  <c r="G252" i="6"/>
  <c r="I252" i="6" s="1"/>
  <c r="G251" i="6"/>
  <c r="I251" i="6" s="1"/>
  <c r="G250" i="6"/>
  <c r="I250" i="6" s="1"/>
  <c r="G249" i="6"/>
  <c r="I249" i="6" s="1"/>
  <c r="G248" i="6"/>
  <c r="I248" i="6" s="1"/>
  <c r="I247" i="6"/>
  <c r="I246" i="6"/>
  <c r="I245" i="6"/>
  <c r="I244" i="6"/>
  <c r="I243" i="6"/>
  <c r="G242" i="6"/>
  <c r="I242" i="6" s="1"/>
  <c r="G241" i="6"/>
  <c r="I241" i="6" s="1"/>
  <c r="G240" i="6"/>
  <c r="I240" i="6" s="1"/>
  <c r="G239" i="6"/>
  <c r="I239" i="6" s="1"/>
  <c r="G238" i="6"/>
  <c r="I238" i="6" s="1"/>
  <c r="G237" i="6"/>
  <c r="I237" i="6" s="1"/>
  <c r="G236" i="6"/>
  <c r="I236" i="6" s="1"/>
  <c r="G235" i="6"/>
  <c r="I235" i="6" s="1"/>
  <c r="I234" i="6"/>
  <c r="G233" i="6"/>
  <c r="I233" i="6" s="1"/>
  <c r="I232" i="6"/>
  <c r="G231" i="6"/>
  <c r="I231" i="6" s="1"/>
  <c r="I230" i="6"/>
  <c r="I229" i="6"/>
  <c r="I228" i="6"/>
  <c r="I227" i="6"/>
  <c r="I226" i="6"/>
  <c r="I225" i="6"/>
  <c r="I224" i="6"/>
  <c r="I223" i="6"/>
  <c r="I222" i="6"/>
  <c r="I221" i="6"/>
  <c r="I220" i="6"/>
  <c r="I219" i="6"/>
  <c r="I218" i="6"/>
  <c r="I217" i="6"/>
  <c r="I216" i="6"/>
  <c r="I215" i="6"/>
  <c r="I214" i="6"/>
  <c r="I213" i="6"/>
  <c r="I212" i="6"/>
  <c r="I211" i="6"/>
  <c r="I210" i="6"/>
  <c r="I209" i="6"/>
  <c r="I208" i="6"/>
  <c r="K207" i="6"/>
  <c r="I207" i="6"/>
  <c r="I206" i="6"/>
  <c r="I205" i="6"/>
  <c r="I204" i="6"/>
  <c r="I203" i="6"/>
  <c r="I202" i="6"/>
  <c r="I201" i="6"/>
  <c r="I200" i="6"/>
  <c r="I199" i="6"/>
  <c r="I197" i="6"/>
  <c r="I196" i="6"/>
  <c r="I195" i="6"/>
  <c r="I194" i="6"/>
  <c r="I193" i="6"/>
  <c r="I192" i="6"/>
  <c r="I191" i="6"/>
  <c r="I190" i="6"/>
  <c r="I189" i="6"/>
  <c r="I188" i="6"/>
  <c r="I187" i="6"/>
  <c r="I186" i="6"/>
  <c r="I185" i="6"/>
  <c r="I184" i="6"/>
  <c r="I183" i="6"/>
  <c r="I182" i="6"/>
  <c r="I181" i="6"/>
  <c r="I180" i="6"/>
  <c r="I179" i="6"/>
  <c r="I178" i="6"/>
  <c r="I177" i="6"/>
  <c r="I176" i="6"/>
  <c r="I175" i="6"/>
  <c r="I174" i="6"/>
  <c r="I173" i="6"/>
  <c r="I172" i="6"/>
  <c r="I171" i="6"/>
  <c r="I170" i="6"/>
  <c r="I169" i="6"/>
  <c r="I168" i="6"/>
  <c r="I167" i="6"/>
  <c r="I166" i="6"/>
  <c r="I165" i="6"/>
  <c r="I164" i="6"/>
  <c r="I163" i="6"/>
  <c r="I162" i="6"/>
  <c r="I161" i="6"/>
  <c r="I160" i="6"/>
  <c r="I159" i="6"/>
  <c r="I158" i="6"/>
  <c r="I157" i="6"/>
  <c r="I156" i="6"/>
  <c r="I155" i="6"/>
  <c r="I154" i="6"/>
  <c r="I153" i="6"/>
  <c r="I152" i="6"/>
  <c r="I151" i="6"/>
  <c r="I150" i="6"/>
  <c r="I149" i="6"/>
  <c r="I148" i="6"/>
  <c r="I147" i="6"/>
  <c r="I146" i="6"/>
  <c r="I145" i="6"/>
  <c r="I144" i="6"/>
  <c r="I143" i="6"/>
  <c r="I142" i="6"/>
  <c r="I141" i="6"/>
  <c r="I140" i="6"/>
  <c r="I139" i="6"/>
  <c r="I138" i="6"/>
  <c r="I137" i="6"/>
  <c r="I136" i="6"/>
  <c r="I135" i="6"/>
  <c r="I134" i="6"/>
  <c r="I133" i="6"/>
  <c r="I132" i="6"/>
  <c r="G131" i="6"/>
  <c r="I131" i="6" s="1"/>
  <c r="I130" i="6"/>
  <c r="G129" i="6"/>
  <c r="I129" i="6" s="1"/>
  <c r="I128" i="6"/>
  <c r="I127" i="6"/>
  <c r="I126" i="6"/>
  <c r="I125" i="6"/>
  <c r="I124" i="6"/>
  <c r="I123" i="6"/>
  <c r="I121" i="6"/>
  <c r="I120" i="6"/>
  <c r="I119" i="6"/>
  <c r="I118" i="6"/>
  <c r="I117" i="6"/>
  <c r="I116" i="6"/>
  <c r="I115" i="6"/>
  <c r="I114" i="6"/>
  <c r="I113" i="6"/>
  <c r="I112" i="6"/>
  <c r="I111" i="6"/>
  <c r="I110" i="6"/>
  <c r="I109" i="6"/>
  <c r="I108" i="6"/>
  <c r="I107" i="6"/>
  <c r="I106" i="6"/>
  <c r="I105" i="6"/>
  <c r="I104" i="6"/>
  <c r="I103" i="6"/>
  <c r="I102" i="6"/>
  <c r="I101" i="6"/>
  <c r="I100" i="6"/>
  <c r="I99" i="6"/>
  <c r="I98" i="6"/>
  <c r="I97" i="6"/>
  <c r="I96" i="6"/>
  <c r="I95" i="6"/>
  <c r="I94" i="6"/>
  <c r="I93" i="6"/>
  <c r="I92" i="6"/>
  <c r="I91" i="6"/>
  <c r="I90" i="6"/>
  <c r="I89" i="6"/>
  <c r="I88" i="6"/>
  <c r="I87" i="6"/>
  <c r="I86" i="6"/>
  <c r="I85" i="6"/>
  <c r="I84" i="6"/>
  <c r="I83" i="6"/>
  <c r="I82" i="6"/>
  <c r="I81" i="6"/>
  <c r="I80" i="6"/>
  <c r="I79" i="6"/>
  <c r="I78" i="6"/>
  <c r="I77" i="6"/>
  <c r="I76" i="6"/>
  <c r="I75" i="6"/>
  <c r="I74" i="6"/>
  <c r="I73" i="6"/>
  <c r="I72" i="6"/>
  <c r="I71" i="6"/>
  <c r="G69" i="6"/>
  <c r="I69" i="6" s="1"/>
  <c r="G68" i="6"/>
  <c r="I68" i="6" s="1"/>
  <c r="G67" i="6"/>
  <c r="I67" i="6" s="1"/>
  <c r="G66" i="6"/>
  <c r="I66" i="6" s="1"/>
  <c r="G65" i="6"/>
  <c r="I65" i="6" s="1"/>
  <c r="G64" i="6"/>
  <c r="I64" i="6" s="1"/>
  <c r="G63" i="6"/>
  <c r="I63" i="6" s="1"/>
  <c r="G62" i="6"/>
  <c r="I62" i="6" s="1"/>
  <c r="G60" i="6"/>
  <c r="I60" i="6" s="1"/>
  <c r="G59" i="6"/>
  <c r="I59" i="6" s="1"/>
  <c r="G58" i="6"/>
  <c r="I58" i="6" s="1"/>
  <c r="G57" i="6"/>
  <c r="I57" i="6" s="1"/>
  <c r="G56" i="6"/>
  <c r="I56" i="6" s="1"/>
  <c r="G55" i="6"/>
  <c r="I55" i="6" s="1"/>
  <c r="G54" i="6"/>
  <c r="I54" i="6" s="1"/>
  <c r="G53" i="6"/>
  <c r="I53" i="6" s="1"/>
  <c r="G52" i="6"/>
  <c r="I52" i="6" s="1"/>
  <c r="G51" i="6"/>
  <c r="I51" i="6" s="1"/>
  <c r="G50" i="6"/>
  <c r="I50" i="6" s="1"/>
  <c r="G49" i="6"/>
  <c r="I49" i="6" s="1"/>
  <c r="G48" i="6"/>
  <c r="I48" i="6" s="1"/>
  <c r="G47" i="6"/>
  <c r="I47" i="6" s="1"/>
  <c r="G46" i="6"/>
  <c r="I46" i="6" s="1"/>
  <c r="G45" i="6"/>
  <c r="I45" i="6" s="1"/>
  <c r="G44" i="6"/>
  <c r="I44" i="6" s="1"/>
  <c r="G42" i="6"/>
  <c r="I42" i="6" s="1"/>
  <c r="G41" i="6"/>
  <c r="I41" i="6" s="1"/>
  <c r="G40" i="6"/>
  <c r="I40" i="6" s="1"/>
  <c r="G39" i="6"/>
  <c r="I39" i="6" s="1"/>
  <c r="G38" i="6"/>
  <c r="I38" i="6" s="1"/>
  <c r="G37" i="6"/>
  <c r="I37" i="6" s="1"/>
  <c r="G36" i="6"/>
  <c r="I36" i="6" s="1"/>
  <c r="G35" i="6"/>
  <c r="I35" i="6" s="1"/>
  <c r="G34" i="6"/>
  <c r="I34" i="6" s="1"/>
  <c r="G33" i="6"/>
  <c r="I33" i="6" s="1"/>
  <c r="G32" i="6"/>
  <c r="I32" i="6" s="1"/>
  <c r="G31" i="6"/>
  <c r="I31" i="6" s="1"/>
  <c r="G30" i="6"/>
  <c r="I30" i="6" s="1"/>
  <c r="G29" i="6"/>
  <c r="I29" i="6" s="1"/>
  <c r="G28" i="6"/>
  <c r="I28" i="6" s="1"/>
  <c r="G26" i="6"/>
  <c r="I26" i="6" s="1"/>
  <c r="G25" i="6"/>
  <c r="I25" i="6" s="1"/>
  <c r="G24" i="6"/>
  <c r="I24" i="6" s="1"/>
  <c r="G23" i="6"/>
  <c r="I23" i="6" s="1"/>
  <c r="G22" i="6"/>
  <c r="I22" i="6" s="1"/>
  <c r="G21" i="6"/>
  <c r="I21" i="6" s="1"/>
  <c r="G20" i="6"/>
  <c r="I20" i="6" s="1"/>
  <c r="G18" i="6"/>
  <c r="I18" i="6" s="1"/>
  <c r="G17" i="6"/>
  <c r="I17" i="6" s="1"/>
  <c r="G16" i="6"/>
  <c r="I16" i="6" s="1"/>
  <c r="G15" i="6"/>
  <c r="I15" i="6" s="1"/>
  <c r="G14" i="6"/>
  <c r="I14" i="6" s="1"/>
  <c r="G13" i="6"/>
  <c r="I13" i="6" s="1"/>
  <c r="G12" i="6"/>
  <c r="I12" i="6" s="1"/>
  <c r="G11" i="6"/>
  <c r="I11" i="6" s="1"/>
  <c r="G10" i="6"/>
  <c r="I10" i="6" s="1"/>
  <c r="G9" i="6"/>
  <c r="I9" i="6" s="1"/>
  <c r="G8" i="6"/>
  <c r="I8" i="6" s="1"/>
  <c r="I1344" i="4"/>
  <c r="I1345" i="4"/>
  <c r="G1342" i="4"/>
  <c r="I1342" i="4" s="1"/>
  <c r="G1343" i="4"/>
  <c r="I1343" i="4" s="1"/>
  <c r="G1344" i="4"/>
  <c r="G1345" i="4"/>
  <c r="G1346" i="4"/>
  <c r="I1346" i="4" s="1"/>
  <c r="G1347" i="4"/>
  <c r="I1347" i="4" s="1"/>
  <c r="G1341" i="4"/>
  <c r="I1341" i="4" s="1"/>
  <c r="G1318" i="4"/>
  <c r="I1318" i="4" s="1"/>
  <c r="I1317" i="4"/>
  <c r="G1317" i="4"/>
  <c r="G1320" i="4"/>
  <c r="I1320" i="4" s="1"/>
  <c r="G1319" i="4"/>
  <c r="I1319" i="4" s="1"/>
  <c r="G1290" i="4"/>
  <c r="I1290" i="4" s="1"/>
  <c r="I1287" i="4"/>
  <c r="I1288" i="4"/>
  <c r="G1287" i="4"/>
  <c r="G1288" i="4"/>
  <c r="G1289" i="4"/>
  <c r="I1289" i="4" s="1"/>
  <c r="G1286" i="4"/>
  <c r="I1286" i="4" s="1"/>
  <c r="G1292" i="4"/>
  <c r="I1292" i="4" s="1"/>
  <c r="G1293" i="4"/>
  <c r="I1293" i="4" s="1"/>
  <c r="G1294" i="4"/>
  <c r="I1294" i="4" s="1"/>
  <c r="G1295" i="4"/>
  <c r="I1295" i="4" s="1"/>
  <c r="G1296" i="4"/>
  <c r="I1296" i="4" s="1"/>
  <c r="G1297" i="4"/>
  <c r="I1297" i="4" s="1"/>
  <c r="G1298" i="4"/>
  <c r="I1298" i="4" s="1"/>
  <c r="G1299" i="4"/>
  <c r="I1299" i="4" s="1"/>
  <c r="G1300" i="4"/>
  <c r="I1300" i="4" s="1"/>
  <c r="G1301" i="4"/>
  <c r="I1301" i="4" s="1"/>
  <c r="G1302" i="4"/>
  <c r="I1302" i="4" s="1"/>
  <c r="G1303" i="4"/>
  <c r="I1303" i="4" s="1"/>
  <c r="G1291" i="4"/>
  <c r="I1291" i="4" s="1"/>
  <c r="I1282" i="4"/>
  <c r="G1281" i="4"/>
  <c r="I1281" i="4" s="1"/>
  <c r="G1282" i="4"/>
  <c r="G1283" i="4"/>
  <c r="I1283" i="4" s="1"/>
  <c r="G1284" i="4"/>
  <c r="I1284" i="4" s="1"/>
  <c r="G1285" i="4"/>
  <c r="I1285" i="4" s="1"/>
  <c r="G1280" i="4"/>
  <c r="I1280" i="4" s="1"/>
  <c r="I1114" i="4"/>
  <c r="G1113" i="4"/>
  <c r="I1113" i="4" s="1"/>
  <c r="G1114" i="4"/>
  <c r="G1112" i="4"/>
  <c r="I1112" i="4" s="1"/>
  <c r="I1095" i="4"/>
  <c r="I1099" i="4"/>
  <c r="I1103" i="4"/>
  <c r="I1107" i="4"/>
  <c r="G1094" i="4"/>
  <c r="I1094" i="4" s="1"/>
  <c r="G1095" i="4"/>
  <c r="G1096" i="4"/>
  <c r="I1096" i="4" s="1"/>
  <c r="G1097" i="4"/>
  <c r="I1097" i="4" s="1"/>
  <c r="G1098" i="4"/>
  <c r="I1098" i="4" s="1"/>
  <c r="G1099" i="4"/>
  <c r="G1100" i="4"/>
  <c r="I1100" i="4" s="1"/>
  <c r="G1101" i="4"/>
  <c r="I1101" i="4" s="1"/>
  <c r="G1102" i="4"/>
  <c r="I1102" i="4" s="1"/>
  <c r="G1103" i="4"/>
  <c r="G1104" i="4"/>
  <c r="I1104" i="4" s="1"/>
  <c r="G1105" i="4"/>
  <c r="I1105" i="4" s="1"/>
  <c r="G1106" i="4"/>
  <c r="I1106" i="4" s="1"/>
  <c r="G1107" i="4"/>
  <c r="G1108" i="4"/>
  <c r="I1108" i="4" s="1"/>
  <c r="G1109" i="4"/>
  <c r="I1109" i="4" s="1"/>
  <c r="G1110" i="4"/>
  <c r="I1110" i="4" s="1"/>
  <c r="G1093" i="4"/>
  <c r="I1093" i="4" s="1"/>
  <c r="I1082" i="4"/>
  <c r="I1083" i="4"/>
  <c r="I1086" i="4"/>
  <c r="I1087" i="4"/>
  <c r="I1090" i="4"/>
  <c r="I1091" i="4"/>
  <c r="G1082" i="4"/>
  <c r="G1083" i="4"/>
  <c r="G1084" i="4"/>
  <c r="I1084" i="4" s="1"/>
  <c r="G1085" i="4"/>
  <c r="I1085" i="4" s="1"/>
  <c r="G1086" i="4"/>
  <c r="G1087" i="4"/>
  <c r="G1088" i="4"/>
  <c r="I1088" i="4" s="1"/>
  <c r="G1089" i="4"/>
  <c r="I1089" i="4" s="1"/>
  <c r="G1090" i="4"/>
  <c r="G1091" i="4"/>
  <c r="G1081" i="4"/>
  <c r="I1081" i="4" s="1"/>
  <c r="G1007" i="4"/>
  <c r="I1007" i="4" s="1"/>
  <c r="G1008" i="4"/>
  <c r="I1008" i="4" s="1"/>
  <c r="G1009" i="4"/>
  <c r="I1009" i="4" s="1"/>
  <c r="G1010" i="4"/>
  <c r="I1010" i="4" s="1"/>
  <c r="I1006" i="4"/>
  <c r="G1006" i="4"/>
  <c r="G997" i="4"/>
  <c r="I997" i="4" s="1"/>
  <c r="G998" i="4"/>
  <c r="I998" i="4" s="1"/>
  <c r="G999" i="4"/>
  <c r="I999" i="4" s="1"/>
  <c r="G1000" i="4"/>
  <c r="I1000" i="4" s="1"/>
  <c r="G1001" i="4"/>
  <c r="I1001" i="4" s="1"/>
  <c r="G1002" i="4"/>
  <c r="I1002" i="4" s="1"/>
  <c r="G1003" i="4"/>
  <c r="I1003" i="4" s="1"/>
  <c r="G1004" i="4"/>
  <c r="I1004" i="4" s="1"/>
  <c r="G996" i="4"/>
  <c r="I996" i="4" s="1"/>
  <c r="G1432" i="4"/>
  <c r="I1432" i="4" s="1"/>
  <c r="I1431" i="4"/>
  <c r="G1431" i="4"/>
  <c r="G1430" i="4"/>
  <c r="I1430" i="4" s="1"/>
  <c r="G1429" i="4"/>
  <c r="I1429" i="4" s="1"/>
  <c r="G1428" i="4"/>
  <c r="I1428" i="4" s="1"/>
  <c r="G1427" i="4"/>
  <c r="I1427" i="4" s="1"/>
  <c r="G1435" i="4"/>
  <c r="I1435" i="4" s="1"/>
  <c r="G1434" i="4"/>
  <c r="I1434" i="4" s="1"/>
  <c r="G1433" i="4"/>
  <c r="I1433" i="4" s="1"/>
  <c r="G966" i="4"/>
  <c r="I966" i="4" s="1"/>
  <c r="I965" i="4"/>
  <c r="G965" i="4"/>
  <c r="G964" i="4"/>
  <c r="I964" i="4" s="1"/>
  <c r="I958" i="4"/>
  <c r="I959" i="4"/>
  <c r="I962" i="4"/>
  <c r="I963" i="4"/>
  <c r="G958" i="4"/>
  <c r="G959" i="4"/>
  <c r="G960" i="4"/>
  <c r="I960" i="4" s="1"/>
  <c r="G961" i="4"/>
  <c r="I961" i="4" s="1"/>
  <c r="G962" i="4"/>
  <c r="G963" i="4"/>
  <c r="G957" i="4"/>
  <c r="I957" i="4" s="1"/>
  <c r="G956" i="4"/>
  <c r="I956" i="4" s="1"/>
  <c r="G955" i="4"/>
  <c r="I955" i="4" s="1"/>
  <c r="G1415" i="4"/>
  <c r="I1415" i="4" s="1"/>
  <c r="G1414" i="4"/>
  <c r="I1414" i="4" s="1"/>
  <c r="G1413" i="4"/>
  <c r="I1413" i="4" s="1"/>
  <c r="G1412" i="4"/>
  <c r="I1412" i="4" s="1"/>
  <c r="G1411" i="4"/>
  <c r="I1411" i="4" s="1"/>
  <c r="G1410" i="4"/>
  <c r="I1410" i="4" s="1"/>
  <c r="G1409" i="4"/>
  <c r="I1409" i="4" s="1"/>
  <c r="G1408" i="4"/>
  <c r="I1408" i="4" s="1"/>
  <c r="G1407" i="4"/>
  <c r="I1407" i="4" s="1"/>
  <c r="G1406" i="4"/>
  <c r="I1406" i="4" s="1"/>
  <c r="G1405" i="4"/>
  <c r="I1405" i="4" s="1"/>
  <c r="G1404" i="4"/>
  <c r="I1404" i="4" s="1"/>
  <c r="G1403" i="4"/>
  <c r="I1403" i="4" s="1"/>
  <c r="G1402" i="4"/>
  <c r="I1402" i="4" s="1"/>
  <c r="G1401" i="4"/>
  <c r="I1401" i="4" s="1"/>
  <c r="G1400" i="4"/>
  <c r="I1400" i="4" s="1"/>
  <c r="I939" i="4"/>
  <c r="I943" i="4"/>
  <c r="I947" i="4"/>
  <c r="I951" i="4"/>
  <c r="G937" i="4"/>
  <c r="I937" i="4" s="1"/>
  <c r="G938" i="4"/>
  <c r="I938" i="4" s="1"/>
  <c r="G939" i="4"/>
  <c r="G940" i="4"/>
  <c r="I940" i="4" s="1"/>
  <c r="G941" i="4"/>
  <c r="I941" i="4" s="1"/>
  <c r="G942" i="4"/>
  <c r="I942" i="4" s="1"/>
  <c r="G943" i="4"/>
  <c r="G944" i="4"/>
  <c r="I944" i="4" s="1"/>
  <c r="G945" i="4"/>
  <c r="I945" i="4" s="1"/>
  <c r="G946" i="4"/>
  <c r="I946" i="4" s="1"/>
  <c r="G947" i="4"/>
  <c r="G948" i="4"/>
  <c r="I948" i="4" s="1"/>
  <c r="G949" i="4"/>
  <c r="I949" i="4" s="1"/>
  <c r="G950" i="4"/>
  <c r="I950" i="4" s="1"/>
  <c r="G951" i="4"/>
  <c r="G952" i="4"/>
  <c r="I952" i="4" s="1"/>
  <c r="G953" i="4"/>
  <c r="I953" i="4" s="1"/>
  <c r="I936" i="4"/>
  <c r="G936" i="4"/>
  <c r="G935" i="4"/>
  <c r="I935" i="4" s="1"/>
  <c r="G934" i="4"/>
  <c r="I934" i="4" s="1"/>
  <c r="G933" i="4"/>
  <c r="I933" i="4" s="1"/>
  <c r="G932" i="4"/>
  <c r="I932" i="4" s="1"/>
  <c r="G931" i="4"/>
  <c r="I931" i="4" s="1"/>
  <c r="G930" i="4"/>
  <c r="I930" i="4" s="1"/>
  <c r="G929" i="4"/>
  <c r="I929" i="4" s="1"/>
  <c r="G928" i="4"/>
  <c r="I928" i="4" s="1"/>
  <c r="G927" i="4"/>
  <c r="I927" i="4" s="1"/>
  <c r="G926" i="4"/>
  <c r="I926" i="4" s="1"/>
  <c r="G925" i="4"/>
  <c r="I925" i="4" s="1"/>
  <c r="G924" i="4"/>
  <c r="I924" i="4" s="1"/>
  <c r="G923" i="4"/>
  <c r="I923" i="4" s="1"/>
  <c r="G922" i="4"/>
  <c r="I922" i="4" s="1"/>
  <c r="G921" i="4"/>
  <c r="I921" i="4" s="1"/>
  <c r="G920" i="4"/>
  <c r="I920" i="4" s="1"/>
  <c r="I860" i="4"/>
  <c r="I861" i="4"/>
  <c r="I862" i="4"/>
  <c r="I864" i="4"/>
  <c r="I865" i="4"/>
  <c r="I866" i="4"/>
  <c r="G861" i="4"/>
  <c r="G862" i="4"/>
  <c r="G863" i="4"/>
  <c r="I863" i="4" s="1"/>
  <c r="G864" i="4"/>
  <c r="G865" i="4"/>
  <c r="G866" i="4"/>
  <c r="G867" i="4"/>
  <c r="I867" i="4" s="1"/>
  <c r="G860" i="4"/>
  <c r="G836" i="4"/>
  <c r="I836" i="4" s="1"/>
  <c r="G837" i="4"/>
  <c r="I837" i="4" s="1"/>
  <c r="G838" i="4"/>
  <c r="I838" i="4" s="1"/>
  <c r="G839" i="4"/>
  <c r="I839" i="4" s="1"/>
  <c r="G835" i="4"/>
  <c r="I835" i="4" s="1"/>
  <c r="G1340" i="4"/>
  <c r="I1340" i="4" s="1"/>
  <c r="G1339" i="4"/>
  <c r="I1339" i="4" s="1"/>
  <c r="G1338" i="4"/>
  <c r="I1338" i="4" s="1"/>
  <c r="G1337" i="4"/>
  <c r="I1337" i="4" s="1"/>
  <c r="G1336" i="4"/>
  <c r="I1336" i="4" s="1"/>
  <c r="G1335" i="4"/>
  <c r="I1335" i="4" s="1"/>
  <c r="G1334" i="4"/>
  <c r="I1334" i="4" s="1"/>
  <c r="G1333" i="4"/>
  <c r="I1333" i="4" s="1"/>
  <c r="G1332" i="4"/>
  <c r="I1332" i="4" s="1"/>
  <c r="G1331" i="4"/>
  <c r="I1331" i="4" s="1"/>
  <c r="G1330" i="4"/>
  <c r="I1330" i="4" s="1"/>
  <c r="I1329" i="4"/>
  <c r="G1329" i="4"/>
  <c r="G1328" i="4"/>
  <c r="I1328" i="4" s="1"/>
  <c r="G1327" i="4"/>
  <c r="I1327" i="4" s="1"/>
  <c r="G1326" i="4"/>
  <c r="I1326" i="4" s="1"/>
  <c r="G1325" i="4"/>
  <c r="I1325" i="4" s="1"/>
  <c r="G1324" i="4"/>
  <c r="I1324" i="4" s="1"/>
  <c r="G1323" i="4"/>
  <c r="I1323" i="4" s="1"/>
  <c r="G1322" i="4"/>
  <c r="I1322" i="4" s="1"/>
  <c r="G1321" i="4"/>
  <c r="I1321" i="4" s="1"/>
  <c r="G1316" i="4"/>
  <c r="I1316" i="4" s="1"/>
  <c r="G1315" i="4"/>
  <c r="I1315" i="4" s="1"/>
  <c r="G1314" i="4"/>
  <c r="I1314" i="4" s="1"/>
  <c r="G1313" i="4"/>
  <c r="I1313" i="4" s="1"/>
  <c r="G1312" i="4"/>
  <c r="I1312" i="4" s="1"/>
  <c r="G1311" i="4"/>
  <c r="I1311" i="4" s="1"/>
  <c r="G1310" i="4"/>
  <c r="I1310" i="4" s="1"/>
  <c r="G1309" i="4"/>
  <c r="I1309" i="4" s="1"/>
  <c r="I1308" i="4"/>
  <c r="G1308" i="4"/>
  <c r="G1307" i="4"/>
  <c r="I1307" i="4" s="1"/>
  <c r="G1306" i="4"/>
  <c r="I1306" i="4" s="1"/>
  <c r="G1305" i="4"/>
  <c r="I1305" i="4" s="1"/>
  <c r="G859" i="4"/>
  <c r="I859" i="4" s="1"/>
  <c r="G858" i="4"/>
  <c r="I858" i="4" s="1"/>
  <c r="G857" i="4"/>
  <c r="I857" i="4" s="1"/>
  <c r="G856" i="4"/>
  <c r="I856" i="4" s="1"/>
  <c r="G855" i="4"/>
  <c r="I855" i="4" s="1"/>
  <c r="G854" i="4"/>
  <c r="I854" i="4" s="1"/>
  <c r="G853" i="4"/>
  <c r="I853" i="4" s="1"/>
  <c r="G852" i="4"/>
  <c r="I852" i="4" s="1"/>
  <c r="G851" i="4"/>
  <c r="I851" i="4" s="1"/>
  <c r="G850" i="4"/>
  <c r="I850" i="4" s="1"/>
  <c r="G849" i="4"/>
  <c r="I849" i="4" s="1"/>
  <c r="G848" i="4"/>
  <c r="I848" i="4" s="1"/>
  <c r="G847" i="4"/>
  <c r="I847" i="4" s="1"/>
  <c r="G846" i="4"/>
  <c r="I846" i="4" s="1"/>
  <c r="G845" i="4"/>
  <c r="I845" i="4" s="1"/>
  <c r="G844" i="4"/>
  <c r="I844" i="4" s="1"/>
  <c r="G843" i="4"/>
  <c r="I843" i="4" s="1"/>
  <c r="I842" i="4"/>
  <c r="G842" i="4"/>
  <c r="G841" i="4"/>
  <c r="I841" i="4" s="1"/>
  <c r="G840" i="4"/>
  <c r="I840" i="4" s="1"/>
  <c r="I834" i="4"/>
  <c r="G834" i="4"/>
  <c r="G833" i="4"/>
  <c r="I833" i="4" s="1"/>
  <c r="G832" i="4"/>
  <c r="I832" i="4" s="1"/>
  <c r="G831" i="4"/>
  <c r="I831" i="4" s="1"/>
  <c r="G830" i="4"/>
  <c r="I830" i="4" s="1"/>
  <c r="G829" i="4"/>
  <c r="I829" i="4" s="1"/>
  <c r="G828" i="4"/>
  <c r="I828" i="4" s="1"/>
  <c r="G827" i="4"/>
  <c r="I827" i="4" s="1"/>
  <c r="G826" i="4"/>
  <c r="I826" i="4" s="1"/>
  <c r="G825" i="4"/>
  <c r="I825" i="4" s="1"/>
  <c r="G824" i="4"/>
  <c r="I824" i="4" s="1"/>
  <c r="G823" i="4"/>
  <c r="I823" i="4" s="1"/>
  <c r="G1242" i="4"/>
  <c r="I1242" i="4" s="1"/>
  <c r="G1241" i="4"/>
  <c r="I1241" i="4" s="1"/>
  <c r="G1240" i="4"/>
  <c r="I1240" i="4" s="1"/>
  <c r="G1239" i="4"/>
  <c r="I1239" i="4" s="1"/>
  <c r="G1238" i="4"/>
  <c r="I1238" i="4" s="1"/>
  <c r="G1237" i="4"/>
  <c r="I1237" i="4" s="1"/>
  <c r="G1236" i="4"/>
  <c r="I1236" i="4" s="1"/>
  <c r="G1235" i="4"/>
  <c r="I1235" i="4" s="1"/>
  <c r="G1234" i="4"/>
  <c r="I1234" i="4" s="1"/>
  <c r="G1233" i="4"/>
  <c r="I1233" i="4" s="1"/>
  <c r="G1232" i="4"/>
  <c r="I1232" i="4" s="1"/>
  <c r="G1231" i="4"/>
  <c r="I1231" i="4" s="1"/>
  <c r="G1230" i="4"/>
  <c r="I1230" i="4" s="1"/>
  <c r="G1229" i="4"/>
  <c r="I1229" i="4" s="1"/>
  <c r="G1228" i="4"/>
  <c r="I1228" i="4" s="1"/>
  <c r="G1227" i="4"/>
  <c r="I1227" i="4" s="1"/>
  <c r="I1226" i="4"/>
  <c r="G1226" i="4"/>
  <c r="G1225" i="4"/>
  <c r="I1225" i="4" s="1"/>
  <c r="G1224" i="4"/>
  <c r="I1224" i="4" s="1"/>
  <c r="G1223" i="4"/>
  <c r="I1223" i="4" s="1"/>
  <c r="G1222" i="4"/>
  <c r="I1222" i="4" s="1"/>
  <c r="G1221" i="4"/>
  <c r="I1221" i="4" s="1"/>
  <c r="G1220" i="4"/>
  <c r="I1220" i="4" s="1"/>
  <c r="G1219" i="4"/>
  <c r="I1219" i="4" s="1"/>
  <c r="G1218" i="4"/>
  <c r="I1218" i="4" s="1"/>
  <c r="G1217" i="4"/>
  <c r="I1217" i="4" s="1"/>
  <c r="G1216" i="4"/>
  <c r="I1216" i="4" s="1"/>
  <c r="G1215" i="4"/>
  <c r="I1215" i="4" s="1"/>
  <c r="G1214" i="4"/>
  <c r="I1214" i="4" s="1"/>
  <c r="G1213" i="4"/>
  <c r="I1213" i="4" s="1"/>
  <c r="G1212" i="4"/>
  <c r="I1212" i="4" s="1"/>
  <c r="G1211" i="4"/>
  <c r="I1211" i="4" s="1"/>
  <c r="G1210" i="4"/>
  <c r="I1210" i="4" s="1"/>
  <c r="G1209" i="4"/>
  <c r="I1209" i="4" s="1"/>
  <c r="G1208" i="4"/>
  <c r="I1208" i="4" s="1"/>
  <c r="G1207" i="4"/>
  <c r="I1207" i="4" s="1"/>
  <c r="G1206" i="4"/>
  <c r="I1206" i="4" s="1"/>
  <c r="G1205" i="4"/>
  <c r="I1205" i="4" s="1"/>
  <c r="G1204" i="4"/>
  <c r="I1204" i="4" s="1"/>
  <c r="G1203" i="4"/>
  <c r="I1203" i="4" s="1"/>
  <c r="G1202" i="4"/>
  <c r="I1202" i="4" s="1"/>
  <c r="G1201" i="4"/>
  <c r="I1201" i="4" s="1"/>
  <c r="G1200" i="4"/>
  <c r="I1200" i="4" s="1"/>
  <c r="G1199" i="4"/>
  <c r="I1199" i="4" s="1"/>
  <c r="G1198" i="4"/>
  <c r="I1198" i="4" s="1"/>
  <c r="G1197" i="4"/>
  <c r="I1197" i="4" s="1"/>
  <c r="G1196" i="4"/>
  <c r="I1196" i="4" s="1"/>
  <c r="G1195" i="4"/>
  <c r="I1195" i="4" s="1"/>
  <c r="I1194" i="4"/>
  <c r="G1194" i="4"/>
  <c r="G1193" i="4"/>
  <c r="I1193" i="4" s="1"/>
  <c r="G1192" i="4"/>
  <c r="I1192" i="4" s="1"/>
  <c r="G1191" i="4"/>
  <c r="I1191" i="4" s="1"/>
  <c r="G1190" i="4"/>
  <c r="I1190" i="4" s="1"/>
  <c r="G1189" i="4"/>
  <c r="I1189" i="4" s="1"/>
  <c r="G1188" i="4"/>
  <c r="I1188" i="4" s="1"/>
  <c r="G1187" i="4"/>
  <c r="I1187" i="4" s="1"/>
  <c r="G1186" i="4"/>
  <c r="I1186" i="4" s="1"/>
  <c r="G1185" i="4"/>
  <c r="I1185" i="4" s="1"/>
  <c r="G1184" i="4"/>
  <c r="I1184" i="4" s="1"/>
  <c r="G1183" i="4"/>
  <c r="I1183" i="4" s="1"/>
  <c r="G1182" i="4"/>
  <c r="I1182" i="4" s="1"/>
  <c r="G1181" i="4"/>
  <c r="I1181" i="4" s="1"/>
  <c r="G1180" i="4"/>
  <c r="I1180" i="4" s="1"/>
  <c r="G1179" i="4"/>
  <c r="I1179" i="4" s="1"/>
  <c r="G1178" i="4"/>
  <c r="I1178" i="4" s="1"/>
  <c r="G1177" i="4"/>
  <c r="I1177" i="4" s="1"/>
  <c r="G1176" i="4"/>
  <c r="I1176" i="4" s="1"/>
  <c r="G1175" i="4"/>
  <c r="I1175" i="4" s="1"/>
  <c r="G1174" i="4"/>
  <c r="I1174" i="4" s="1"/>
  <c r="G1173" i="4"/>
  <c r="I1173" i="4" s="1"/>
  <c r="G1172" i="4"/>
  <c r="I1172" i="4" s="1"/>
  <c r="G1171" i="4"/>
  <c r="I1171" i="4" s="1"/>
  <c r="G1170" i="4"/>
  <c r="I1170" i="4" s="1"/>
  <c r="G1169" i="4"/>
  <c r="I1169" i="4" s="1"/>
  <c r="G1168" i="4"/>
  <c r="I1168" i="4" s="1"/>
  <c r="G1279" i="4"/>
  <c r="I1279" i="4" s="1"/>
  <c r="G1278" i="4"/>
  <c r="I1278" i="4" s="1"/>
  <c r="G1277" i="4"/>
  <c r="I1277" i="4" s="1"/>
  <c r="G1276" i="4"/>
  <c r="I1276" i="4" s="1"/>
  <c r="G1275" i="4"/>
  <c r="I1275" i="4" s="1"/>
  <c r="G1274" i="4"/>
  <c r="I1274" i="4" s="1"/>
  <c r="G1273" i="4"/>
  <c r="I1273" i="4" s="1"/>
  <c r="G1272" i="4"/>
  <c r="I1272" i="4" s="1"/>
  <c r="G1271" i="4"/>
  <c r="I1271" i="4" s="1"/>
  <c r="G1270" i="4"/>
  <c r="I1270" i="4" s="1"/>
  <c r="G1269" i="4"/>
  <c r="I1269" i="4" s="1"/>
  <c r="G1268" i="4"/>
  <c r="I1268" i="4" s="1"/>
  <c r="G1267" i="4"/>
  <c r="I1267" i="4" s="1"/>
  <c r="G1266" i="4"/>
  <c r="I1266" i="4" s="1"/>
  <c r="G1265" i="4"/>
  <c r="I1265" i="4" s="1"/>
  <c r="G1264" i="4"/>
  <c r="I1264" i="4" s="1"/>
  <c r="G1263" i="4"/>
  <c r="I1263" i="4" s="1"/>
  <c r="G1262" i="4"/>
  <c r="I1262" i="4" s="1"/>
  <c r="G1261" i="4"/>
  <c r="I1261" i="4" s="1"/>
  <c r="G1260" i="4"/>
  <c r="I1260" i="4" s="1"/>
  <c r="G1259" i="4"/>
  <c r="I1259" i="4" s="1"/>
  <c r="G1258" i="4"/>
  <c r="I1258" i="4" s="1"/>
  <c r="G1257" i="4"/>
  <c r="I1257" i="4" s="1"/>
  <c r="G1256" i="4"/>
  <c r="I1256" i="4" s="1"/>
  <c r="G1255" i="4"/>
  <c r="I1255" i="4" s="1"/>
  <c r="G1254" i="4"/>
  <c r="I1254" i="4" s="1"/>
  <c r="G1253" i="4"/>
  <c r="I1253" i="4" s="1"/>
  <c r="G1252" i="4"/>
  <c r="I1252" i="4" s="1"/>
  <c r="G1251" i="4"/>
  <c r="I1251" i="4" s="1"/>
  <c r="G1250" i="4"/>
  <c r="I1250" i="4" s="1"/>
  <c r="G1249" i="4"/>
  <c r="I1249" i="4" s="1"/>
  <c r="G1248" i="4"/>
  <c r="I1248" i="4" s="1"/>
  <c r="G1247" i="4"/>
  <c r="I1247" i="4" s="1"/>
  <c r="G1246" i="4"/>
  <c r="I1246" i="4" s="1"/>
  <c r="G1245" i="4"/>
  <c r="I1245" i="4" s="1"/>
  <c r="G1244" i="4"/>
  <c r="I1244" i="4" s="1"/>
  <c r="G819" i="4"/>
  <c r="I819" i="4" s="1"/>
  <c r="G820" i="4"/>
  <c r="I820" i="4" s="1"/>
  <c r="G821" i="4"/>
  <c r="G818" i="4"/>
  <c r="G817" i="4"/>
  <c r="I817" i="4" s="1"/>
  <c r="G806" i="4"/>
  <c r="I806" i="4" s="1"/>
  <c r="G807" i="4"/>
  <c r="G808" i="4"/>
  <c r="I808" i="4" s="1"/>
  <c r="G809" i="4"/>
  <c r="I809" i="4" s="1"/>
  <c r="G810" i="4"/>
  <c r="I810" i="4" s="1"/>
  <c r="G811" i="4"/>
  <c r="I811" i="4" s="1"/>
  <c r="G812" i="4"/>
  <c r="G813" i="4"/>
  <c r="I813" i="4" s="1"/>
  <c r="G814" i="4"/>
  <c r="I814" i="4" s="1"/>
  <c r="G815" i="4"/>
  <c r="G816" i="4"/>
  <c r="G805" i="4"/>
  <c r="I805" i="4" s="1"/>
  <c r="G802" i="4"/>
  <c r="I802" i="4" s="1"/>
  <c r="G803" i="4"/>
  <c r="G804" i="4"/>
  <c r="I821" i="4"/>
  <c r="I803" i="4"/>
  <c r="I804" i="4"/>
  <c r="I807" i="4"/>
  <c r="I812" i="4"/>
  <c r="I815" i="4"/>
  <c r="I816" i="4"/>
  <c r="I818" i="4"/>
  <c r="G801" i="4"/>
  <c r="I801" i="4" s="1"/>
  <c r="G797" i="4"/>
  <c r="I797" i="4" s="1"/>
  <c r="G798" i="4"/>
  <c r="I798" i="4" s="1"/>
  <c r="G799" i="4"/>
  <c r="I799" i="4" s="1"/>
  <c r="G800" i="4"/>
  <c r="I800" i="4" s="1"/>
  <c r="G796" i="4"/>
  <c r="I796" i="4" s="1"/>
  <c r="I790" i="4"/>
  <c r="I793" i="4"/>
  <c r="I794" i="4"/>
  <c r="G790" i="4"/>
  <c r="G791" i="4"/>
  <c r="I791" i="4" s="1"/>
  <c r="G792" i="4"/>
  <c r="I792" i="4" s="1"/>
  <c r="G793" i="4"/>
  <c r="G794" i="4"/>
  <c r="G795" i="4"/>
  <c r="I795" i="4" s="1"/>
  <c r="G789" i="4"/>
  <c r="I789" i="4" s="1"/>
  <c r="G788" i="4"/>
  <c r="I788" i="4" s="1"/>
  <c r="G787" i="4"/>
  <c r="I787" i="4" s="1"/>
  <c r="G786" i="4"/>
  <c r="I786" i="4" s="1"/>
  <c r="I785" i="4"/>
  <c r="G785" i="4"/>
  <c r="G784" i="4"/>
  <c r="I784" i="4" s="1"/>
  <c r="G783" i="4"/>
  <c r="I783" i="4" s="1"/>
  <c r="G782" i="4"/>
  <c r="I782" i="4" s="1"/>
  <c r="G781" i="4"/>
  <c r="I781" i="4" s="1"/>
  <c r="G780" i="4"/>
  <c r="I780" i="4" s="1"/>
  <c r="G779" i="4"/>
  <c r="I779" i="4" s="1"/>
  <c r="G778" i="4"/>
  <c r="I778" i="4" s="1"/>
  <c r="G777" i="4"/>
  <c r="I777" i="4" s="1"/>
  <c r="G776" i="4"/>
  <c r="I776" i="4" s="1"/>
  <c r="G775" i="4"/>
  <c r="I775" i="4" s="1"/>
  <c r="G774" i="4"/>
  <c r="I774" i="4" s="1"/>
  <c r="G773" i="4"/>
  <c r="I773" i="4" s="1"/>
  <c r="G772" i="4"/>
  <c r="I772" i="4" s="1"/>
  <c r="G771" i="4"/>
  <c r="I771" i="4" s="1"/>
  <c r="G770" i="4"/>
  <c r="I770" i="4" s="1"/>
  <c r="G769" i="4"/>
  <c r="I769" i="4" s="1"/>
  <c r="G768" i="4"/>
  <c r="I768" i="4" s="1"/>
  <c r="G767" i="4"/>
  <c r="I767" i="4" s="1"/>
  <c r="G766" i="4"/>
  <c r="I766" i="4" s="1"/>
  <c r="G765" i="4"/>
  <c r="I765" i="4" s="1"/>
  <c r="G764" i="4"/>
  <c r="I764" i="4" s="1"/>
  <c r="G763" i="4"/>
  <c r="I763" i="4" s="1"/>
  <c r="G762" i="4"/>
  <c r="I762" i="4" s="1"/>
  <c r="G761" i="4"/>
  <c r="I761" i="4" s="1"/>
  <c r="G760" i="4"/>
  <c r="I760" i="4" s="1"/>
  <c r="G759" i="4"/>
  <c r="I759" i="4" s="1"/>
  <c r="G758" i="4"/>
  <c r="I758" i="4" s="1"/>
  <c r="G757" i="4"/>
  <c r="I757" i="4" s="1"/>
  <c r="G756" i="4"/>
  <c r="I756" i="4" s="1"/>
  <c r="G755" i="4"/>
  <c r="I755" i="4" s="1"/>
  <c r="G754" i="4"/>
  <c r="I754" i="4" s="1"/>
  <c r="I753" i="4"/>
  <c r="G753" i="4"/>
  <c r="G751" i="4"/>
  <c r="I751" i="4" s="1"/>
  <c r="G750" i="4"/>
  <c r="I750" i="4" s="1"/>
  <c r="G749" i="4"/>
  <c r="I749" i="4" s="1"/>
  <c r="G748" i="4"/>
  <c r="I748" i="4" s="1"/>
  <c r="G747" i="4"/>
  <c r="I747" i="4" s="1"/>
  <c r="G746" i="4"/>
  <c r="I746" i="4" s="1"/>
  <c r="G745" i="4"/>
  <c r="I745" i="4" s="1"/>
  <c r="G744" i="4"/>
  <c r="I744" i="4" s="1"/>
  <c r="G743" i="4"/>
  <c r="I743" i="4" s="1"/>
  <c r="G742" i="4"/>
  <c r="I742" i="4" s="1"/>
  <c r="G741" i="4"/>
  <c r="I741" i="4" s="1"/>
  <c r="G740" i="4"/>
  <c r="I740" i="4" s="1"/>
  <c r="G739" i="4"/>
  <c r="I739" i="4" s="1"/>
  <c r="G738" i="4"/>
  <c r="I738" i="4" s="1"/>
  <c r="G737" i="4"/>
  <c r="I737" i="4" s="1"/>
  <c r="G736" i="4"/>
  <c r="I736" i="4" s="1"/>
  <c r="I735" i="4"/>
  <c r="G735" i="4"/>
  <c r="G734" i="4"/>
  <c r="I734" i="4" s="1"/>
  <c r="G733" i="4"/>
  <c r="I733" i="4" s="1"/>
  <c r="G732" i="4"/>
  <c r="I732" i="4" s="1"/>
  <c r="G731" i="4"/>
  <c r="I731" i="4" s="1"/>
  <c r="G730" i="4"/>
  <c r="I730" i="4" s="1"/>
  <c r="G729" i="4"/>
  <c r="I729" i="4" s="1"/>
  <c r="G728" i="4"/>
  <c r="I728" i="4" s="1"/>
  <c r="G727" i="4"/>
  <c r="I727" i="4" s="1"/>
  <c r="G726" i="4"/>
  <c r="I726" i="4" s="1"/>
  <c r="G725" i="4"/>
  <c r="I725" i="4" s="1"/>
  <c r="G724" i="4"/>
  <c r="I724" i="4" s="1"/>
  <c r="G723" i="4"/>
  <c r="I723" i="4" s="1"/>
  <c r="G722" i="4"/>
  <c r="I722" i="4" s="1"/>
  <c r="G721" i="4"/>
  <c r="I721" i="4" s="1"/>
  <c r="G720" i="4"/>
  <c r="I720" i="4" s="1"/>
  <c r="G719" i="4"/>
  <c r="I719" i="4" s="1"/>
  <c r="G718" i="4"/>
  <c r="I718" i="4" s="1"/>
  <c r="G717" i="4"/>
  <c r="I717" i="4" s="1"/>
  <c r="G716" i="4"/>
  <c r="I716" i="4" s="1"/>
  <c r="G715" i="4"/>
  <c r="I715" i="4" s="1"/>
  <c r="G714" i="4"/>
  <c r="I714" i="4" s="1"/>
  <c r="G713" i="4"/>
  <c r="I713" i="4" s="1"/>
  <c r="G712" i="4"/>
  <c r="I712" i="4" s="1"/>
  <c r="G711" i="4"/>
  <c r="I711" i="4" s="1"/>
  <c r="G710" i="4"/>
  <c r="I710" i="4" s="1"/>
  <c r="G709" i="4"/>
  <c r="I709" i="4" s="1"/>
  <c r="G708" i="4"/>
  <c r="I708" i="4" s="1"/>
  <c r="G707" i="4"/>
  <c r="I707" i="4" s="1"/>
  <c r="G706" i="4"/>
  <c r="I706" i="4" s="1"/>
  <c r="G705" i="4"/>
  <c r="I705" i="4" s="1"/>
  <c r="G704" i="4"/>
  <c r="I704" i="4" s="1"/>
  <c r="G703" i="4"/>
  <c r="I703" i="4" s="1"/>
  <c r="G702" i="4"/>
  <c r="I702" i="4" s="1"/>
  <c r="G701" i="4"/>
  <c r="I701" i="4" s="1"/>
  <c r="G700" i="4"/>
  <c r="I700" i="4" s="1"/>
  <c r="G699" i="4"/>
  <c r="I699" i="4" s="1"/>
  <c r="G698" i="4"/>
  <c r="I698" i="4" s="1"/>
  <c r="G697" i="4"/>
  <c r="I697" i="4" s="1"/>
  <c r="G696" i="4"/>
  <c r="I696" i="4" s="1"/>
  <c r="G695" i="4"/>
  <c r="I695" i="4" s="1"/>
  <c r="G694" i="4"/>
  <c r="I694" i="4" s="1"/>
  <c r="G693" i="4"/>
  <c r="I693" i="4" s="1"/>
  <c r="G692" i="4"/>
  <c r="I692" i="4" s="1"/>
  <c r="G691" i="4"/>
  <c r="I691" i="4" s="1"/>
  <c r="G690" i="4"/>
  <c r="I690" i="4" s="1"/>
  <c r="G689" i="4"/>
  <c r="I689" i="4" s="1"/>
  <c r="G688" i="4"/>
  <c r="I688" i="4" s="1"/>
  <c r="G687" i="4"/>
  <c r="I687" i="4" s="1"/>
  <c r="G686" i="4"/>
  <c r="I686" i="4" s="1"/>
  <c r="G685" i="4"/>
  <c r="I685" i="4" s="1"/>
  <c r="G684" i="4"/>
  <c r="I684" i="4" s="1"/>
  <c r="G683" i="4"/>
  <c r="I683" i="4" s="1"/>
  <c r="G682" i="4"/>
  <c r="I682" i="4" s="1"/>
  <c r="G681" i="4"/>
  <c r="I681" i="4" s="1"/>
  <c r="G680" i="4"/>
  <c r="I680" i="4" s="1"/>
  <c r="G679" i="4"/>
  <c r="I679" i="4" s="1"/>
  <c r="G678" i="4"/>
  <c r="I678" i="4" s="1"/>
  <c r="G677" i="4"/>
  <c r="I677" i="4" s="1"/>
  <c r="G1166" i="4"/>
  <c r="I1166" i="4" s="1"/>
  <c r="G1165" i="4"/>
  <c r="I1165" i="4" s="1"/>
  <c r="G1164" i="4"/>
  <c r="I1164" i="4" s="1"/>
  <c r="G1163" i="4"/>
  <c r="I1163" i="4" s="1"/>
  <c r="G1162" i="4"/>
  <c r="I1162" i="4" s="1"/>
  <c r="G1161" i="4"/>
  <c r="I1161" i="4" s="1"/>
  <c r="G1160" i="4"/>
  <c r="I1160" i="4" s="1"/>
  <c r="G1159" i="4"/>
  <c r="I1159" i="4" s="1"/>
  <c r="G1158" i="4"/>
  <c r="I1158" i="4" s="1"/>
  <c r="G1157" i="4"/>
  <c r="I1157" i="4" s="1"/>
  <c r="G1156" i="4"/>
  <c r="I1156" i="4" s="1"/>
  <c r="G1155" i="4"/>
  <c r="I1155" i="4" s="1"/>
  <c r="G1154" i="4"/>
  <c r="I1154" i="4" s="1"/>
  <c r="G1153" i="4"/>
  <c r="I1153" i="4" s="1"/>
  <c r="G1152" i="4"/>
  <c r="I1152" i="4" s="1"/>
  <c r="G1151" i="4"/>
  <c r="I1151" i="4" s="1"/>
  <c r="G1150" i="4"/>
  <c r="I1150" i="4" s="1"/>
  <c r="G1149" i="4"/>
  <c r="I1149" i="4" s="1"/>
  <c r="G1148" i="4"/>
  <c r="I1148" i="4" s="1"/>
  <c r="G1147" i="4"/>
  <c r="I1147" i="4" s="1"/>
  <c r="G1146" i="4"/>
  <c r="I1146" i="4" s="1"/>
  <c r="G1145" i="4"/>
  <c r="I1145" i="4" s="1"/>
  <c r="G1144" i="4"/>
  <c r="I1144" i="4" s="1"/>
  <c r="G1143" i="4"/>
  <c r="I1143" i="4" s="1"/>
  <c r="G1142" i="4"/>
  <c r="I1142" i="4" s="1"/>
  <c r="G1141" i="4"/>
  <c r="I1141" i="4" s="1"/>
  <c r="G1140" i="4"/>
  <c r="I1140" i="4" s="1"/>
  <c r="G1139" i="4"/>
  <c r="I1139" i="4" s="1"/>
  <c r="G1138" i="4"/>
  <c r="I1138" i="4" s="1"/>
  <c r="G1137" i="4"/>
  <c r="I1137" i="4" s="1"/>
  <c r="G1136" i="4"/>
  <c r="I1136" i="4" s="1"/>
  <c r="G1135" i="4"/>
  <c r="I1135" i="4" s="1"/>
  <c r="G1134" i="4"/>
  <c r="I1134" i="4" s="1"/>
  <c r="G1133" i="4"/>
  <c r="I1133" i="4" s="1"/>
  <c r="G1132" i="4"/>
  <c r="I1132" i="4" s="1"/>
  <c r="G1131" i="4"/>
  <c r="I1131" i="4" s="1"/>
  <c r="G1130" i="4"/>
  <c r="I1130" i="4" s="1"/>
  <c r="G1129" i="4"/>
  <c r="I1129" i="4" s="1"/>
  <c r="G1128" i="4"/>
  <c r="I1128" i="4" s="1"/>
  <c r="G1127" i="4"/>
  <c r="I1127" i="4" s="1"/>
  <c r="G1126" i="4"/>
  <c r="I1126" i="4" s="1"/>
  <c r="G1125" i="4"/>
  <c r="I1125" i="4" s="1"/>
  <c r="G1124" i="4"/>
  <c r="I1124" i="4" s="1"/>
  <c r="G1123" i="4"/>
  <c r="I1123" i="4" s="1"/>
  <c r="G1122" i="4"/>
  <c r="I1122" i="4" s="1"/>
  <c r="G1121" i="4"/>
  <c r="I1121" i="4" s="1"/>
  <c r="G1120" i="4"/>
  <c r="I1120" i="4" s="1"/>
  <c r="G1119" i="4"/>
  <c r="I1119" i="4" s="1"/>
  <c r="G1118" i="4"/>
  <c r="I1118" i="4" s="1"/>
  <c r="G1117" i="4"/>
  <c r="I1117" i="4" s="1"/>
  <c r="G1116" i="4"/>
  <c r="I1116" i="4" s="1"/>
  <c r="G675" i="4"/>
  <c r="I675" i="4" s="1"/>
  <c r="G674" i="4"/>
  <c r="I674" i="4" s="1"/>
  <c r="G673" i="4"/>
  <c r="I673" i="4" s="1"/>
  <c r="G672" i="4"/>
  <c r="I672" i="4" s="1"/>
  <c r="G671" i="4"/>
  <c r="I671" i="4" s="1"/>
  <c r="G670" i="4"/>
  <c r="I670" i="4" s="1"/>
  <c r="I669" i="4"/>
  <c r="G669" i="4"/>
  <c r="G668" i="4"/>
  <c r="I668" i="4" s="1"/>
  <c r="G667" i="4"/>
  <c r="I667" i="4" s="1"/>
  <c r="I666" i="4"/>
  <c r="G666" i="4"/>
  <c r="G665" i="4"/>
  <c r="I665" i="4" s="1"/>
  <c r="G664" i="4"/>
  <c r="I664" i="4" s="1"/>
  <c r="I663" i="4"/>
  <c r="G663" i="4"/>
  <c r="G662" i="4"/>
  <c r="I662" i="4" s="1"/>
  <c r="G661" i="4"/>
  <c r="I661" i="4" s="1"/>
  <c r="G660" i="4"/>
  <c r="I660" i="4" s="1"/>
  <c r="G659" i="4"/>
  <c r="I659" i="4" s="1"/>
  <c r="G658" i="4"/>
  <c r="I658" i="4" s="1"/>
  <c r="G657" i="4"/>
  <c r="I657" i="4" s="1"/>
  <c r="G656" i="4"/>
  <c r="I656" i="4" s="1"/>
  <c r="G655" i="4"/>
  <c r="I655" i="4" s="1"/>
  <c r="G654" i="4"/>
  <c r="I654" i="4" s="1"/>
  <c r="I653" i="4"/>
  <c r="G653" i="4"/>
  <c r="G652" i="4"/>
  <c r="I652" i="4" s="1"/>
  <c r="G651" i="4"/>
  <c r="I651" i="4" s="1"/>
  <c r="G650" i="4"/>
  <c r="I650" i="4" s="1"/>
  <c r="G649" i="4"/>
  <c r="I649" i="4" s="1"/>
  <c r="G648" i="4"/>
  <c r="I648" i="4" s="1"/>
  <c r="G647" i="4"/>
  <c r="I647" i="4" s="1"/>
  <c r="G646" i="4"/>
  <c r="I646" i="4" s="1"/>
  <c r="G645" i="4"/>
  <c r="I645" i="4" s="1"/>
  <c r="G644" i="4"/>
  <c r="I644" i="4" s="1"/>
  <c r="G643" i="4"/>
  <c r="I643" i="4" s="1"/>
  <c r="G642" i="4"/>
  <c r="I642" i="4" s="1"/>
  <c r="G641" i="4"/>
  <c r="I641" i="4" s="1"/>
  <c r="G640" i="4"/>
  <c r="I640" i="4" s="1"/>
  <c r="G639" i="4"/>
  <c r="I639" i="4" s="1"/>
  <c r="G638" i="4"/>
  <c r="I638" i="4" s="1"/>
  <c r="G637" i="4"/>
  <c r="I637" i="4" s="1"/>
  <c r="G636" i="4"/>
  <c r="I636" i="4" s="1"/>
  <c r="G635" i="4"/>
  <c r="I635" i="4" s="1"/>
  <c r="G634" i="4"/>
  <c r="I634" i="4" s="1"/>
  <c r="G633" i="4"/>
  <c r="I633" i="4" s="1"/>
  <c r="G632" i="4"/>
  <c r="I632" i="4" s="1"/>
  <c r="G631" i="4"/>
  <c r="I631" i="4" s="1"/>
  <c r="G630" i="4"/>
  <c r="I630" i="4" s="1"/>
  <c r="G629" i="4"/>
  <c r="I629" i="4" s="1"/>
  <c r="G628" i="4"/>
  <c r="I628" i="4" s="1"/>
  <c r="G627" i="4"/>
  <c r="I627" i="4" s="1"/>
  <c r="G626" i="4"/>
  <c r="I626" i="4" s="1"/>
  <c r="G625" i="4"/>
  <c r="I625" i="4" s="1"/>
  <c r="I621" i="4"/>
  <c r="I622" i="4"/>
  <c r="G621" i="4"/>
  <c r="G622" i="4"/>
  <c r="G623" i="4"/>
  <c r="I623" i="4" s="1"/>
  <c r="I611" i="4"/>
  <c r="I612" i="4"/>
  <c r="I613" i="4"/>
  <c r="I615" i="4"/>
  <c r="I616" i="4"/>
  <c r="I617" i="4"/>
  <c r="I619" i="4"/>
  <c r="I609" i="4"/>
  <c r="G610" i="4"/>
  <c r="I610" i="4" s="1"/>
  <c r="G611" i="4"/>
  <c r="G612" i="4"/>
  <c r="G613" i="4"/>
  <c r="G614" i="4"/>
  <c r="I614" i="4" s="1"/>
  <c r="G615" i="4"/>
  <c r="G616" i="4"/>
  <c r="G617" i="4"/>
  <c r="G618" i="4"/>
  <c r="I618" i="4" s="1"/>
  <c r="G619" i="4"/>
  <c r="G609" i="4"/>
  <c r="I599" i="4" l="1"/>
  <c r="I603" i="4"/>
  <c r="I607" i="4"/>
  <c r="G596" i="4"/>
  <c r="I596" i="4" s="1"/>
  <c r="G597" i="4"/>
  <c r="I597" i="4" s="1"/>
  <c r="G598" i="4"/>
  <c r="I598" i="4" s="1"/>
  <c r="G599" i="4"/>
  <c r="G600" i="4"/>
  <c r="I600" i="4" s="1"/>
  <c r="G601" i="4"/>
  <c r="I601" i="4" s="1"/>
  <c r="G602" i="4"/>
  <c r="I602" i="4" s="1"/>
  <c r="G603" i="4"/>
  <c r="G604" i="4"/>
  <c r="I604" i="4" s="1"/>
  <c r="G605" i="4"/>
  <c r="I605" i="4" s="1"/>
  <c r="G606" i="4"/>
  <c r="I606" i="4" s="1"/>
  <c r="G607" i="4"/>
  <c r="G595" i="4"/>
  <c r="I595" i="4" s="1"/>
  <c r="I519" i="4"/>
  <c r="I520" i="4"/>
  <c r="I524" i="4"/>
  <c r="G520" i="4"/>
  <c r="G521" i="4"/>
  <c r="I521" i="4" s="1"/>
  <c r="G522" i="4"/>
  <c r="I522" i="4" s="1"/>
  <c r="G523" i="4"/>
  <c r="I523" i="4" s="1"/>
  <c r="G524" i="4"/>
  <c r="G519" i="4"/>
  <c r="I501" i="4"/>
  <c r="I502" i="4"/>
  <c r="I505" i="4"/>
  <c r="I506" i="4"/>
  <c r="I509" i="4"/>
  <c r="I510" i="4"/>
  <c r="I513" i="4"/>
  <c r="I514" i="4"/>
  <c r="I517" i="4"/>
  <c r="I500" i="4"/>
  <c r="G501" i="4"/>
  <c r="G502" i="4"/>
  <c r="G503" i="4"/>
  <c r="I503" i="4" s="1"/>
  <c r="G504" i="4"/>
  <c r="I504" i="4" s="1"/>
  <c r="G505" i="4"/>
  <c r="G506" i="4"/>
  <c r="G507" i="4"/>
  <c r="I507" i="4" s="1"/>
  <c r="G508" i="4"/>
  <c r="I508" i="4" s="1"/>
  <c r="G509" i="4"/>
  <c r="G510" i="4"/>
  <c r="G511" i="4"/>
  <c r="I511" i="4" s="1"/>
  <c r="G512" i="4"/>
  <c r="I512" i="4" s="1"/>
  <c r="G513" i="4"/>
  <c r="G514" i="4"/>
  <c r="G515" i="4"/>
  <c r="I515" i="4" s="1"/>
  <c r="G516" i="4"/>
  <c r="I516" i="4" s="1"/>
  <c r="G517" i="4"/>
  <c r="G500" i="4"/>
  <c r="G1462" i="4" l="1"/>
  <c r="I1462" i="4" s="1"/>
  <c r="G1461" i="4"/>
  <c r="I1461" i="4" s="1"/>
  <c r="G1460" i="4"/>
  <c r="I1460" i="4" s="1"/>
  <c r="G1459" i="4"/>
  <c r="I1459" i="4" s="1"/>
  <c r="G1458" i="4"/>
  <c r="I1458" i="4" s="1"/>
  <c r="G993" i="4"/>
  <c r="I993" i="4" s="1"/>
  <c r="G992" i="4"/>
  <c r="I992" i="4" s="1"/>
  <c r="G991" i="4"/>
  <c r="I991" i="4" s="1"/>
  <c r="G990" i="4"/>
  <c r="I990" i="4" s="1"/>
  <c r="G989" i="4"/>
  <c r="I989" i="4" s="1"/>
  <c r="I495" i="4"/>
  <c r="G494" i="4"/>
  <c r="I494" i="4" s="1"/>
  <c r="G495" i="4"/>
  <c r="G496" i="4"/>
  <c r="I496" i="4" s="1"/>
  <c r="G497" i="4"/>
  <c r="I497" i="4" s="1"/>
  <c r="G493" i="4"/>
  <c r="I493" i="4" s="1"/>
  <c r="G1456" i="4" l="1"/>
  <c r="I1456" i="4" s="1"/>
  <c r="G1455" i="4"/>
  <c r="I1455" i="4" s="1"/>
  <c r="G1454" i="4"/>
  <c r="I1454" i="4" s="1"/>
  <c r="G1453" i="4"/>
  <c r="I1453" i="4" s="1"/>
  <c r="G1452" i="4"/>
  <c r="I1452" i="4" s="1"/>
  <c r="G1451" i="4"/>
  <c r="I1451" i="4" s="1"/>
  <c r="G1450" i="4"/>
  <c r="I1450" i="4" s="1"/>
  <c r="G1449" i="4"/>
  <c r="I1449" i="4" s="1"/>
  <c r="G1448" i="4"/>
  <c r="I1448" i="4" s="1"/>
  <c r="G1447" i="4"/>
  <c r="I1447" i="4" s="1"/>
  <c r="G1446" i="4"/>
  <c r="I1446" i="4" s="1"/>
  <c r="G1445" i="4"/>
  <c r="I1445" i="4" s="1"/>
  <c r="G1444" i="4"/>
  <c r="I1444" i="4" s="1"/>
  <c r="G1443" i="4"/>
  <c r="I1443" i="4" s="1"/>
  <c r="G1442" i="4"/>
  <c r="I1442" i="4" s="1"/>
  <c r="G1441" i="4"/>
  <c r="I1441" i="4" s="1"/>
  <c r="G1440" i="4"/>
  <c r="I1440" i="4" s="1"/>
  <c r="G1439" i="4"/>
  <c r="I1439" i="4" s="1"/>
  <c r="G1438" i="4"/>
  <c r="I1438" i="4" s="1"/>
  <c r="G1437" i="4"/>
  <c r="I1437" i="4" s="1"/>
  <c r="G987" i="4"/>
  <c r="I987" i="4" s="1"/>
  <c r="G986" i="4"/>
  <c r="I986" i="4" s="1"/>
  <c r="G985" i="4"/>
  <c r="I985" i="4" s="1"/>
  <c r="G984" i="4"/>
  <c r="I984" i="4" s="1"/>
  <c r="G983" i="4"/>
  <c r="I983" i="4" s="1"/>
  <c r="G982" i="4"/>
  <c r="I982" i="4" s="1"/>
  <c r="G981" i="4"/>
  <c r="I981" i="4" s="1"/>
  <c r="G980" i="4"/>
  <c r="I980" i="4" s="1"/>
  <c r="G979" i="4"/>
  <c r="I979" i="4" s="1"/>
  <c r="G978" i="4"/>
  <c r="I978" i="4" s="1"/>
  <c r="G977" i="4"/>
  <c r="I977" i="4" s="1"/>
  <c r="G976" i="4"/>
  <c r="I976" i="4" s="1"/>
  <c r="G975" i="4"/>
  <c r="I975" i="4" s="1"/>
  <c r="G974" i="4"/>
  <c r="I974" i="4" s="1"/>
  <c r="G973" i="4"/>
  <c r="I973" i="4" s="1"/>
  <c r="G972" i="4"/>
  <c r="I972" i="4" s="1"/>
  <c r="G971" i="4"/>
  <c r="I971" i="4" s="1"/>
  <c r="G970" i="4"/>
  <c r="I970" i="4" s="1"/>
  <c r="G969" i="4"/>
  <c r="I969" i="4" s="1"/>
  <c r="G968" i="4"/>
  <c r="I968" i="4" s="1"/>
  <c r="I476" i="4"/>
  <c r="I477" i="4"/>
  <c r="I483" i="4"/>
  <c r="G486" i="4"/>
  <c r="I486" i="4" s="1"/>
  <c r="G487" i="4"/>
  <c r="I487" i="4" s="1"/>
  <c r="G488" i="4"/>
  <c r="I488" i="4" s="1"/>
  <c r="G485" i="4"/>
  <c r="I485" i="4" s="1"/>
  <c r="G479" i="4"/>
  <c r="I479" i="4" s="1"/>
  <c r="G480" i="4"/>
  <c r="I480" i="4" s="1"/>
  <c r="G481" i="4"/>
  <c r="I481" i="4" s="1"/>
  <c r="G482" i="4"/>
  <c r="I482" i="4" s="1"/>
  <c r="G483" i="4"/>
  <c r="G484" i="4"/>
  <c r="I484" i="4" s="1"/>
  <c r="G478" i="4"/>
  <c r="I478" i="4" s="1"/>
  <c r="G477" i="4"/>
  <c r="G476" i="4"/>
  <c r="G475" i="4"/>
  <c r="I475" i="4" s="1"/>
  <c r="G474" i="4"/>
  <c r="I474" i="4" s="1"/>
  <c r="G473" i="4"/>
  <c r="I473" i="4" s="1"/>
  <c r="G472" i="4"/>
  <c r="I472" i="4" s="1"/>
  <c r="G469" i="4"/>
  <c r="I469" i="4" s="1"/>
  <c r="G470" i="4"/>
  <c r="I470" i="4" s="1"/>
  <c r="G468" i="4"/>
  <c r="I468" i="4" s="1"/>
  <c r="G463" i="4"/>
  <c r="I463" i="4"/>
  <c r="G464" i="4"/>
  <c r="I464" i="4" s="1"/>
  <c r="G465" i="4"/>
  <c r="G466" i="4"/>
  <c r="G467" i="4"/>
  <c r="I467" i="4" s="1"/>
  <c r="G462" i="4"/>
  <c r="I462" i="4" s="1"/>
  <c r="I435" i="4"/>
  <c r="I436" i="4"/>
  <c r="I438" i="4"/>
  <c r="I439" i="4"/>
  <c r="I447" i="4"/>
  <c r="I450" i="4"/>
  <c r="I451" i="4"/>
  <c r="I454" i="4"/>
  <c r="I455" i="4"/>
  <c r="I465" i="4"/>
  <c r="I466" i="4"/>
  <c r="I428" i="4"/>
  <c r="G459" i="4"/>
  <c r="I459" i="4" s="1"/>
  <c r="G460" i="4"/>
  <c r="I460" i="4" s="1"/>
  <c r="G444" i="4"/>
  <c r="I444" i="4" s="1"/>
  <c r="G445" i="4"/>
  <c r="I445" i="4" s="1"/>
  <c r="G446" i="4"/>
  <c r="I446" i="4" s="1"/>
  <c r="G447" i="4"/>
  <c r="G448" i="4"/>
  <c r="I448" i="4" s="1"/>
  <c r="G449" i="4"/>
  <c r="I449" i="4" s="1"/>
  <c r="G450" i="4"/>
  <c r="G451" i="4"/>
  <c r="G452" i="4"/>
  <c r="I452" i="4" s="1"/>
  <c r="G453" i="4"/>
  <c r="I453" i="4" s="1"/>
  <c r="G454" i="4"/>
  <c r="G455" i="4"/>
  <c r="G456" i="4"/>
  <c r="I456" i="4" s="1"/>
  <c r="G457" i="4"/>
  <c r="I457" i="4" s="1"/>
  <c r="G458" i="4"/>
  <c r="I458" i="4" s="1"/>
  <c r="G443" i="4"/>
  <c r="I443" i="4" s="1"/>
  <c r="G442" i="4"/>
  <c r="I442" i="4" s="1"/>
  <c r="G441" i="4"/>
  <c r="I441" i="4" s="1"/>
  <c r="G440" i="4"/>
  <c r="I440" i="4" s="1"/>
  <c r="G439" i="4"/>
  <c r="G436" i="4"/>
  <c r="G437" i="4"/>
  <c r="I437" i="4" s="1"/>
  <c r="G438" i="4"/>
  <c r="G435" i="4"/>
  <c r="G433" i="4"/>
  <c r="I433" i="4" s="1"/>
  <c r="G434" i="4"/>
  <c r="I434" i="4" s="1"/>
  <c r="G431" i="4"/>
  <c r="I431" i="4" s="1"/>
  <c r="G428" i="4"/>
  <c r="G429" i="4"/>
  <c r="I429" i="4" s="1"/>
  <c r="G430" i="4"/>
  <c r="I430" i="4" s="1"/>
  <c r="G432" i="4"/>
  <c r="I432" i="4" s="1"/>
  <c r="G427" i="4"/>
  <c r="I427" i="4" s="1"/>
  <c r="G1398" i="4" l="1"/>
  <c r="I1398" i="4" s="1"/>
  <c r="G1397" i="4"/>
  <c r="I1397" i="4" s="1"/>
  <c r="G1396" i="4"/>
  <c r="I1396" i="4" s="1"/>
  <c r="G1395" i="4"/>
  <c r="I1395" i="4" s="1"/>
  <c r="G1394" i="4"/>
  <c r="I1394" i="4" s="1"/>
  <c r="G1393" i="4"/>
  <c r="I1393" i="4" s="1"/>
  <c r="G1392" i="4"/>
  <c r="I1392" i="4" s="1"/>
  <c r="G1391" i="4"/>
  <c r="I1391" i="4" s="1"/>
  <c r="G1390" i="4"/>
  <c r="I1390" i="4" s="1"/>
  <c r="G1389" i="4"/>
  <c r="I1389" i="4" s="1"/>
  <c r="G1388" i="4"/>
  <c r="I1388" i="4" s="1"/>
  <c r="G1387" i="4"/>
  <c r="I1387" i="4" s="1"/>
  <c r="G1386" i="4"/>
  <c r="I1386" i="4" s="1"/>
  <c r="G1385" i="4"/>
  <c r="I1385" i="4" s="1"/>
  <c r="G1384" i="4"/>
  <c r="I1384" i="4" s="1"/>
  <c r="G1383" i="4"/>
  <c r="I1383" i="4" s="1"/>
  <c r="G1382" i="4"/>
  <c r="I1382" i="4" s="1"/>
  <c r="G1381" i="4"/>
  <c r="I1381" i="4" s="1"/>
  <c r="G1380" i="4"/>
  <c r="I1380" i="4" s="1"/>
  <c r="G1379" i="4"/>
  <c r="I1379" i="4" s="1"/>
  <c r="G1378" i="4"/>
  <c r="I1378" i="4" s="1"/>
  <c r="G1377" i="4"/>
  <c r="I1377" i="4" s="1"/>
  <c r="G918" i="4"/>
  <c r="I918" i="4" s="1"/>
  <c r="I917" i="4"/>
  <c r="G917" i="4"/>
  <c r="G916" i="4"/>
  <c r="I916" i="4" s="1"/>
  <c r="G915" i="4"/>
  <c r="I915" i="4" s="1"/>
  <c r="G914" i="4"/>
  <c r="I914" i="4" s="1"/>
  <c r="G913" i="4"/>
  <c r="I913" i="4" s="1"/>
  <c r="G912" i="4"/>
  <c r="I912" i="4" s="1"/>
  <c r="G911" i="4"/>
  <c r="I911" i="4" s="1"/>
  <c r="G910" i="4"/>
  <c r="I910" i="4" s="1"/>
  <c r="G909" i="4"/>
  <c r="I909" i="4" s="1"/>
  <c r="G908" i="4"/>
  <c r="I908" i="4" s="1"/>
  <c r="I907" i="4"/>
  <c r="G907" i="4"/>
  <c r="G906" i="4"/>
  <c r="I906" i="4" s="1"/>
  <c r="G905" i="4"/>
  <c r="I905" i="4" s="1"/>
  <c r="G904" i="4"/>
  <c r="I904" i="4" s="1"/>
  <c r="G903" i="4"/>
  <c r="I903" i="4" s="1"/>
  <c r="G902" i="4"/>
  <c r="I902" i="4" s="1"/>
  <c r="G901" i="4"/>
  <c r="I901" i="4" s="1"/>
  <c r="G900" i="4"/>
  <c r="I900" i="4" s="1"/>
  <c r="G899" i="4"/>
  <c r="I899" i="4" s="1"/>
  <c r="G898" i="4"/>
  <c r="I898" i="4" s="1"/>
  <c r="I897" i="4"/>
  <c r="G897" i="4"/>
  <c r="I412" i="4"/>
  <c r="I413" i="4"/>
  <c r="I416" i="4"/>
  <c r="I417" i="4"/>
  <c r="I423" i="4"/>
  <c r="G423" i="4"/>
  <c r="G422" i="4"/>
  <c r="I422" i="4" s="1"/>
  <c r="G420" i="4"/>
  <c r="I420" i="4" s="1"/>
  <c r="G419" i="4"/>
  <c r="I419" i="4" s="1"/>
  <c r="G418" i="4"/>
  <c r="I418" i="4" s="1"/>
  <c r="G411" i="4"/>
  <c r="I411" i="4" s="1"/>
  <c r="G409" i="4"/>
  <c r="I409" i="4" s="1"/>
  <c r="G407" i="4"/>
  <c r="I407" i="4" s="1"/>
  <c r="G408" i="4"/>
  <c r="I408" i="4" s="1"/>
  <c r="G406" i="4"/>
  <c r="I406" i="4" s="1"/>
  <c r="G405" i="4"/>
  <c r="I405" i="4" s="1"/>
  <c r="G410" i="4"/>
  <c r="I410" i="4" s="1"/>
  <c r="G412" i="4"/>
  <c r="G413" i="4"/>
  <c r="G414" i="4"/>
  <c r="I414" i="4" s="1"/>
  <c r="G415" i="4"/>
  <c r="I415" i="4" s="1"/>
  <c r="G416" i="4"/>
  <c r="G417" i="4"/>
  <c r="G421" i="4"/>
  <c r="I421" i="4" s="1"/>
  <c r="G424" i="4"/>
  <c r="I424" i="4" s="1"/>
  <c r="G425" i="4"/>
  <c r="I425" i="4" s="1"/>
  <c r="G404" i="4"/>
  <c r="I404" i="4" s="1"/>
  <c r="I333" i="4"/>
  <c r="I340" i="4"/>
  <c r="I348" i="4"/>
  <c r="I354" i="4"/>
  <c r="I366" i="4"/>
  <c r="I377" i="4"/>
  <c r="G370" i="4"/>
  <c r="I370" i="4" s="1"/>
  <c r="G371" i="4"/>
  <c r="I371" i="4" s="1"/>
  <c r="G372" i="4"/>
  <c r="I372" i="4" s="1"/>
  <c r="G373" i="4"/>
  <c r="I373" i="4" s="1"/>
  <c r="G374" i="4"/>
  <c r="I374" i="4" s="1"/>
  <c r="G375" i="4"/>
  <c r="I375" i="4" s="1"/>
  <c r="G376" i="4"/>
  <c r="I376" i="4" s="1"/>
  <c r="G377" i="4"/>
  <c r="G369" i="4"/>
  <c r="I369" i="4" s="1"/>
  <c r="G364" i="4"/>
  <c r="I364" i="4" s="1"/>
  <c r="G365" i="4"/>
  <c r="I365" i="4" s="1"/>
  <c r="G366" i="4"/>
  <c r="G367" i="4"/>
  <c r="I367" i="4" s="1"/>
  <c r="G368" i="4"/>
  <c r="I368" i="4" s="1"/>
  <c r="G362" i="4"/>
  <c r="I362" i="4" s="1"/>
  <c r="G359" i="4"/>
  <c r="I359" i="4" s="1"/>
  <c r="G360" i="4"/>
  <c r="I360" i="4" s="1"/>
  <c r="G361" i="4"/>
  <c r="I361" i="4" s="1"/>
  <c r="G363" i="4"/>
  <c r="I363" i="4" s="1"/>
  <c r="G357" i="4"/>
  <c r="I357" i="4" s="1"/>
  <c r="G358" i="4"/>
  <c r="I358" i="4" s="1"/>
  <c r="G356" i="4"/>
  <c r="I356" i="4" s="1"/>
  <c r="G350" i="4"/>
  <c r="I350" i="4" s="1"/>
  <c r="G348" i="4"/>
  <c r="G355" i="4"/>
  <c r="I355" i="4" s="1"/>
  <c r="G352" i="4"/>
  <c r="I352" i="4" s="1"/>
  <c r="G353" i="4"/>
  <c r="I353" i="4" s="1"/>
  <c r="G354" i="4"/>
  <c r="G351" i="4"/>
  <c r="I351" i="4" s="1"/>
  <c r="G349" i="4"/>
  <c r="I349" i="4" s="1"/>
  <c r="G344" i="4"/>
  <c r="I344" i="4" s="1"/>
  <c r="G345" i="4"/>
  <c r="I345" i="4" s="1"/>
  <c r="G346" i="4"/>
  <c r="I346" i="4" s="1"/>
  <c r="G347" i="4"/>
  <c r="I347" i="4" s="1"/>
  <c r="G343" i="4"/>
  <c r="I343" i="4" s="1"/>
  <c r="G342" i="4"/>
  <c r="I342" i="4" s="1"/>
  <c r="G341" i="4"/>
  <c r="I341" i="4" s="1"/>
  <c r="G340" i="4"/>
  <c r="G339" i="4"/>
  <c r="I339" i="4" s="1"/>
  <c r="G338" i="4"/>
  <c r="I338" i="4" s="1"/>
  <c r="G333" i="4"/>
  <c r="G337" i="4"/>
  <c r="I337" i="4" s="1"/>
  <c r="G336" i="4"/>
  <c r="I336" i="4" s="1"/>
  <c r="G335" i="4"/>
  <c r="I335" i="4" s="1"/>
  <c r="G334" i="4"/>
  <c r="I334" i="4" s="1"/>
  <c r="G332" i="4"/>
  <c r="I332" i="4" s="1"/>
  <c r="G331" i="4"/>
  <c r="I331" i="4" s="1"/>
  <c r="I1374" i="4"/>
  <c r="G1373" i="4"/>
  <c r="I1373" i="4" s="1"/>
  <c r="G1372" i="4"/>
  <c r="I1372" i="4" s="1"/>
  <c r="G1375" i="4"/>
  <c r="I1375" i="4" s="1"/>
  <c r="G1369" i="4"/>
  <c r="I1369" i="4" s="1"/>
  <c r="G1370" i="4"/>
  <c r="I1370" i="4" s="1"/>
  <c r="G1371" i="4"/>
  <c r="I1371" i="4" s="1"/>
  <c r="G1374" i="4"/>
  <c r="G1368" i="4"/>
  <c r="I1368" i="4" s="1"/>
  <c r="G1367" i="4"/>
  <c r="I1367" i="4" s="1"/>
  <c r="G1366" i="4"/>
  <c r="I1366" i="4" s="1"/>
  <c r="G1365" i="4"/>
  <c r="I1365" i="4" s="1"/>
  <c r="G1364" i="4"/>
  <c r="I1364" i="4" s="1"/>
  <c r="I1363" i="4"/>
  <c r="G1363" i="4"/>
  <c r="G1362" i="4"/>
  <c r="I1362" i="4" s="1"/>
  <c r="G1361" i="4"/>
  <c r="I1361" i="4" s="1"/>
  <c r="G1360" i="4"/>
  <c r="I1360" i="4" s="1"/>
  <c r="G1359" i="4"/>
  <c r="I1359" i="4" s="1"/>
  <c r="G1358" i="4"/>
  <c r="I1358" i="4" s="1"/>
  <c r="G1357" i="4"/>
  <c r="I1357" i="4" s="1"/>
  <c r="G1356" i="4"/>
  <c r="I1356" i="4" s="1"/>
  <c r="G1355" i="4"/>
  <c r="I1355" i="4" s="1"/>
  <c r="G1354" i="4"/>
  <c r="I1354" i="4" s="1"/>
  <c r="I1353" i="4"/>
  <c r="G1353" i="4"/>
  <c r="G1352" i="4"/>
  <c r="I1352" i="4" s="1"/>
  <c r="G1351" i="4"/>
  <c r="I1351" i="4" s="1"/>
  <c r="G1350" i="4"/>
  <c r="I1350" i="4" s="1"/>
  <c r="G1349" i="4"/>
  <c r="I1349" i="4" s="1"/>
  <c r="I891" i="4"/>
  <c r="I892" i="4"/>
  <c r="I893" i="4"/>
  <c r="G895" i="4"/>
  <c r="I895" i="4" s="1"/>
  <c r="G889" i="4"/>
  <c r="I889" i="4" s="1"/>
  <c r="G890" i="4"/>
  <c r="I890" i="4" s="1"/>
  <c r="G891" i="4"/>
  <c r="G892" i="4"/>
  <c r="G893" i="4"/>
  <c r="G894" i="4"/>
  <c r="I894" i="4" s="1"/>
  <c r="G888" i="4"/>
  <c r="I888" i="4" s="1"/>
  <c r="G887" i="4"/>
  <c r="I887" i="4" s="1"/>
  <c r="G886" i="4"/>
  <c r="I886" i="4" s="1"/>
  <c r="G885" i="4"/>
  <c r="I885" i="4" s="1"/>
  <c r="G884" i="4"/>
  <c r="I884" i="4" s="1"/>
  <c r="G883" i="4"/>
  <c r="I883" i="4" s="1"/>
  <c r="G882" i="4"/>
  <c r="I882" i="4" s="1"/>
  <c r="G881" i="4"/>
  <c r="I881" i="4" s="1"/>
  <c r="G880" i="4"/>
  <c r="I880" i="4" s="1"/>
  <c r="G879" i="4"/>
  <c r="I879" i="4" s="1"/>
  <c r="G878" i="4"/>
  <c r="I878" i="4" s="1"/>
  <c r="G877" i="4"/>
  <c r="I877" i="4" s="1"/>
  <c r="G876" i="4"/>
  <c r="I876" i="4" s="1"/>
  <c r="G875" i="4"/>
  <c r="I875" i="4" s="1"/>
  <c r="G874" i="4"/>
  <c r="I874" i="4" s="1"/>
  <c r="G873" i="4"/>
  <c r="I873" i="4" s="1"/>
  <c r="G872" i="4"/>
  <c r="I872" i="4" s="1"/>
  <c r="G871" i="4"/>
  <c r="I871" i="4" s="1"/>
  <c r="G870" i="4"/>
  <c r="I870" i="4" s="1"/>
  <c r="G869" i="4"/>
  <c r="I869" i="4" s="1"/>
  <c r="I391" i="4"/>
  <c r="I392" i="4"/>
  <c r="I402" i="4"/>
  <c r="I381" i="4"/>
  <c r="I386" i="4"/>
  <c r="I387" i="4"/>
  <c r="I388" i="4"/>
  <c r="G402" i="4"/>
  <c r="G383" i="4"/>
  <c r="I383" i="4" s="1"/>
  <c r="G380" i="4"/>
  <c r="I380" i="4" s="1"/>
  <c r="G381" i="4"/>
  <c r="G382" i="4"/>
  <c r="I382" i="4" s="1"/>
  <c r="G384" i="4"/>
  <c r="I384" i="4" s="1"/>
  <c r="G385" i="4"/>
  <c r="I385" i="4" s="1"/>
  <c r="G386" i="4"/>
  <c r="G387" i="4"/>
  <c r="G388" i="4"/>
  <c r="G389" i="4"/>
  <c r="I389" i="4" s="1"/>
  <c r="G390" i="4"/>
  <c r="I390" i="4" s="1"/>
  <c r="G391" i="4"/>
  <c r="G392" i="4"/>
  <c r="G393" i="4"/>
  <c r="I393" i="4" s="1"/>
  <c r="G394" i="4"/>
  <c r="I394" i="4" s="1"/>
  <c r="G395" i="4"/>
  <c r="I395" i="4" s="1"/>
  <c r="G396" i="4"/>
  <c r="I396" i="4" s="1"/>
  <c r="G397" i="4"/>
  <c r="I397" i="4" s="1"/>
  <c r="G398" i="4"/>
  <c r="I398" i="4" s="1"/>
  <c r="G399" i="4"/>
  <c r="I399" i="4" s="1"/>
  <c r="G400" i="4"/>
  <c r="I400" i="4" s="1"/>
  <c r="G401" i="4"/>
  <c r="I401" i="4" s="1"/>
  <c r="G379" i="4"/>
  <c r="I379" i="4" s="1"/>
  <c r="I288" i="4"/>
  <c r="I296" i="4"/>
  <c r="I297" i="4"/>
  <c r="I304" i="4"/>
  <c r="I308" i="4"/>
  <c r="I309" i="4"/>
  <c r="I312" i="4"/>
  <c r="I313" i="4"/>
  <c r="I318" i="4"/>
  <c r="I319" i="4"/>
  <c r="I326" i="4"/>
  <c r="I268" i="4"/>
  <c r="G318" i="4"/>
  <c r="G319" i="4"/>
  <c r="G320" i="4"/>
  <c r="I320" i="4" s="1"/>
  <c r="G321" i="4"/>
  <c r="I321" i="4" s="1"/>
  <c r="G322" i="4"/>
  <c r="I322" i="4" s="1"/>
  <c r="G323" i="4"/>
  <c r="I323" i="4" s="1"/>
  <c r="G324" i="4"/>
  <c r="I324" i="4" s="1"/>
  <c r="G325" i="4"/>
  <c r="I325" i="4" s="1"/>
  <c r="G326" i="4"/>
  <c r="G327" i="4"/>
  <c r="I327" i="4" s="1"/>
  <c r="G328" i="4"/>
  <c r="I328" i="4" s="1"/>
  <c r="G329" i="4"/>
  <c r="I329" i="4" s="1"/>
  <c r="G317" i="4"/>
  <c r="I317" i="4" s="1"/>
  <c r="G305" i="4"/>
  <c r="I305" i="4" s="1"/>
  <c r="G306" i="4"/>
  <c r="I306" i="4" s="1"/>
  <c r="G307" i="4"/>
  <c r="I307" i="4" s="1"/>
  <c r="G308" i="4"/>
  <c r="G309" i="4"/>
  <c r="G310" i="4"/>
  <c r="I310" i="4" s="1"/>
  <c r="G311" i="4"/>
  <c r="I311" i="4" s="1"/>
  <c r="G304" i="4"/>
  <c r="G302" i="4"/>
  <c r="I302" i="4" s="1"/>
  <c r="G315" i="4"/>
  <c r="I315" i="4" s="1"/>
  <c r="G314" i="4"/>
  <c r="I314" i="4" s="1"/>
  <c r="G313" i="4"/>
  <c r="G312" i="4"/>
  <c r="G301" i="4"/>
  <c r="I301" i="4" s="1"/>
  <c r="G300" i="4"/>
  <c r="I300" i="4" s="1"/>
  <c r="G293" i="4"/>
  <c r="I293" i="4" s="1"/>
  <c r="G292" i="4"/>
  <c r="I292" i="4" s="1"/>
  <c r="G291" i="4"/>
  <c r="I291" i="4" s="1"/>
  <c r="G290" i="4"/>
  <c r="I290" i="4" s="1"/>
  <c r="G289" i="4"/>
  <c r="I289" i="4" s="1"/>
  <c r="G288" i="4"/>
  <c r="G284" i="4"/>
  <c r="I284" i="4" s="1"/>
  <c r="G283" i="4"/>
  <c r="I283" i="4" s="1"/>
  <c r="G271" i="4"/>
  <c r="I271" i="4" s="1"/>
  <c r="G272" i="4"/>
  <c r="I272" i="4" s="1"/>
  <c r="G273" i="4"/>
  <c r="I273" i="4" s="1"/>
  <c r="G274" i="4"/>
  <c r="I274" i="4" s="1"/>
  <c r="G275" i="4"/>
  <c r="I275" i="4" s="1"/>
  <c r="G276" i="4"/>
  <c r="I276" i="4" s="1"/>
  <c r="G277" i="4"/>
  <c r="I277" i="4" s="1"/>
  <c r="G278" i="4"/>
  <c r="I278" i="4" s="1"/>
  <c r="G279" i="4"/>
  <c r="I279" i="4" s="1"/>
  <c r="G280" i="4"/>
  <c r="I280" i="4" s="1"/>
  <c r="G281" i="4"/>
  <c r="I281" i="4" s="1"/>
  <c r="G270" i="4"/>
  <c r="I270" i="4" s="1"/>
  <c r="G269" i="4"/>
  <c r="I269" i="4" s="1"/>
  <c r="G268" i="4"/>
  <c r="G294" i="4"/>
  <c r="I294" i="4" s="1"/>
  <c r="G295" i="4"/>
  <c r="I295" i="4" s="1"/>
  <c r="G316" i="4"/>
  <c r="I316" i="4" s="1"/>
  <c r="G303" i="4"/>
  <c r="I303" i="4" s="1"/>
  <c r="G297" i="4"/>
  <c r="G298" i="4"/>
  <c r="I298" i="4" s="1"/>
  <c r="G299" i="4"/>
  <c r="I299" i="4" s="1"/>
  <c r="G296" i="4"/>
  <c r="G282" i="4"/>
  <c r="I282" i="4" s="1"/>
  <c r="G285" i="4"/>
  <c r="I285" i="4" s="1"/>
  <c r="G286" i="4"/>
  <c r="I286" i="4" s="1"/>
  <c r="G287" i="4"/>
  <c r="I287" i="4" s="1"/>
  <c r="K276" i="4"/>
  <c r="I242" i="4"/>
  <c r="I255" i="4"/>
  <c r="I264" i="4"/>
  <c r="I211" i="4"/>
  <c r="I219" i="4"/>
  <c r="I223" i="4"/>
  <c r="I195" i="4"/>
  <c r="I204" i="4"/>
  <c r="I205" i="4"/>
  <c r="G266" i="4"/>
  <c r="I266" i="4" s="1"/>
  <c r="G260" i="4"/>
  <c r="I260" i="4" s="1"/>
  <c r="G261" i="4"/>
  <c r="I261" i="4" s="1"/>
  <c r="G258" i="4"/>
  <c r="I258" i="4" s="1"/>
  <c r="G259" i="4"/>
  <c r="I259" i="4" s="1"/>
  <c r="G257" i="4"/>
  <c r="I257" i="4" s="1"/>
  <c r="G265" i="4"/>
  <c r="I265" i="4" s="1"/>
  <c r="G264" i="4"/>
  <c r="G263" i="4"/>
  <c r="I263" i="4" s="1"/>
  <c r="G262" i="4"/>
  <c r="I262" i="4" s="1"/>
  <c r="G254" i="4"/>
  <c r="I254" i="4" s="1"/>
  <c r="G255" i="4"/>
  <c r="G256" i="4"/>
  <c r="I256" i="4" s="1"/>
  <c r="G253" i="4"/>
  <c r="I253" i="4" s="1"/>
  <c r="G251" i="4"/>
  <c r="I251" i="4" s="1"/>
  <c r="G252" i="4"/>
  <c r="I252" i="4" s="1"/>
  <c r="G250" i="4"/>
  <c r="I250" i="4" s="1"/>
  <c r="G249" i="4"/>
  <c r="I249" i="4" s="1"/>
  <c r="G248" i="4"/>
  <c r="I248" i="4" s="1"/>
  <c r="G247" i="4"/>
  <c r="I247" i="4" s="1"/>
  <c r="G246" i="4"/>
  <c r="I246" i="4" s="1"/>
  <c r="G244" i="4"/>
  <c r="I244" i="4" s="1"/>
  <c r="G245" i="4"/>
  <c r="I245" i="4" s="1"/>
  <c r="G242" i="4"/>
  <c r="G241" i="4"/>
  <c r="I241" i="4" s="1"/>
  <c r="G239" i="4"/>
  <c r="I239" i="4" s="1"/>
  <c r="G240" i="4"/>
  <c r="I240" i="4" s="1"/>
  <c r="G243" i="4"/>
  <c r="I243" i="4" s="1"/>
  <c r="G237" i="4"/>
  <c r="I237" i="4" s="1"/>
  <c r="G233" i="4"/>
  <c r="I233" i="4" s="1"/>
  <c r="G234" i="4"/>
  <c r="I234" i="4" s="1"/>
  <c r="G235" i="4"/>
  <c r="I235" i="4" s="1"/>
  <c r="G236" i="4"/>
  <c r="I236" i="4" s="1"/>
  <c r="G238" i="4"/>
  <c r="I238" i="4" s="1"/>
  <c r="G232" i="4"/>
  <c r="I232" i="4" s="1"/>
  <c r="G231" i="4"/>
  <c r="I231" i="4" s="1"/>
  <c r="G227" i="4"/>
  <c r="I227" i="4" s="1"/>
  <c r="G228" i="4"/>
  <c r="I228" i="4" s="1"/>
  <c r="G229" i="4"/>
  <c r="I229" i="4" s="1"/>
  <c r="G230" i="4"/>
  <c r="I230" i="4" s="1"/>
  <c r="G226" i="4"/>
  <c r="I226" i="4" s="1"/>
  <c r="G225" i="4"/>
  <c r="I225" i="4" s="1"/>
  <c r="G221" i="4"/>
  <c r="I221" i="4" s="1"/>
  <c r="G222" i="4"/>
  <c r="I222" i="4" s="1"/>
  <c r="G223" i="4"/>
  <c r="G224" i="4"/>
  <c r="I224" i="4" s="1"/>
  <c r="G220" i="4"/>
  <c r="I220" i="4" s="1"/>
  <c r="G219" i="4"/>
  <c r="G218" i="4"/>
  <c r="I218" i="4" s="1"/>
  <c r="G217" i="4"/>
  <c r="I217" i="4" s="1"/>
  <c r="G216" i="4"/>
  <c r="I216" i="4" s="1"/>
  <c r="G215" i="4"/>
  <c r="I215" i="4" s="1"/>
  <c r="G214" i="4"/>
  <c r="I214" i="4" s="1"/>
  <c r="G210" i="4"/>
  <c r="I210" i="4" s="1"/>
  <c r="G211" i="4"/>
  <c r="G212" i="4"/>
  <c r="I212" i="4" s="1"/>
  <c r="G213" i="4"/>
  <c r="I213" i="4" s="1"/>
  <c r="G209" i="4"/>
  <c r="I209" i="4" s="1"/>
  <c r="G202" i="4"/>
  <c r="I202" i="4" s="1"/>
  <c r="G203" i="4"/>
  <c r="I203" i="4" s="1"/>
  <c r="G204" i="4"/>
  <c r="G205" i="4"/>
  <c r="G206" i="4"/>
  <c r="I206" i="4" s="1"/>
  <c r="G207" i="4"/>
  <c r="I207" i="4" s="1"/>
  <c r="G208" i="4"/>
  <c r="I208" i="4" s="1"/>
  <c r="G201" i="4"/>
  <c r="I201" i="4" s="1"/>
  <c r="G199" i="4"/>
  <c r="I199" i="4" s="1"/>
  <c r="G200" i="4"/>
  <c r="I200" i="4" s="1"/>
  <c r="G198" i="4"/>
  <c r="I198" i="4" s="1"/>
  <c r="G193" i="4"/>
  <c r="I193" i="4" s="1"/>
  <c r="G194" i="4"/>
  <c r="I194" i="4" s="1"/>
  <c r="G195" i="4"/>
  <c r="G196" i="4"/>
  <c r="I196" i="4" s="1"/>
  <c r="G197" i="4"/>
  <c r="I197" i="4" s="1"/>
  <c r="G192" i="4"/>
  <c r="I192" i="4" s="1"/>
  <c r="G179" i="4"/>
  <c r="G180" i="4"/>
  <c r="G181" i="4"/>
  <c r="G182" i="4"/>
  <c r="I182" i="4" s="1"/>
  <c r="G183" i="4"/>
  <c r="G184" i="4"/>
  <c r="G185" i="4"/>
  <c r="I185" i="4" s="1"/>
  <c r="G186" i="4"/>
  <c r="I186" i="4" s="1"/>
  <c r="G187" i="4"/>
  <c r="I187" i="4" s="1"/>
  <c r="G188" i="4"/>
  <c r="I188" i="4" s="1"/>
  <c r="G189" i="4"/>
  <c r="I189" i="4" s="1"/>
  <c r="G190" i="4"/>
  <c r="G178" i="4"/>
  <c r="G166" i="4"/>
  <c r="G167" i="4"/>
  <c r="I167" i="4" s="1"/>
  <c r="G168" i="4"/>
  <c r="I168" i="4" s="1"/>
  <c r="G169" i="4"/>
  <c r="I169" i="4" s="1"/>
  <c r="G170" i="4"/>
  <c r="G171" i="4"/>
  <c r="G172" i="4"/>
  <c r="I172" i="4" s="1"/>
  <c r="G173" i="4"/>
  <c r="I173" i="4" s="1"/>
  <c r="G174" i="4"/>
  <c r="I174" i="4" s="1"/>
  <c r="G175" i="4"/>
  <c r="I175" i="4" s="1"/>
  <c r="G176" i="4"/>
  <c r="I176" i="4" s="1"/>
  <c r="G177" i="4"/>
  <c r="I177" i="4" s="1"/>
  <c r="G153" i="4"/>
  <c r="I153" i="4" s="1"/>
  <c r="G154" i="4"/>
  <c r="I154" i="4" s="1"/>
  <c r="G155" i="4"/>
  <c r="I155" i="4" s="1"/>
  <c r="G156" i="4"/>
  <c r="G157" i="4"/>
  <c r="I157" i="4" s="1"/>
  <c r="G158" i="4"/>
  <c r="I158" i="4" s="1"/>
  <c r="G159" i="4"/>
  <c r="G160" i="4"/>
  <c r="G161" i="4"/>
  <c r="G162" i="4"/>
  <c r="G163" i="4"/>
  <c r="G164" i="4"/>
  <c r="G165" i="4"/>
  <c r="I165" i="4" s="1"/>
  <c r="G152" i="4"/>
  <c r="I152" i="4" s="1"/>
  <c r="G151" i="4"/>
  <c r="I151" i="4" s="1"/>
  <c r="G150" i="4"/>
  <c r="G145" i="4"/>
  <c r="I145" i="4" s="1"/>
  <c r="G146" i="4"/>
  <c r="I146" i="4" s="1"/>
  <c r="G147" i="4"/>
  <c r="I147" i="4" s="1"/>
  <c r="G148" i="4"/>
  <c r="G149" i="4"/>
  <c r="G143" i="4"/>
  <c r="I143" i="4" s="1"/>
  <c r="G141" i="4"/>
  <c r="I141" i="4" s="1"/>
  <c r="G142" i="4"/>
  <c r="G144" i="4"/>
  <c r="I144" i="4" s="1"/>
  <c r="I142" i="4"/>
  <c r="I148" i="4"/>
  <c r="I149" i="4"/>
  <c r="I150" i="4"/>
  <c r="I156" i="4"/>
  <c r="I159" i="4"/>
  <c r="I160" i="4"/>
  <c r="I161" i="4"/>
  <c r="I162" i="4"/>
  <c r="I163" i="4"/>
  <c r="I164" i="4"/>
  <c r="I166" i="4"/>
  <c r="I170" i="4"/>
  <c r="I171" i="4"/>
  <c r="I178" i="4"/>
  <c r="I179" i="4"/>
  <c r="I180" i="4"/>
  <c r="I181" i="4"/>
  <c r="I183" i="4"/>
  <c r="I184" i="4"/>
  <c r="I190" i="4"/>
  <c r="I140" i="4"/>
  <c r="G140" i="4"/>
  <c r="I131" i="4"/>
  <c r="I133" i="4"/>
  <c r="I136" i="4"/>
  <c r="I137" i="4"/>
  <c r="G132" i="4"/>
  <c r="I132" i="4" s="1"/>
  <c r="G133" i="4"/>
  <c r="G134" i="4"/>
  <c r="I134" i="4" s="1"/>
  <c r="G135" i="4"/>
  <c r="I135" i="4" s="1"/>
  <c r="G136" i="4"/>
  <c r="G137" i="4"/>
  <c r="G138" i="4"/>
  <c r="I138" i="4" s="1"/>
  <c r="G131" i="4"/>
  <c r="I120" i="4"/>
  <c r="I121" i="4"/>
  <c r="I128" i="4"/>
  <c r="G114" i="4"/>
  <c r="I114" i="4" s="1"/>
  <c r="G115" i="4"/>
  <c r="I115" i="4" s="1"/>
  <c r="G116" i="4"/>
  <c r="I116" i="4" s="1"/>
  <c r="G117" i="4"/>
  <c r="I117" i="4" s="1"/>
  <c r="G118" i="4"/>
  <c r="I118" i="4" s="1"/>
  <c r="G119" i="4"/>
  <c r="I119" i="4" s="1"/>
  <c r="G120" i="4"/>
  <c r="G121" i="4"/>
  <c r="G122" i="4"/>
  <c r="I122" i="4" s="1"/>
  <c r="G123" i="4"/>
  <c r="I123" i="4" s="1"/>
  <c r="G124" i="4"/>
  <c r="I124" i="4" s="1"/>
  <c r="G125" i="4"/>
  <c r="I125" i="4" s="1"/>
  <c r="G126" i="4"/>
  <c r="I126" i="4" s="1"/>
  <c r="G127" i="4"/>
  <c r="I127" i="4" s="1"/>
  <c r="G128" i="4"/>
  <c r="G129" i="4"/>
  <c r="I129" i="4" s="1"/>
  <c r="G113" i="4"/>
  <c r="I113" i="4" s="1"/>
  <c r="I101" i="4"/>
  <c r="I109" i="4"/>
  <c r="I110" i="4"/>
  <c r="G98" i="4"/>
  <c r="I98" i="4" s="1"/>
  <c r="G99" i="4"/>
  <c r="I99" i="4" s="1"/>
  <c r="G100" i="4"/>
  <c r="I100" i="4" s="1"/>
  <c r="G101" i="4"/>
  <c r="G102" i="4"/>
  <c r="I102" i="4" s="1"/>
  <c r="G103" i="4"/>
  <c r="I103" i="4" s="1"/>
  <c r="G104" i="4"/>
  <c r="I104" i="4" s="1"/>
  <c r="G105" i="4"/>
  <c r="I105" i="4" s="1"/>
  <c r="G106" i="4"/>
  <c r="I106" i="4" s="1"/>
  <c r="G107" i="4"/>
  <c r="I107" i="4" s="1"/>
  <c r="G108" i="4"/>
  <c r="I108" i="4" s="1"/>
  <c r="G109" i="4"/>
  <c r="G110" i="4"/>
  <c r="G111" i="4"/>
  <c r="I111" i="4" s="1"/>
  <c r="G97" i="4"/>
  <c r="I97" i="4" s="1"/>
  <c r="G1079" i="4"/>
  <c r="I1079" i="4" s="1"/>
  <c r="G1078" i="4"/>
  <c r="I1078" i="4" s="1"/>
  <c r="G1077" i="4"/>
  <c r="I1077" i="4" s="1"/>
  <c r="G1076" i="4"/>
  <c r="I1076" i="4" s="1"/>
  <c r="G1075" i="4"/>
  <c r="I1075" i="4" s="1"/>
  <c r="G1074" i="4"/>
  <c r="I1074" i="4" s="1"/>
  <c r="G1073" i="4"/>
  <c r="I1073" i="4" s="1"/>
  <c r="G1072" i="4"/>
  <c r="I1072" i="4" s="1"/>
  <c r="G1071" i="4"/>
  <c r="I1071" i="4" s="1"/>
  <c r="G1070" i="4"/>
  <c r="I1070" i="4" s="1"/>
  <c r="G1069" i="4"/>
  <c r="I1069" i="4" s="1"/>
  <c r="G1068" i="4"/>
  <c r="I1068" i="4" s="1"/>
  <c r="G1067" i="4"/>
  <c r="I1067" i="4" s="1"/>
  <c r="G1066" i="4"/>
  <c r="I1066" i="4" s="1"/>
  <c r="G1065" i="4"/>
  <c r="I1065" i="4" s="1"/>
  <c r="G1064" i="4"/>
  <c r="I1064" i="4" s="1"/>
  <c r="G1063" i="4"/>
  <c r="I1063" i="4" s="1"/>
  <c r="G1062" i="4"/>
  <c r="I1062" i="4" s="1"/>
  <c r="G1061" i="4"/>
  <c r="I1061" i="4" s="1"/>
  <c r="G1060" i="4"/>
  <c r="I1060" i="4" s="1"/>
  <c r="G1059" i="4"/>
  <c r="I1059" i="4" s="1"/>
  <c r="G1058" i="4"/>
  <c r="I1058" i="4" s="1"/>
  <c r="G1057" i="4"/>
  <c r="I1057" i="4" s="1"/>
  <c r="G1056" i="4"/>
  <c r="I1056" i="4" s="1"/>
  <c r="G1055" i="4"/>
  <c r="I1055" i="4" s="1"/>
  <c r="G1054" i="4"/>
  <c r="I1054" i="4" s="1"/>
  <c r="G1053" i="4"/>
  <c r="I1053" i="4" s="1"/>
  <c r="G1052" i="4"/>
  <c r="I1052" i="4" s="1"/>
  <c r="G1051" i="4"/>
  <c r="I1051" i="4" s="1"/>
  <c r="G1050" i="4"/>
  <c r="I1050" i="4" s="1"/>
  <c r="G1049" i="4"/>
  <c r="I1049" i="4" s="1"/>
  <c r="G1048" i="4"/>
  <c r="I1048" i="4" s="1"/>
  <c r="G1047" i="4"/>
  <c r="I1047" i="4" s="1"/>
  <c r="G1046" i="4"/>
  <c r="I1046" i="4" s="1"/>
  <c r="G1045" i="4"/>
  <c r="I1045" i="4" s="1"/>
  <c r="G1044" i="4"/>
  <c r="I1044" i="4" s="1"/>
  <c r="G1043" i="4"/>
  <c r="I1043" i="4" s="1"/>
  <c r="G1042" i="4"/>
  <c r="I1042" i="4" s="1"/>
  <c r="G1041" i="4"/>
  <c r="I1041" i="4" s="1"/>
  <c r="G1040" i="4"/>
  <c r="I1040" i="4" s="1"/>
  <c r="G1039" i="4"/>
  <c r="I1039" i="4" s="1"/>
  <c r="G1038" i="4"/>
  <c r="I1038" i="4" s="1"/>
  <c r="G1037" i="4"/>
  <c r="I1037" i="4" s="1"/>
  <c r="G1036" i="4"/>
  <c r="I1036" i="4" s="1"/>
  <c r="G1035" i="4"/>
  <c r="I1035" i="4" s="1"/>
  <c r="G1034" i="4"/>
  <c r="I1034" i="4" s="1"/>
  <c r="G1033" i="4"/>
  <c r="I1033" i="4" s="1"/>
  <c r="G1032" i="4"/>
  <c r="I1032" i="4" s="1"/>
  <c r="G1031" i="4"/>
  <c r="I1031" i="4" s="1"/>
  <c r="G1030" i="4"/>
  <c r="I1030" i="4" s="1"/>
  <c r="G1029" i="4"/>
  <c r="I1029" i="4" s="1"/>
  <c r="G1028" i="4"/>
  <c r="I1028" i="4" s="1"/>
  <c r="G1027" i="4"/>
  <c r="I1027" i="4" s="1"/>
  <c r="G1026" i="4"/>
  <c r="I1026" i="4" s="1"/>
  <c r="G1025" i="4"/>
  <c r="I1025" i="4" s="1"/>
  <c r="G1024" i="4"/>
  <c r="I1024" i="4" s="1"/>
  <c r="G1023" i="4"/>
  <c r="I1023" i="4" s="1"/>
  <c r="G593" i="4"/>
  <c r="I593" i="4" s="1"/>
  <c r="G592" i="4"/>
  <c r="I592" i="4" s="1"/>
  <c r="G591" i="4"/>
  <c r="I591" i="4" s="1"/>
  <c r="G590" i="4"/>
  <c r="I590" i="4" s="1"/>
  <c r="G589" i="4"/>
  <c r="I589" i="4" s="1"/>
  <c r="G588" i="4"/>
  <c r="I588" i="4" s="1"/>
  <c r="G587" i="4"/>
  <c r="I587" i="4" s="1"/>
  <c r="G586" i="4"/>
  <c r="I586" i="4" s="1"/>
  <c r="G585" i="4"/>
  <c r="I585" i="4" s="1"/>
  <c r="G584" i="4"/>
  <c r="I584" i="4" s="1"/>
  <c r="G583" i="4"/>
  <c r="I583" i="4" s="1"/>
  <c r="G582" i="4"/>
  <c r="I582" i="4" s="1"/>
  <c r="G581" i="4"/>
  <c r="I581" i="4" s="1"/>
  <c r="G580" i="4"/>
  <c r="I580" i="4" s="1"/>
  <c r="G579" i="4"/>
  <c r="I579" i="4" s="1"/>
  <c r="G578" i="4"/>
  <c r="I578" i="4" s="1"/>
  <c r="G577" i="4"/>
  <c r="I577" i="4" s="1"/>
  <c r="G576" i="4"/>
  <c r="I576" i="4" s="1"/>
  <c r="G575" i="4"/>
  <c r="I575" i="4" s="1"/>
  <c r="G574" i="4"/>
  <c r="I574" i="4" s="1"/>
  <c r="G573" i="4"/>
  <c r="I573" i="4" s="1"/>
  <c r="G572" i="4"/>
  <c r="I572" i="4" s="1"/>
  <c r="G571" i="4"/>
  <c r="I571" i="4" s="1"/>
  <c r="G570" i="4"/>
  <c r="I570" i="4" s="1"/>
  <c r="G569" i="4"/>
  <c r="I569" i="4" s="1"/>
  <c r="G568" i="4"/>
  <c r="I568" i="4" s="1"/>
  <c r="G567" i="4"/>
  <c r="I567" i="4" s="1"/>
  <c r="G566" i="4"/>
  <c r="I566" i="4" s="1"/>
  <c r="G565" i="4"/>
  <c r="I565" i="4" s="1"/>
  <c r="G564" i="4"/>
  <c r="I564" i="4" s="1"/>
  <c r="G563" i="4"/>
  <c r="I563" i="4" s="1"/>
  <c r="G562" i="4"/>
  <c r="I562" i="4" s="1"/>
  <c r="G561" i="4"/>
  <c r="I561" i="4" s="1"/>
  <c r="G560" i="4"/>
  <c r="I560" i="4" s="1"/>
  <c r="G559" i="4"/>
  <c r="I559" i="4" s="1"/>
  <c r="G558" i="4"/>
  <c r="I558" i="4" s="1"/>
  <c r="G557" i="4"/>
  <c r="I557" i="4" s="1"/>
  <c r="G556" i="4"/>
  <c r="I556" i="4" s="1"/>
  <c r="G555" i="4"/>
  <c r="I555" i="4" s="1"/>
  <c r="G554" i="4"/>
  <c r="I554" i="4" s="1"/>
  <c r="G553" i="4"/>
  <c r="I553" i="4" s="1"/>
  <c r="G552" i="4"/>
  <c r="I552" i="4" s="1"/>
  <c r="G551" i="4"/>
  <c r="I551" i="4" s="1"/>
  <c r="G550" i="4"/>
  <c r="I550" i="4" s="1"/>
  <c r="G549" i="4"/>
  <c r="I549" i="4" s="1"/>
  <c r="G548" i="4"/>
  <c r="I548" i="4" s="1"/>
  <c r="G547" i="4"/>
  <c r="I547" i="4" s="1"/>
  <c r="G546" i="4"/>
  <c r="I546" i="4" s="1"/>
  <c r="G545" i="4"/>
  <c r="I545" i="4" s="1"/>
  <c r="G544" i="4"/>
  <c r="I544" i="4" s="1"/>
  <c r="G543" i="4"/>
  <c r="I543" i="4" s="1"/>
  <c r="G542" i="4"/>
  <c r="I542" i="4" s="1"/>
  <c r="G541" i="4"/>
  <c r="I541" i="4" s="1"/>
  <c r="G540" i="4"/>
  <c r="I540" i="4" s="1"/>
  <c r="G539" i="4"/>
  <c r="I539" i="4" s="1"/>
  <c r="G538" i="4"/>
  <c r="I538" i="4" s="1"/>
  <c r="G537" i="4"/>
  <c r="I537" i="4" s="1"/>
  <c r="I40" i="4"/>
  <c r="I41" i="4"/>
  <c r="I45" i="4"/>
  <c r="I55" i="4"/>
  <c r="I56" i="4"/>
  <c r="I62" i="4"/>
  <c r="I68" i="4"/>
  <c r="I75" i="4"/>
  <c r="I82" i="4"/>
  <c r="I93" i="4"/>
  <c r="I94" i="4"/>
  <c r="G73" i="4"/>
  <c r="I73" i="4" s="1"/>
  <c r="G76" i="4"/>
  <c r="I76" i="4" s="1"/>
  <c r="G78" i="4"/>
  <c r="I78" i="4" s="1"/>
  <c r="G86" i="4"/>
  <c r="I86" i="4" s="1"/>
  <c r="G82" i="4"/>
  <c r="G80" i="4"/>
  <c r="I80" i="4" s="1"/>
  <c r="G77" i="4"/>
  <c r="I77" i="4" s="1"/>
  <c r="G70" i="4"/>
  <c r="I70" i="4" s="1"/>
  <c r="G85" i="4"/>
  <c r="I85" i="4" s="1"/>
  <c r="G84" i="4"/>
  <c r="I84" i="4" s="1"/>
  <c r="G87" i="4"/>
  <c r="I87" i="4" s="1"/>
  <c r="G90" i="4"/>
  <c r="I90" i="4" s="1"/>
  <c r="G92" i="4"/>
  <c r="I92" i="4" s="1"/>
  <c r="G94" i="4"/>
  <c r="G74" i="4"/>
  <c r="I74" i="4" s="1"/>
  <c r="G71" i="4"/>
  <c r="I71" i="4" s="1"/>
  <c r="G69" i="4"/>
  <c r="I69" i="4" s="1"/>
  <c r="G68" i="4"/>
  <c r="G61" i="4"/>
  <c r="I61" i="4" s="1"/>
  <c r="G60" i="4"/>
  <c r="I60" i="4" s="1"/>
  <c r="G52" i="4"/>
  <c r="I52" i="4" s="1"/>
  <c r="G48" i="4"/>
  <c r="I48" i="4" s="1"/>
  <c r="G83" i="4"/>
  <c r="I83" i="4" s="1"/>
  <c r="G89" i="4"/>
  <c r="I89" i="4" s="1"/>
  <c r="G93" i="4"/>
  <c r="G58" i="4"/>
  <c r="I58" i="4" s="1"/>
  <c r="G57" i="4"/>
  <c r="I57" i="4" s="1"/>
  <c r="G53" i="4"/>
  <c r="I53" i="4" s="1"/>
  <c r="G47" i="4"/>
  <c r="I47" i="4" s="1"/>
  <c r="G91" i="4"/>
  <c r="I91" i="4" s="1"/>
  <c r="G75" i="4"/>
  <c r="G72" i="4"/>
  <c r="I72" i="4" s="1"/>
  <c r="G67" i="4"/>
  <c r="I67" i="4" s="1"/>
  <c r="G65" i="4"/>
  <c r="I65" i="4" s="1"/>
  <c r="G63" i="4"/>
  <c r="I63" i="4" s="1"/>
  <c r="G59" i="4"/>
  <c r="I59" i="4" s="1"/>
  <c r="G55" i="4"/>
  <c r="G56" i="4"/>
  <c r="G49" i="4"/>
  <c r="I49" i="4" s="1"/>
  <c r="G54" i="4"/>
  <c r="I54" i="4" s="1"/>
  <c r="G51" i="4"/>
  <c r="I51" i="4" s="1"/>
  <c r="G50" i="4"/>
  <c r="I50" i="4" s="1"/>
  <c r="G95" i="4"/>
  <c r="I95" i="4" s="1"/>
  <c r="G88" i="4"/>
  <c r="I88" i="4" s="1"/>
  <c r="G79" i="4"/>
  <c r="I79" i="4" s="1"/>
  <c r="G81" i="4"/>
  <c r="I81" i="4" s="1"/>
  <c r="G66" i="4"/>
  <c r="I66" i="4" s="1"/>
  <c r="G64" i="4"/>
  <c r="I64" i="4" s="1"/>
  <c r="G62" i="4"/>
  <c r="G46" i="4"/>
  <c r="I46" i="4" s="1"/>
  <c r="G45" i="4"/>
  <c r="G44" i="4"/>
  <c r="I44" i="4" s="1"/>
  <c r="G42" i="4"/>
  <c r="I42" i="4" s="1"/>
  <c r="G40" i="4"/>
  <c r="G41" i="4"/>
  <c r="G43" i="4"/>
  <c r="I43" i="4" s="1"/>
  <c r="G39" i="4"/>
  <c r="I39" i="4" s="1"/>
  <c r="G1021" i="4"/>
  <c r="I1021" i="4" s="1"/>
  <c r="G1020" i="4"/>
  <c r="I1020" i="4" s="1"/>
  <c r="G1019" i="4"/>
  <c r="I1019" i="4" s="1"/>
  <c r="G1018" i="4"/>
  <c r="I1018" i="4" s="1"/>
  <c r="G1017" i="4"/>
  <c r="I1017" i="4" s="1"/>
  <c r="G1015" i="4"/>
  <c r="I1015" i="4" s="1"/>
  <c r="G1014" i="4"/>
  <c r="I1014" i="4" s="1"/>
  <c r="G1013" i="4"/>
  <c r="I1013" i="4" s="1"/>
  <c r="G1012" i="4"/>
  <c r="I1012" i="4" s="1"/>
  <c r="G535" i="4"/>
  <c r="I535" i="4" s="1"/>
  <c r="G534" i="4"/>
  <c r="I534" i="4" s="1"/>
  <c r="G533" i="4"/>
  <c r="I533" i="4" s="1"/>
  <c r="G532" i="4"/>
  <c r="I532" i="4" s="1"/>
  <c r="G531" i="4"/>
  <c r="I531" i="4" s="1"/>
  <c r="G529" i="4"/>
  <c r="I529" i="4" s="1"/>
  <c r="G528" i="4"/>
  <c r="I528" i="4" s="1"/>
  <c r="G527" i="4"/>
  <c r="I527" i="4" s="1"/>
  <c r="G526" i="4"/>
  <c r="I526" i="4" s="1"/>
  <c r="I33" i="4"/>
  <c r="I36" i="4"/>
  <c r="I37" i="4"/>
  <c r="G36" i="4"/>
  <c r="G31" i="4"/>
  <c r="I31" i="4" s="1"/>
  <c r="G29" i="4"/>
  <c r="I29" i="4" s="1"/>
  <c r="G30" i="4"/>
  <c r="I30" i="4" s="1"/>
  <c r="G33" i="4"/>
  <c r="G34" i="4"/>
  <c r="I34" i="4" s="1"/>
  <c r="G35" i="4"/>
  <c r="I35" i="4" s="1"/>
  <c r="G37" i="4"/>
  <c r="G28" i="4"/>
  <c r="I28" i="4" s="1"/>
  <c r="G21" i="4"/>
  <c r="I21" i="4" s="1"/>
  <c r="G9" i="4"/>
  <c r="I9" i="4" s="1"/>
  <c r="G10" i="4"/>
  <c r="I10" i="4" s="1"/>
  <c r="G11" i="4"/>
  <c r="I11" i="4" s="1"/>
  <c r="G12" i="4"/>
  <c r="I12" i="4" s="1"/>
  <c r="G13" i="4"/>
  <c r="I13" i="4" s="1"/>
  <c r="G14" i="4"/>
  <c r="I14" i="4" s="1"/>
  <c r="G15" i="4"/>
  <c r="I15" i="4" s="1"/>
  <c r="G16" i="4"/>
  <c r="I16" i="4" s="1"/>
  <c r="G17" i="4"/>
  <c r="I17" i="4" s="1"/>
  <c r="G18" i="4"/>
  <c r="I18" i="4" s="1"/>
  <c r="G20" i="4"/>
  <c r="I20" i="4" s="1"/>
  <c r="G22" i="4"/>
  <c r="I22" i="4" s="1"/>
  <c r="G23" i="4"/>
  <c r="I23" i="4" s="1"/>
  <c r="G24" i="4"/>
  <c r="I24" i="4" s="1"/>
  <c r="G25" i="4"/>
  <c r="I25" i="4" s="1"/>
  <c r="G26" i="4"/>
  <c r="I26" i="4" s="1"/>
  <c r="G8" i="4"/>
  <c r="I8" i="4" s="1"/>
  <c r="G491" i="4" l="1"/>
  <c r="I491" i="4" s="1"/>
  <c r="G490" i="4"/>
  <c r="I490" i="4" s="1"/>
  <c r="G489" i="4"/>
  <c r="I489" i="4" s="1"/>
  <c r="G1373" i="3" l="1"/>
  <c r="I1373" i="3" s="1"/>
  <c r="G1372" i="3"/>
  <c r="I1372" i="3" s="1"/>
  <c r="G1371" i="3"/>
  <c r="I1371" i="3" s="1"/>
  <c r="G1370" i="3"/>
  <c r="I1370" i="3" s="1"/>
  <c r="G1369" i="3"/>
  <c r="I1369" i="3" s="1"/>
  <c r="G1368" i="3"/>
  <c r="G1367" i="3"/>
  <c r="I1367" i="3" s="1"/>
  <c r="G1364" i="3"/>
  <c r="I1364" i="3" s="1"/>
  <c r="G1365" i="3"/>
  <c r="G1366" i="3"/>
  <c r="I1366" i="3" s="1"/>
  <c r="G1363" i="3"/>
  <c r="I1363" i="3"/>
  <c r="I1365" i="3"/>
  <c r="I1368" i="3"/>
  <c r="G1362" i="3"/>
  <c r="I1362" i="3" s="1"/>
  <c r="G1402" i="3"/>
  <c r="I1402" i="3" s="1"/>
  <c r="G1400" i="3"/>
  <c r="I1400" i="3" s="1"/>
  <c r="G1401" i="3"/>
  <c r="I1401" i="3" s="1"/>
  <c r="G1399" i="3"/>
  <c r="I1399" i="3" s="1"/>
  <c r="G1398" i="3"/>
  <c r="I1398" i="3" s="1"/>
  <c r="G1393" i="3"/>
  <c r="I1393" i="3" s="1"/>
  <c r="G1392" i="3"/>
  <c r="I1392" i="3" s="1"/>
  <c r="G1391" i="3"/>
  <c r="I1391" i="3" s="1"/>
  <c r="G1333" i="3"/>
  <c r="I1333" i="3" s="1"/>
  <c r="G1335" i="3"/>
  <c r="I1335" i="3" s="1"/>
  <c r="G1336" i="3"/>
  <c r="I1336" i="3" s="1"/>
  <c r="G1334" i="3"/>
  <c r="I1334" i="3" s="1"/>
  <c r="G1337" i="3"/>
  <c r="I1337" i="3" s="1"/>
  <c r="G1314" i="3"/>
  <c r="I1314" i="3" s="1"/>
  <c r="G1315" i="3"/>
  <c r="I1315" i="3" s="1"/>
  <c r="G1316" i="3"/>
  <c r="I1316" i="3" s="1"/>
  <c r="G1317" i="3"/>
  <c r="I1317" i="3" s="1"/>
  <c r="G1318" i="3"/>
  <c r="I1318" i="3" s="1"/>
  <c r="G1284" i="3"/>
  <c r="I1284" i="3"/>
  <c r="G1285" i="3"/>
  <c r="I1285" i="3" s="1"/>
  <c r="G1286" i="3"/>
  <c r="I1286" i="3" s="1"/>
  <c r="G1287" i="3"/>
  <c r="I1287" i="3" s="1"/>
  <c r="G1288" i="3"/>
  <c r="I1288" i="3" s="1"/>
  <c r="G1289" i="3"/>
  <c r="I1289" i="3" s="1"/>
  <c r="G1290" i="3"/>
  <c r="I1290" i="3" s="1"/>
  <c r="G1291" i="3"/>
  <c r="I1291" i="3" s="1"/>
  <c r="G1292" i="3"/>
  <c r="I1292" i="3" s="1"/>
  <c r="G1293" i="3"/>
  <c r="I1293" i="3" s="1"/>
  <c r="G1294" i="3"/>
  <c r="I1294" i="3" s="1"/>
  <c r="G1283" i="3"/>
  <c r="I1283" i="3" s="1"/>
  <c r="G1282" i="3"/>
  <c r="I1282" i="3" s="1"/>
  <c r="G1280" i="3"/>
  <c r="I1280" i="3" s="1"/>
  <c r="G1278" i="3"/>
  <c r="I1278" i="3" s="1"/>
  <c r="G1281" i="3"/>
  <c r="I1281" i="3" s="1"/>
  <c r="G1279" i="3"/>
  <c r="I1279" i="3" s="1"/>
  <c r="G1277" i="3"/>
  <c r="I1277" i="3" s="1"/>
  <c r="G1276" i="3"/>
  <c r="I1276" i="3" s="1"/>
  <c r="I1262" i="3"/>
  <c r="I1270" i="3"/>
  <c r="I1275" i="3"/>
  <c r="G1262" i="3"/>
  <c r="G1263" i="3"/>
  <c r="I1263" i="3" s="1"/>
  <c r="G1264" i="3"/>
  <c r="I1264" i="3" s="1"/>
  <c r="G1265" i="3"/>
  <c r="I1265" i="3" s="1"/>
  <c r="G1266" i="3"/>
  <c r="I1266" i="3" s="1"/>
  <c r="G1267" i="3"/>
  <c r="I1267" i="3" s="1"/>
  <c r="G1268" i="3"/>
  <c r="I1268" i="3" s="1"/>
  <c r="G1269" i="3"/>
  <c r="I1269" i="3" s="1"/>
  <c r="G1270" i="3"/>
  <c r="G1271" i="3"/>
  <c r="I1271" i="3" s="1"/>
  <c r="G1272" i="3"/>
  <c r="I1272" i="3" s="1"/>
  <c r="G1273" i="3"/>
  <c r="I1273" i="3" s="1"/>
  <c r="G1274" i="3"/>
  <c r="I1274" i="3" s="1"/>
  <c r="G1275" i="3"/>
  <c r="G1261" i="3"/>
  <c r="I1261" i="3" s="1"/>
  <c r="G1260" i="3"/>
  <c r="I1260" i="3" s="1"/>
  <c r="G1252" i="3"/>
  <c r="I1252" i="3" s="1"/>
  <c r="G1253" i="3"/>
  <c r="I1253" i="3" s="1"/>
  <c r="G1254" i="3"/>
  <c r="I1254" i="3" s="1"/>
  <c r="G1255" i="3"/>
  <c r="I1255" i="3" s="1"/>
  <c r="G1256" i="3"/>
  <c r="I1256" i="3" s="1"/>
  <c r="G1257" i="3"/>
  <c r="I1257" i="3" s="1"/>
  <c r="G1258" i="3"/>
  <c r="I1258" i="3" s="1"/>
  <c r="G1259" i="3"/>
  <c r="I1259" i="3" s="1"/>
  <c r="G1251" i="3"/>
  <c r="I1251" i="3" s="1"/>
  <c r="G1237" i="3"/>
  <c r="I1237" i="3" s="1"/>
  <c r="G1236" i="3"/>
  <c r="I1236" i="3" s="1"/>
  <c r="G1235" i="3"/>
  <c r="I1235" i="3" s="1"/>
  <c r="G1226" i="3"/>
  <c r="I1226" i="3" s="1"/>
  <c r="G1227" i="3"/>
  <c r="I1227" i="3" s="1"/>
  <c r="G1228" i="3"/>
  <c r="I1228" i="3" s="1"/>
  <c r="G1229" i="3"/>
  <c r="I1229" i="3" s="1"/>
  <c r="G1230" i="3"/>
  <c r="I1230" i="3" s="1"/>
  <c r="G1231" i="3"/>
  <c r="I1231" i="3" s="1"/>
  <c r="G1232" i="3"/>
  <c r="I1232" i="3" s="1"/>
  <c r="G1233" i="3"/>
  <c r="I1233" i="3" s="1"/>
  <c r="G1234" i="3"/>
  <c r="I1234" i="3" s="1"/>
  <c r="G1225" i="3"/>
  <c r="I1225" i="3" s="1"/>
  <c r="I1219" i="3"/>
  <c r="G1210" i="3"/>
  <c r="I1210" i="3" s="1"/>
  <c r="G1211" i="3"/>
  <c r="I1211" i="3" s="1"/>
  <c r="G1212" i="3"/>
  <c r="I1212" i="3" s="1"/>
  <c r="G1213" i="3"/>
  <c r="I1213" i="3" s="1"/>
  <c r="G1214" i="3"/>
  <c r="I1214" i="3" s="1"/>
  <c r="G1215" i="3"/>
  <c r="I1215" i="3" s="1"/>
  <c r="G1216" i="3"/>
  <c r="I1216" i="3" s="1"/>
  <c r="G1217" i="3"/>
  <c r="I1217" i="3" s="1"/>
  <c r="G1218" i="3"/>
  <c r="I1218" i="3" s="1"/>
  <c r="G1219" i="3"/>
  <c r="G1220" i="3"/>
  <c r="I1220" i="3" s="1"/>
  <c r="G1221" i="3"/>
  <c r="I1221" i="3" s="1"/>
  <c r="G1222" i="3"/>
  <c r="I1222" i="3" s="1"/>
  <c r="G1223" i="3"/>
  <c r="I1223" i="3" s="1"/>
  <c r="G1224" i="3"/>
  <c r="I1224" i="3" s="1"/>
  <c r="G1209" i="3"/>
  <c r="I1209" i="3" s="1"/>
  <c r="I1203" i="3"/>
  <c r="G1204" i="3"/>
  <c r="I1204" i="3" s="1"/>
  <c r="G1205" i="3"/>
  <c r="I1205" i="3" s="1"/>
  <c r="G1206" i="3"/>
  <c r="I1206" i="3" s="1"/>
  <c r="G1207" i="3"/>
  <c r="I1207" i="3" s="1"/>
  <c r="G1208" i="3"/>
  <c r="I1208" i="3" s="1"/>
  <c r="G1203" i="3"/>
  <c r="G1124" i="3"/>
  <c r="I1124" i="3" s="1"/>
  <c r="G1125" i="3"/>
  <c r="I1125" i="3" s="1"/>
  <c r="G1126" i="3"/>
  <c r="I1126" i="3" s="1"/>
  <c r="G1127" i="3"/>
  <c r="I1127" i="3" s="1"/>
  <c r="G1128" i="3"/>
  <c r="I1128" i="3" s="1"/>
  <c r="G1129" i="3"/>
  <c r="I1129" i="3" s="1"/>
  <c r="G1130" i="3"/>
  <c r="I1130" i="3" s="1"/>
  <c r="G1131" i="3"/>
  <c r="I1131" i="3" s="1"/>
  <c r="G1132" i="3"/>
  <c r="G1133" i="3"/>
  <c r="I1133" i="3" s="1"/>
  <c r="G1134" i="3"/>
  <c r="I1134" i="3" s="1"/>
  <c r="G1135" i="3"/>
  <c r="I1135" i="3" s="1"/>
  <c r="G1136" i="3"/>
  <c r="I1136" i="3" s="1"/>
  <c r="G1137" i="3"/>
  <c r="I1137" i="3" s="1"/>
  <c r="G1138" i="3"/>
  <c r="I1138" i="3" s="1"/>
  <c r="G1139" i="3"/>
  <c r="I1139" i="3" s="1"/>
  <c r="G1140" i="3"/>
  <c r="G1141" i="3"/>
  <c r="I1141" i="3" s="1"/>
  <c r="G1142" i="3"/>
  <c r="I1142" i="3" s="1"/>
  <c r="G1143" i="3"/>
  <c r="I1143" i="3" s="1"/>
  <c r="G1144" i="3"/>
  <c r="I1144" i="3" s="1"/>
  <c r="G1123" i="3"/>
  <c r="I1123" i="3" s="1"/>
  <c r="I1132" i="3"/>
  <c r="I1140" i="3"/>
  <c r="G1122" i="3"/>
  <c r="I1122" i="3" s="1"/>
  <c r="G1121" i="3"/>
  <c r="I1121" i="3" s="1"/>
  <c r="G1120" i="3"/>
  <c r="I1120" i="3" s="1"/>
  <c r="G1118" i="3"/>
  <c r="I1118" i="3" s="1"/>
  <c r="G1108" i="3"/>
  <c r="I1108" i="3" s="1"/>
  <c r="G1109" i="3"/>
  <c r="I1109" i="3" s="1"/>
  <c r="G1110" i="3"/>
  <c r="I1110" i="3" s="1"/>
  <c r="G1111" i="3"/>
  <c r="I1111" i="3" s="1"/>
  <c r="G1112" i="3"/>
  <c r="I1112" i="3" s="1"/>
  <c r="G1113" i="3"/>
  <c r="I1113" i="3" s="1"/>
  <c r="G1114" i="3"/>
  <c r="I1114" i="3" s="1"/>
  <c r="G1115" i="3"/>
  <c r="I1115" i="3" s="1"/>
  <c r="G1116" i="3"/>
  <c r="I1116" i="3" s="1"/>
  <c r="G1117" i="3"/>
  <c r="I1117" i="3" s="1"/>
  <c r="G1096" i="3"/>
  <c r="I1096" i="3" s="1"/>
  <c r="G1097" i="3"/>
  <c r="I1097" i="3" s="1"/>
  <c r="G1098" i="3"/>
  <c r="I1098" i="3" s="1"/>
  <c r="G1099" i="3"/>
  <c r="I1099" i="3" s="1"/>
  <c r="G1100" i="3"/>
  <c r="I1100" i="3" s="1"/>
  <c r="G1101" i="3"/>
  <c r="I1101" i="3" s="1"/>
  <c r="G1102" i="3"/>
  <c r="I1102" i="3" s="1"/>
  <c r="G1103" i="3"/>
  <c r="I1103" i="3" s="1"/>
  <c r="G1104" i="3"/>
  <c r="I1104" i="3" s="1"/>
  <c r="G1105" i="3"/>
  <c r="I1105" i="3" s="1"/>
  <c r="G1106" i="3"/>
  <c r="I1106" i="3" s="1"/>
  <c r="G1107" i="3"/>
  <c r="I1107" i="3" s="1"/>
  <c r="G1095" i="3"/>
  <c r="I1095" i="3" s="1"/>
  <c r="G1092" i="3"/>
  <c r="I1092" i="3" s="1"/>
  <c r="G1090" i="3"/>
  <c r="I1090" i="3" s="1"/>
  <c r="G1091" i="3"/>
  <c r="I1091" i="3" s="1"/>
  <c r="G1089" i="3"/>
  <c r="I1089" i="3" s="1"/>
  <c r="G1076" i="3"/>
  <c r="I1076" i="3" s="1"/>
  <c r="G1075" i="3"/>
  <c r="I1075" i="3" s="1"/>
  <c r="G1074" i="3"/>
  <c r="I1074" i="3" s="1"/>
  <c r="G1073" i="3"/>
  <c r="I1073" i="3" s="1"/>
  <c r="G1072" i="3"/>
  <c r="I1072" i="3" s="1"/>
  <c r="G1071" i="3"/>
  <c r="I1071" i="3"/>
  <c r="I1063" i="3"/>
  <c r="G1058" i="3"/>
  <c r="I1058" i="3" s="1"/>
  <c r="G1059" i="3"/>
  <c r="I1059" i="3" s="1"/>
  <c r="G1060" i="3"/>
  <c r="I1060" i="3" s="1"/>
  <c r="G1061" i="3"/>
  <c r="I1061" i="3" s="1"/>
  <c r="G1062" i="3"/>
  <c r="I1062" i="3" s="1"/>
  <c r="G1063" i="3"/>
  <c r="G1064" i="3"/>
  <c r="I1064" i="3" s="1"/>
  <c r="G1065" i="3"/>
  <c r="I1065" i="3" s="1"/>
  <c r="G1066" i="3"/>
  <c r="I1066" i="3" s="1"/>
  <c r="G1067" i="3"/>
  <c r="I1067" i="3" s="1"/>
  <c r="G1068" i="3"/>
  <c r="I1068" i="3" s="1"/>
  <c r="G1069" i="3"/>
  <c r="I1069" i="3" s="1"/>
  <c r="G1057" i="3"/>
  <c r="I1057" i="3" s="1"/>
  <c r="G1031" i="3"/>
  <c r="I1031" i="3" s="1"/>
  <c r="G1030" i="3"/>
  <c r="I1030" i="3" s="1"/>
  <c r="G1021" i="3"/>
  <c r="I1021" i="3" s="1"/>
  <c r="G1022" i="3"/>
  <c r="I1022" i="3" s="1"/>
  <c r="G1023" i="3"/>
  <c r="I1023" i="3" s="1"/>
  <c r="G1024" i="3"/>
  <c r="I1024" i="3" s="1"/>
  <c r="G1020" i="3"/>
  <c r="I1020" i="3" s="1"/>
  <c r="G1397" i="3"/>
  <c r="I1397" i="3" s="1"/>
  <c r="G1396" i="3"/>
  <c r="I1396" i="3" s="1"/>
  <c r="G1395" i="3"/>
  <c r="I1395" i="3" s="1"/>
  <c r="G1019" i="3"/>
  <c r="I1019" i="3" s="1"/>
  <c r="G1018" i="3"/>
  <c r="I1018" i="3" s="1"/>
  <c r="G1017" i="3"/>
  <c r="I1017" i="3" s="1"/>
  <c r="G1409" i="3"/>
  <c r="I1409" i="3" s="1"/>
  <c r="G1408" i="3"/>
  <c r="I1408" i="3" s="1"/>
  <c r="G1406" i="3"/>
  <c r="I1406" i="3" s="1"/>
  <c r="G1405" i="3"/>
  <c r="I1405" i="3" s="1"/>
  <c r="G1404" i="3"/>
  <c r="I1404" i="3" s="1"/>
  <c r="G1403" i="3"/>
  <c r="I1403" i="3" s="1"/>
  <c r="G1028" i="3"/>
  <c r="I1028" i="3" s="1"/>
  <c r="G1027" i="3"/>
  <c r="I1027" i="3" s="1"/>
  <c r="G1026" i="3"/>
  <c r="I1026" i="3" s="1"/>
  <c r="G1025" i="3"/>
  <c r="I1025" i="3" s="1"/>
  <c r="G1015" i="3"/>
  <c r="I1015" i="3" s="1"/>
  <c r="G1014" i="3"/>
  <c r="I1014" i="3" s="1"/>
  <c r="G1013" i="3"/>
  <c r="I1013" i="3" s="1"/>
  <c r="G995" i="3"/>
  <c r="I995" i="3" s="1"/>
  <c r="G994" i="3"/>
  <c r="I994" i="3" s="1"/>
  <c r="G993" i="3"/>
  <c r="I993" i="3" s="1"/>
  <c r="G992" i="3"/>
  <c r="I992" i="3" s="1"/>
  <c r="G991" i="3"/>
  <c r="I991" i="3" s="1"/>
  <c r="G990" i="3"/>
  <c r="I990" i="3" s="1"/>
  <c r="G989" i="3"/>
  <c r="I989" i="3" s="1"/>
  <c r="G986" i="3"/>
  <c r="I986" i="3" s="1"/>
  <c r="G987" i="3"/>
  <c r="I987" i="3" s="1"/>
  <c r="G988" i="3"/>
  <c r="I988" i="3" s="1"/>
  <c r="G985" i="3"/>
  <c r="I985" i="3" s="1"/>
  <c r="G984" i="3"/>
  <c r="I984" i="3" s="1"/>
  <c r="G938" i="3"/>
  <c r="I938" i="3" s="1"/>
  <c r="G939" i="3"/>
  <c r="I939" i="3" s="1"/>
  <c r="G940" i="3"/>
  <c r="I940" i="3" s="1"/>
  <c r="G907" i="3"/>
  <c r="I907" i="3" s="1"/>
  <c r="G908" i="3"/>
  <c r="I908" i="3" s="1"/>
  <c r="G909" i="3"/>
  <c r="I909" i="3" s="1"/>
  <c r="G910" i="3"/>
  <c r="I910" i="3" s="1"/>
  <c r="G911" i="3"/>
  <c r="I911" i="3" s="1"/>
  <c r="G912" i="3"/>
  <c r="I912" i="3" s="1"/>
  <c r="G906" i="3"/>
  <c r="I906" i="3" s="1"/>
  <c r="G918" i="3"/>
  <c r="I918" i="3" s="1"/>
  <c r="G917" i="3"/>
  <c r="I917" i="3" s="1"/>
  <c r="G916" i="3"/>
  <c r="I916" i="3" s="1"/>
  <c r="G914" i="3"/>
  <c r="I914" i="3" s="1"/>
  <c r="G915" i="3"/>
  <c r="I915" i="3" s="1"/>
  <c r="G913" i="3"/>
  <c r="I913" i="3" s="1"/>
  <c r="G892" i="3"/>
  <c r="I892" i="3" s="1"/>
  <c r="G891" i="3"/>
  <c r="I891" i="3" s="1"/>
  <c r="I884" i="3"/>
  <c r="G883" i="3"/>
  <c r="I883" i="3" s="1"/>
  <c r="G884" i="3"/>
  <c r="G885" i="3"/>
  <c r="I885" i="3" s="1"/>
  <c r="G886" i="3"/>
  <c r="I886" i="3" s="1"/>
  <c r="G887" i="3"/>
  <c r="I887" i="3" s="1"/>
  <c r="G888" i="3"/>
  <c r="I888" i="3" s="1"/>
  <c r="G889" i="3"/>
  <c r="I889" i="3" s="1"/>
  <c r="G890" i="3"/>
  <c r="I890" i="3" s="1"/>
  <c r="G882" i="3"/>
  <c r="I882" i="3" s="1"/>
  <c r="G879" i="3"/>
  <c r="I879" i="3" s="1"/>
  <c r="G869" i="3"/>
  <c r="I869" i="3" s="1"/>
  <c r="G870" i="3"/>
  <c r="I870" i="3" s="1"/>
  <c r="G871" i="3"/>
  <c r="I871" i="3" s="1"/>
  <c r="G872" i="3"/>
  <c r="I872" i="3" s="1"/>
  <c r="G873" i="3"/>
  <c r="I873" i="3" s="1"/>
  <c r="G874" i="3"/>
  <c r="I874" i="3" s="1"/>
  <c r="G875" i="3"/>
  <c r="I875" i="3" s="1"/>
  <c r="G876" i="3"/>
  <c r="I876" i="3" s="1"/>
  <c r="G877" i="3"/>
  <c r="I877" i="3" s="1"/>
  <c r="G878" i="3"/>
  <c r="I878" i="3" s="1"/>
  <c r="G880" i="3"/>
  <c r="I880" i="3" s="1"/>
  <c r="G881" i="3"/>
  <c r="I881" i="3" s="1"/>
  <c r="G858" i="3"/>
  <c r="I858" i="3" s="1"/>
  <c r="G859" i="3"/>
  <c r="I859" i="3" s="1"/>
  <c r="G860" i="3"/>
  <c r="I860" i="3" s="1"/>
  <c r="G861" i="3"/>
  <c r="I861" i="3" s="1"/>
  <c r="G862" i="3"/>
  <c r="I862" i="3" s="1"/>
  <c r="G863" i="3"/>
  <c r="I863" i="3" s="1"/>
  <c r="G864" i="3"/>
  <c r="I864" i="3" s="1"/>
  <c r="G865" i="3"/>
  <c r="I865" i="3" s="1"/>
  <c r="G866" i="3"/>
  <c r="I866" i="3" s="1"/>
  <c r="G867" i="3"/>
  <c r="I867" i="3" s="1"/>
  <c r="G868" i="3"/>
  <c r="I868" i="3" s="1"/>
  <c r="G857" i="3"/>
  <c r="I857" i="3" s="1"/>
  <c r="G849" i="3"/>
  <c r="I849" i="3" s="1"/>
  <c r="G850" i="3"/>
  <c r="I850" i="3" s="1"/>
  <c r="G851" i="3"/>
  <c r="I851" i="3" s="1"/>
  <c r="G852" i="3"/>
  <c r="I852" i="3" s="1"/>
  <c r="G853" i="3"/>
  <c r="I853" i="3" s="1"/>
  <c r="G854" i="3"/>
  <c r="I854" i="3" s="1"/>
  <c r="G855" i="3"/>
  <c r="I855" i="3" s="1"/>
  <c r="G856" i="3"/>
  <c r="I856" i="3" s="1"/>
  <c r="G848" i="3"/>
  <c r="I848" i="3" s="1"/>
  <c r="G525" i="3"/>
  <c r="G526" i="3"/>
  <c r="G527" i="3"/>
  <c r="G528" i="3"/>
  <c r="G529" i="3"/>
  <c r="G530" i="3"/>
  <c r="G531" i="3"/>
  <c r="G532" i="3"/>
  <c r="G533" i="3"/>
  <c r="G534" i="3"/>
  <c r="G535" i="3"/>
  <c r="G536" i="3"/>
  <c r="G537" i="3"/>
  <c r="G524" i="3"/>
  <c r="G504" i="3"/>
  <c r="G505" i="3"/>
  <c r="G506" i="3"/>
  <c r="G507" i="3"/>
  <c r="G508" i="3"/>
  <c r="G509" i="3"/>
  <c r="G510" i="3"/>
  <c r="G511" i="3"/>
  <c r="G503" i="3"/>
  <c r="I788" i="3"/>
  <c r="G780" i="3"/>
  <c r="I780" i="3" s="1"/>
  <c r="G781" i="3"/>
  <c r="I781" i="3" s="1"/>
  <c r="G782" i="3"/>
  <c r="I782" i="3" s="1"/>
  <c r="G783" i="3"/>
  <c r="I783" i="3" s="1"/>
  <c r="G784" i="3"/>
  <c r="I784" i="3" s="1"/>
  <c r="G785" i="3"/>
  <c r="I785" i="3" s="1"/>
  <c r="G786" i="3"/>
  <c r="I786" i="3" s="1"/>
  <c r="G787" i="3"/>
  <c r="I787" i="3" s="1"/>
  <c r="G788" i="3"/>
  <c r="G789" i="3"/>
  <c r="I789" i="3" s="1"/>
  <c r="G779" i="3"/>
  <c r="I779" i="3" s="1"/>
  <c r="G778" i="3"/>
  <c r="I778" i="3" s="1"/>
  <c r="G777" i="3"/>
  <c r="I777" i="3" s="1"/>
  <c r="G776" i="3"/>
  <c r="I776" i="3" s="1"/>
  <c r="G765" i="3"/>
  <c r="I765" i="3" s="1"/>
  <c r="G766" i="3"/>
  <c r="I766" i="3" s="1"/>
  <c r="G767" i="3"/>
  <c r="I767" i="3" s="1"/>
  <c r="G768" i="3"/>
  <c r="I768" i="3" s="1"/>
  <c r="G769" i="3"/>
  <c r="I769" i="3" s="1"/>
  <c r="G770" i="3"/>
  <c r="I770" i="3" s="1"/>
  <c r="G771" i="3"/>
  <c r="I771" i="3" s="1"/>
  <c r="G772" i="3"/>
  <c r="I772" i="3" s="1"/>
  <c r="G773" i="3"/>
  <c r="I773" i="3" s="1"/>
  <c r="G774" i="3"/>
  <c r="I774" i="3" s="1"/>
  <c r="G757" i="3"/>
  <c r="I757" i="3" s="1"/>
  <c r="G758" i="3"/>
  <c r="I758" i="3" s="1"/>
  <c r="G759" i="3"/>
  <c r="I759" i="3" s="1"/>
  <c r="G760" i="3"/>
  <c r="I760" i="3" s="1"/>
  <c r="G761" i="3"/>
  <c r="I761" i="3" s="1"/>
  <c r="G762" i="3"/>
  <c r="I762" i="3" s="1"/>
  <c r="G763" i="3"/>
  <c r="I763" i="3" s="1"/>
  <c r="G764" i="3"/>
  <c r="I764" i="3" s="1"/>
  <c r="G751" i="3"/>
  <c r="I751" i="3" s="1"/>
  <c r="G752" i="3"/>
  <c r="I752" i="3" s="1"/>
  <c r="G753" i="3"/>
  <c r="I753" i="3" s="1"/>
  <c r="G754" i="3"/>
  <c r="I754" i="3" s="1"/>
  <c r="G755" i="3"/>
  <c r="I755" i="3" s="1"/>
  <c r="G756" i="3"/>
  <c r="I756" i="3" s="1"/>
  <c r="G743" i="3"/>
  <c r="I743" i="3" s="1"/>
  <c r="G744" i="3"/>
  <c r="I744" i="3" s="1"/>
  <c r="G745" i="3"/>
  <c r="I745" i="3" s="1"/>
  <c r="G746" i="3"/>
  <c r="I746" i="3" s="1"/>
  <c r="G747" i="3"/>
  <c r="I747" i="3" s="1"/>
  <c r="G748" i="3"/>
  <c r="I748" i="3" s="1"/>
  <c r="G749" i="3"/>
  <c r="I749" i="3" s="1"/>
  <c r="G750" i="3"/>
  <c r="I750" i="3" s="1"/>
  <c r="G742" i="3"/>
  <c r="I742" i="3" s="1"/>
  <c r="G739" i="3" l="1"/>
  <c r="I739" i="3" s="1"/>
  <c r="G733" i="3"/>
  <c r="I733" i="3" s="1"/>
  <c r="G734" i="3"/>
  <c r="I734" i="3" s="1"/>
  <c r="G735" i="3"/>
  <c r="I735" i="3" s="1"/>
  <c r="G736" i="3"/>
  <c r="I736" i="3" s="1"/>
  <c r="G737" i="3"/>
  <c r="I737" i="3" s="1"/>
  <c r="G738" i="3"/>
  <c r="I738" i="3" s="1"/>
  <c r="G732" i="3"/>
  <c r="I732" i="3" s="1"/>
  <c r="G717" i="3"/>
  <c r="I717" i="3" s="1"/>
  <c r="G716" i="3"/>
  <c r="I716" i="3" s="1"/>
  <c r="G715" i="3"/>
  <c r="I715" i="3" s="1"/>
  <c r="G718" i="3"/>
  <c r="I718" i="3" s="1"/>
  <c r="G719" i="3"/>
  <c r="I719" i="3" s="1"/>
  <c r="G714" i="3"/>
  <c r="I714" i="3" s="1"/>
  <c r="G700" i="3"/>
  <c r="I700" i="3" s="1"/>
  <c r="G701" i="3"/>
  <c r="I701" i="3" s="1"/>
  <c r="G702" i="3"/>
  <c r="I702" i="3" s="1"/>
  <c r="G703" i="3"/>
  <c r="I703" i="3" s="1"/>
  <c r="G704" i="3"/>
  <c r="I704" i="3" s="1"/>
  <c r="G705" i="3"/>
  <c r="I705" i="3" s="1"/>
  <c r="G706" i="3"/>
  <c r="I706" i="3" s="1"/>
  <c r="G707" i="3"/>
  <c r="I707" i="3" s="1"/>
  <c r="G708" i="3"/>
  <c r="G709" i="3"/>
  <c r="I709" i="3" s="1"/>
  <c r="G710" i="3"/>
  <c r="I710" i="3" s="1"/>
  <c r="G711" i="3"/>
  <c r="I711" i="3" s="1"/>
  <c r="G712" i="3"/>
  <c r="I712" i="3" s="1"/>
  <c r="I708" i="3"/>
  <c r="G699" i="3"/>
  <c r="I699" i="3" s="1"/>
  <c r="G1432" i="3"/>
  <c r="I1432" i="3" s="1"/>
  <c r="G1431" i="3"/>
  <c r="I1431" i="3" s="1"/>
  <c r="G1430" i="3"/>
  <c r="I1430" i="3" s="1"/>
  <c r="G1429" i="3"/>
  <c r="I1429" i="3" s="1"/>
  <c r="G1428" i="3"/>
  <c r="I1428" i="3" s="1"/>
  <c r="G1427" i="3"/>
  <c r="I1427" i="3" s="1"/>
  <c r="G1426" i="3"/>
  <c r="I1426" i="3" s="1"/>
  <c r="G1425" i="3"/>
  <c r="I1425" i="3" s="1"/>
  <c r="G1424" i="3"/>
  <c r="I1424" i="3" s="1"/>
  <c r="G1423" i="3"/>
  <c r="I1423" i="3" s="1"/>
  <c r="G1422" i="3"/>
  <c r="I1422" i="3" s="1"/>
  <c r="G1420" i="3"/>
  <c r="I1420" i="3" s="1"/>
  <c r="G1419" i="3"/>
  <c r="I1419" i="3" s="1"/>
  <c r="G1418" i="3"/>
  <c r="I1418" i="3" s="1"/>
  <c r="G1416" i="3"/>
  <c r="I1416" i="3" s="1"/>
  <c r="G1415" i="3"/>
  <c r="I1415" i="3" s="1"/>
  <c r="G1414" i="3"/>
  <c r="I1414" i="3" s="1"/>
  <c r="G1413" i="3"/>
  <c r="I1413" i="3" s="1"/>
  <c r="G1412" i="3"/>
  <c r="I1412" i="3" s="1"/>
  <c r="G1411" i="3"/>
  <c r="I1411" i="3" s="1"/>
  <c r="G1054" i="3"/>
  <c r="I1054" i="3" s="1"/>
  <c r="G1053" i="3"/>
  <c r="I1053" i="3" s="1"/>
  <c r="G1052" i="3"/>
  <c r="I1052" i="3" s="1"/>
  <c r="G1051" i="3"/>
  <c r="I1051" i="3" s="1"/>
  <c r="G1050" i="3"/>
  <c r="I1050" i="3" s="1"/>
  <c r="G1049" i="3"/>
  <c r="I1049" i="3" s="1"/>
  <c r="G1048" i="3"/>
  <c r="I1048" i="3" s="1"/>
  <c r="G1047" i="3"/>
  <c r="I1047" i="3" s="1"/>
  <c r="G1046" i="3"/>
  <c r="I1046" i="3" s="1"/>
  <c r="G1045" i="3"/>
  <c r="I1045" i="3" s="1"/>
  <c r="G1044" i="3"/>
  <c r="I1044" i="3" s="1"/>
  <c r="G1042" i="3"/>
  <c r="I1042" i="3" s="1"/>
  <c r="G1041" i="3"/>
  <c r="I1041" i="3" s="1"/>
  <c r="G1040" i="3"/>
  <c r="I1040" i="3" s="1"/>
  <c r="G1038" i="3"/>
  <c r="I1038" i="3" s="1"/>
  <c r="G1037" i="3"/>
  <c r="I1037" i="3" s="1"/>
  <c r="G1036" i="3"/>
  <c r="I1036" i="3" s="1"/>
  <c r="G1035" i="3"/>
  <c r="I1035" i="3" s="1"/>
  <c r="G1034" i="3"/>
  <c r="I1034" i="3" s="1"/>
  <c r="G1033" i="3"/>
  <c r="I1033" i="3" s="1"/>
  <c r="G696" i="3"/>
  <c r="I696" i="3" s="1"/>
  <c r="G695" i="3"/>
  <c r="I695" i="3" s="1"/>
  <c r="G694" i="3"/>
  <c r="I694" i="3" s="1"/>
  <c r="G693" i="3"/>
  <c r="I693" i="3" s="1"/>
  <c r="G692" i="3"/>
  <c r="I692" i="3" s="1"/>
  <c r="G691" i="3"/>
  <c r="I691" i="3" s="1"/>
  <c r="G690" i="3"/>
  <c r="I690" i="3" s="1"/>
  <c r="G689" i="3"/>
  <c r="I689" i="3" s="1"/>
  <c r="G688" i="3"/>
  <c r="I688" i="3" s="1"/>
  <c r="G687" i="3"/>
  <c r="I687" i="3" s="1"/>
  <c r="G686" i="3"/>
  <c r="I686" i="3" s="1"/>
  <c r="G684" i="3"/>
  <c r="I684" i="3" s="1"/>
  <c r="G683" i="3"/>
  <c r="I683" i="3" s="1"/>
  <c r="G682" i="3"/>
  <c r="I682" i="3" s="1"/>
  <c r="G680" i="3"/>
  <c r="I680" i="3" s="1"/>
  <c r="G679" i="3"/>
  <c r="I679" i="3" s="1"/>
  <c r="G678" i="3"/>
  <c r="I678" i="3" s="1"/>
  <c r="G677" i="3"/>
  <c r="I677" i="3" s="1"/>
  <c r="G676" i="3"/>
  <c r="I676" i="3" s="1"/>
  <c r="G675" i="3"/>
  <c r="I675" i="3" s="1"/>
  <c r="G660" i="3"/>
  <c r="I660" i="3" s="1"/>
  <c r="G661" i="3"/>
  <c r="I661" i="3" s="1"/>
  <c r="G659" i="3"/>
  <c r="I659" i="3" s="1"/>
  <c r="G662" i="3"/>
  <c r="I662" i="3" s="1"/>
  <c r="G663" i="3"/>
  <c r="I663" i="3" s="1"/>
  <c r="G664" i="3"/>
  <c r="I664" i="3" s="1"/>
  <c r="G665" i="3"/>
  <c r="I665" i="3" s="1"/>
  <c r="G666" i="3"/>
  <c r="I666" i="3"/>
  <c r="G658" i="3"/>
  <c r="I658" i="3" s="1"/>
  <c r="G673" i="3"/>
  <c r="I673" i="3" s="1"/>
  <c r="G672" i="3"/>
  <c r="I672" i="3" s="1"/>
  <c r="G670" i="3"/>
  <c r="I670" i="3" s="1"/>
  <c r="G668" i="3"/>
  <c r="I668" i="3" s="1"/>
  <c r="G669" i="3"/>
  <c r="I669" i="3" s="1"/>
  <c r="G667" i="3"/>
  <c r="I667" i="3" s="1"/>
  <c r="G656" i="3"/>
  <c r="I656" i="3" s="1"/>
  <c r="G655" i="3"/>
  <c r="I655" i="3" s="1"/>
  <c r="G654" i="3"/>
  <c r="I654" i="3" s="1"/>
  <c r="G1390" i="3"/>
  <c r="I1390" i="3" s="1"/>
  <c r="G1389" i="3"/>
  <c r="I1389" i="3" s="1"/>
  <c r="G1388" i="3"/>
  <c r="I1388" i="3" s="1"/>
  <c r="G1387" i="3"/>
  <c r="I1387" i="3" s="1"/>
  <c r="G1386" i="3"/>
  <c r="I1386" i="3" s="1"/>
  <c r="G1385" i="3"/>
  <c r="I1385" i="3" s="1"/>
  <c r="G1384" i="3"/>
  <c r="I1384" i="3" s="1"/>
  <c r="G1383" i="3"/>
  <c r="I1383" i="3" s="1"/>
  <c r="G1382" i="3"/>
  <c r="I1382" i="3" s="1"/>
  <c r="G1381" i="3"/>
  <c r="I1381" i="3" s="1"/>
  <c r="G1380" i="3"/>
  <c r="I1380" i="3" s="1"/>
  <c r="G1379" i="3"/>
  <c r="I1379" i="3" s="1"/>
  <c r="G1378" i="3"/>
  <c r="I1378" i="3" s="1"/>
  <c r="G1377" i="3"/>
  <c r="I1377" i="3" s="1"/>
  <c r="G1376" i="3"/>
  <c r="I1376" i="3" s="1"/>
  <c r="G1375" i="3"/>
  <c r="I1375" i="3" s="1"/>
  <c r="G1012" i="3"/>
  <c r="I1012" i="3" s="1"/>
  <c r="G1011" i="3"/>
  <c r="I1011" i="3" s="1"/>
  <c r="G1010" i="3"/>
  <c r="I1010" i="3" s="1"/>
  <c r="G1009" i="3"/>
  <c r="I1009" i="3" s="1"/>
  <c r="G1008" i="3"/>
  <c r="I1008" i="3" s="1"/>
  <c r="G1007" i="3"/>
  <c r="I1007" i="3" s="1"/>
  <c r="G1006" i="3"/>
  <c r="I1006" i="3" s="1"/>
  <c r="G1005" i="3"/>
  <c r="I1005" i="3" s="1"/>
  <c r="G1004" i="3"/>
  <c r="I1004" i="3" s="1"/>
  <c r="G1003" i="3"/>
  <c r="I1003" i="3" s="1"/>
  <c r="G1002" i="3"/>
  <c r="I1002" i="3" s="1"/>
  <c r="G1001" i="3"/>
  <c r="I1001" i="3" s="1"/>
  <c r="G1000" i="3"/>
  <c r="I1000" i="3" s="1"/>
  <c r="G999" i="3"/>
  <c r="I999" i="3" s="1"/>
  <c r="G998" i="3"/>
  <c r="I998" i="3" s="1"/>
  <c r="G997" i="3"/>
  <c r="I997" i="3" s="1"/>
  <c r="G653" i="3"/>
  <c r="I653" i="3" s="1"/>
  <c r="G652" i="3"/>
  <c r="I652" i="3" s="1"/>
  <c r="G651" i="3"/>
  <c r="I651" i="3" s="1"/>
  <c r="G650" i="3"/>
  <c r="I650" i="3" s="1"/>
  <c r="G649" i="3"/>
  <c r="I649" i="3" s="1"/>
  <c r="G648" i="3"/>
  <c r="I648" i="3" s="1"/>
  <c r="G647" i="3"/>
  <c r="I647" i="3" s="1"/>
  <c r="G646" i="3"/>
  <c r="I646" i="3" s="1"/>
  <c r="G645" i="3"/>
  <c r="I645" i="3" s="1"/>
  <c r="G644" i="3"/>
  <c r="I644" i="3" s="1"/>
  <c r="G643" i="3"/>
  <c r="I643" i="3" s="1"/>
  <c r="G642" i="3"/>
  <c r="I642" i="3" s="1"/>
  <c r="G641" i="3"/>
  <c r="I641" i="3" s="1"/>
  <c r="G640" i="3"/>
  <c r="I640" i="3" s="1"/>
  <c r="G639" i="3"/>
  <c r="I639" i="3" s="1"/>
  <c r="G638" i="3"/>
  <c r="I638" i="3" s="1"/>
  <c r="G636" i="3"/>
  <c r="I636" i="3" s="1"/>
  <c r="G635" i="3"/>
  <c r="I635" i="3" s="1"/>
  <c r="G634" i="3"/>
  <c r="I634" i="3" s="1"/>
  <c r="G633" i="3"/>
  <c r="I633" i="3" s="1"/>
  <c r="G632" i="3"/>
  <c r="I632" i="3" s="1"/>
  <c r="G631" i="3"/>
  <c r="I631" i="3" s="1"/>
  <c r="G630" i="3"/>
  <c r="I630" i="3" s="1"/>
  <c r="G628" i="3"/>
  <c r="I628" i="3" s="1"/>
  <c r="G629" i="3"/>
  <c r="I629" i="3" s="1"/>
  <c r="G627" i="3"/>
  <c r="I627" i="3" s="1"/>
  <c r="G626" i="3"/>
  <c r="I626" i="3" s="1"/>
  <c r="G625" i="3"/>
  <c r="I625" i="3" s="1"/>
  <c r="G624" i="3"/>
  <c r="I624" i="3" s="1"/>
  <c r="G623" i="3"/>
  <c r="I623" i="3" s="1"/>
  <c r="G959" i="3"/>
  <c r="I959" i="3" s="1"/>
  <c r="G957" i="3"/>
  <c r="I957" i="3" s="1"/>
  <c r="G958" i="3"/>
  <c r="I958" i="3" s="1"/>
  <c r="G956" i="3"/>
  <c r="I956" i="3" s="1"/>
  <c r="G955" i="3"/>
  <c r="I955" i="3" s="1"/>
  <c r="G598" i="3"/>
  <c r="I598" i="3" s="1"/>
  <c r="G597" i="3"/>
  <c r="I597" i="3" s="1"/>
  <c r="G596" i="3"/>
  <c r="I596" i="3" s="1"/>
  <c r="G1332" i="3"/>
  <c r="I1332" i="3" s="1"/>
  <c r="G1331" i="3"/>
  <c r="I1331" i="3" s="1"/>
  <c r="G1330" i="3"/>
  <c r="I1330" i="3" s="1"/>
  <c r="G1329" i="3"/>
  <c r="I1329" i="3" s="1"/>
  <c r="G1328" i="3"/>
  <c r="I1328" i="3" s="1"/>
  <c r="G1327" i="3"/>
  <c r="I1327" i="3" s="1"/>
  <c r="G1326" i="3"/>
  <c r="I1326" i="3" s="1"/>
  <c r="G1325" i="3"/>
  <c r="I1325" i="3" s="1"/>
  <c r="G1324" i="3"/>
  <c r="I1324" i="3" s="1"/>
  <c r="G1323" i="3"/>
  <c r="I1323" i="3" s="1"/>
  <c r="G1322" i="3"/>
  <c r="I1322" i="3" s="1"/>
  <c r="G1321" i="3"/>
  <c r="I1321" i="3" s="1"/>
  <c r="G1320" i="3"/>
  <c r="I1320" i="3" s="1"/>
  <c r="G954" i="3"/>
  <c r="I954" i="3" s="1"/>
  <c r="G953" i="3"/>
  <c r="I953" i="3" s="1"/>
  <c r="G952" i="3"/>
  <c r="I952" i="3" s="1"/>
  <c r="G951" i="3"/>
  <c r="I951" i="3" s="1"/>
  <c r="G950" i="3"/>
  <c r="I950" i="3" s="1"/>
  <c r="G949" i="3"/>
  <c r="I949" i="3" s="1"/>
  <c r="G948" i="3"/>
  <c r="I948" i="3" s="1"/>
  <c r="G947" i="3"/>
  <c r="I947" i="3" s="1"/>
  <c r="G946" i="3"/>
  <c r="I946" i="3" s="1"/>
  <c r="G945" i="3"/>
  <c r="I945" i="3" s="1"/>
  <c r="G944" i="3"/>
  <c r="I944" i="3" s="1"/>
  <c r="G943" i="3"/>
  <c r="I943" i="3" s="1"/>
  <c r="G942" i="3"/>
  <c r="I942" i="3" s="1"/>
  <c r="G1354" i="3"/>
  <c r="I1354" i="3" s="1"/>
  <c r="G1353" i="3"/>
  <c r="I1353" i="3" s="1"/>
  <c r="G1352" i="3"/>
  <c r="I1352" i="3" s="1"/>
  <c r="G976" i="3"/>
  <c r="I976" i="3" s="1"/>
  <c r="G975" i="3"/>
  <c r="I975" i="3" s="1"/>
  <c r="G974" i="3"/>
  <c r="I974" i="3" s="1"/>
  <c r="G615" i="3"/>
  <c r="I615" i="3" s="1"/>
  <c r="G614" i="3"/>
  <c r="I614" i="3" s="1"/>
  <c r="G613" i="3"/>
  <c r="I613" i="3" s="1"/>
  <c r="G1360" i="3"/>
  <c r="I1360" i="3" s="1"/>
  <c r="G1359" i="3"/>
  <c r="I1359" i="3" s="1"/>
  <c r="G1358" i="3"/>
  <c r="I1358" i="3" s="1"/>
  <c r="G1357" i="3"/>
  <c r="I1357" i="3" s="1"/>
  <c r="G1356" i="3"/>
  <c r="I1356" i="3" s="1"/>
  <c r="G1355" i="3"/>
  <c r="I1355" i="3" s="1"/>
  <c r="G982" i="3"/>
  <c r="I982" i="3" s="1"/>
  <c r="G981" i="3"/>
  <c r="I981" i="3" s="1"/>
  <c r="G980" i="3"/>
  <c r="I980" i="3" s="1"/>
  <c r="G979" i="3"/>
  <c r="I979" i="3" s="1"/>
  <c r="G978" i="3"/>
  <c r="I978" i="3" s="1"/>
  <c r="G977" i="3"/>
  <c r="I977" i="3" s="1"/>
  <c r="G621" i="3"/>
  <c r="I621" i="3" s="1"/>
  <c r="G620" i="3"/>
  <c r="I620" i="3" s="1"/>
  <c r="G619" i="3"/>
  <c r="I619" i="3" s="1"/>
  <c r="G618" i="3"/>
  <c r="I618" i="3" s="1"/>
  <c r="G617" i="3"/>
  <c r="I617" i="3" s="1"/>
  <c r="G616" i="3"/>
  <c r="I616" i="3" s="1"/>
  <c r="G1351" i="3"/>
  <c r="I1351" i="3" s="1"/>
  <c r="G1350" i="3"/>
  <c r="I1350" i="3" s="1"/>
  <c r="G1349" i="3"/>
  <c r="I1349" i="3" s="1"/>
  <c r="G1348" i="3"/>
  <c r="I1348" i="3" s="1"/>
  <c r="G1347" i="3"/>
  <c r="I1347" i="3" s="1"/>
  <c r="G1346" i="3"/>
  <c r="I1346" i="3" s="1"/>
  <c r="G1345" i="3"/>
  <c r="I1345" i="3" s="1"/>
  <c r="G1344" i="3"/>
  <c r="I1344" i="3" s="1"/>
  <c r="G1343" i="3"/>
  <c r="I1343" i="3" s="1"/>
  <c r="G1342" i="3"/>
  <c r="I1342" i="3" s="1"/>
  <c r="G1341" i="3"/>
  <c r="I1341" i="3" s="1"/>
  <c r="G1340" i="3"/>
  <c r="I1340" i="3" s="1"/>
  <c r="G1339" i="3"/>
  <c r="I1339" i="3" s="1"/>
  <c r="G1338" i="3"/>
  <c r="I1338" i="3" s="1"/>
  <c r="G973" i="3"/>
  <c r="I973" i="3" s="1"/>
  <c r="G972" i="3"/>
  <c r="I972" i="3" s="1"/>
  <c r="G971" i="3"/>
  <c r="I971" i="3" s="1"/>
  <c r="G970" i="3"/>
  <c r="I970" i="3" s="1"/>
  <c r="G969" i="3"/>
  <c r="I969" i="3" s="1"/>
  <c r="G968" i="3"/>
  <c r="I968" i="3" s="1"/>
  <c r="G967" i="3"/>
  <c r="I967" i="3" s="1"/>
  <c r="G966" i="3"/>
  <c r="I966" i="3" s="1"/>
  <c r="G965" i="3"/>
  <c r="I965" i="3" s="1"/>
  <c r="G964" i="3"/>
  <c r="I964" i="3" s="1"/>
  <c r="G963" i="3"/>
  <c r="I963" i="3" s="1"/>
  <c r="G962" i="3"/>
  <c r="I962" i="3" s="1"/>
  <c r="G961" i="3"/>
  <c r="I961" i="3" s="1"/>
  <c r="G960" i="3"/>
  <c r="I960" i="3" s="1"/>
  <c r="G612" i="3"/>
  <c r="I612" i="3" s="1"/>
  <c r="G611" i="3"/>
  <c r="I611" i="3" s="1"/>
  <c r="G610" i="3"/>
  <c r="I610" i="3" s="1"/>
  <c r="G609" i="3"/>
  <c r="I609" i="3" s="1"/>
  <c r="G608" i="3"/>
  <c r="I608" i="3" s="1"/>
  <c r="G607" i="3"/>
  <c r="I607" i="3" s="1"/>
  <c r="G606" i="3"/>
  <c r="I606" i="3" s="1"/>
  <c r="G605" i="3"/>
  <c r="I605" i="3" s="1"/>
  <c r="G604" i="3"/>
  <c r="I604" i="3" s="1"/>
  <c r="G603" i="3"/>
  <c r="I603" i="3" s="1"/>
  <c r="G602" i="3"/>
  <c r="I602" i="3" s="1"/>
  <c r="G601" i="3"/>
  <c r="I601" i="3" s="1"/>
  <c r="G600" i="3"/>
  <c r="I600" i="3" s="1"/>
  <c r="G599" i="3"/>
  <c r="I599" i="3" s="1"/>
  <c r="G593" i="3"/>
  <c r="I593" i="3" s="1"/>
  <c r="G592" i="3"/>
  <c r="I592" i="3" s="1"/>
  <c r="G595" i="3"/>
  <c r="I595" i="3" s="1"/>
  <c r="G594" i="3"/>
  <c r="I594" i="3" s="1"/>
  <c r="G591" i="3"/>
  <c r="I591" i="3" s="1"/>
  <c r="G590" i="3"/>
  <c r="I590" i="3" s="1"/>
  <c r="G589" i="3"/>
  <c r="I589" i="3" s="1"/>
  <c r="G588" i="3"/>
  <c r="I588" i="3" s="1"/>
  <c r="G587" i="3"/>
  <c r="I587" i="3" s="1"/>
  <c r="G586" i="3"/>
  <c r="I586" i="3" s="1"/>
  <c r="G585" i="3"/>
  <c r="I585" i="3" s="1"/>
  <c r="G584" i="3"/>
  <c r="I584" i="3" s="1"/>
  <c r="G583" i="3"/>
  <c r="I583" i="3" s="1"/>
  <c r="G582" i="3"/>
  <c r="I582" i="3" s="1"/>
  <c r="G581" i="3"/>
  <c r="I581" i="3" s="1"/>
  <c r="G579" i="3"/>
  <c r="I579" i="3" s="1"/>
  <c r="G1313" i="3"/>
  <c r="I1313" i="3" s="1"/>
  <c r="G1312" i="3"/>
  <c r="I1312" i="3" s="1"/>
  <c r="G1311" i="3"/>
  <c r="I1311" i="3" s="1"/>
  <c r="G1310" i="3"/>
  <c r="I1310" i="3" s="1"/>
  <c r="G1309" i="3"/>
  <c r="I1309" i="3" s="1"/>
  <c r="G1308" i="3"/>
  <c r="I1308" i="3" s="1"/>
  <c r="G1307" i="3"/>
  <c r="I1307" i="3" s="1"/>
  <c r="G1306" i="3"/>
  <c r="I1306" i="3" s="1"/>
  <c r="G1305" i="3"/>
  <c r="I1305" i="3" s="1"/>
  <c r="G1304" i="3"/>
  <c r="I1304" i="3" s="1"/>
  <c r="G1303" i="3"/>
  <c r="I1303" i="3" s="1"/>
  <c r="G1302" i="3"/>
  <c r="I1302" i="3" s="1"/>
  <c r="G1301" i="3"/>
  <c r="I1301" i="3" s="1"/>
  <c r="G1300" i="3"/>
  <c r="I1300" i="3" s="1"/>
  <c r="G1299" i="3"/>
  <c r="I1299" i="3" s="1"/>
  <c r="G1298" i="3"/>
  <c r="I1298" i="3" s="1"/>
  <c r="G1297" i="3"/>
  <c r="I1297" i="3" s="1"/>
  <c r="G1296" i="3"/>
  <c r="I1296" i="3" s="1"/>
  <c r="G937" i="3"/>
  <c r="I937" i="3" s="1"/>
  <c r="G936" i="3"/>
  <c r="I936" i="3" s="1"/>
  <c r="G935" i="3"/>
  <c r="I935" i="3" s="1"/>
  <c r="G934" i="3"/>
  <c r="I934" i="3" s="1"/>
  <c r="G933" i="3"/>
  <c r="I933" i="3" s="1"/>
  <c r="G932" i="3"/>
  <c r="I932" i="3" s="1"/>
  <c r="G931" i="3"/>
  <c r="I931" i="3" s="1"/>
  <c r="G930" i="3"/>
  <c r="I930" i="3" s="1"/>
  <c r="G929" i="3"/>
  <c r="I929" i="3" s="1"/>
  <c r="G928" i="3"/>
  <c r="I928" i="3" s="1"/>
  <c r="G927" i="3"/>
  <c r="I927" i="3" s="1"/>
  <c r="G926" i="3"/>
  <c r="I926" i="3" s="1"/>
  <c r="G925" i="3"/>
  <c r="I925" i="3" s="1"/>
  <c r="G924" i="3"/>
  <c r="I924" i="3" s="1"/>
  <c r="G923" i="3"/>
  <c r="I923" i="3" s="1"/>
  <c r="G922" i="3"/>
  <c r="I922" i="3" s="1"/>
  <c r="G921" i="3"/>
  <c r="I921" i="3" s="1"/>
  <c r="G920" i="3"/>
  <c r="I920" i="3" s="1"/>
  <c r="G578" i="3"/>
  <c r="I578" i="3" s="1"/>
  <c r="G577" i="3"/>
  <c r="I577" i="3" s="1"/>
  <c r="G576" i="3"/>
  <c r="I576" i="3" s="1"/>
  <c r="G575" i="3"/>
  <c r="I575" i="3" s="1"/>
  <c r="G574" i="3"/>
  <c r="I574" i="3" s="1"/>
  <c r="G573" i="3"/>
  <c r="I573" i="3" s="1"/>
  <c r="G572" i="3"/>
  <c r="I572" i="3" s="1"/>
  <c r="G571" i="3"/>
  <c r="I571" i="3" s="1"/>
  <c r="G570" i="3"/>
  <c r="I570" i="3" s="1"/>
  <c r="G569" i="3"/>
  <c r="I569" i="3" s="1"/>
  <c r="G568" i="3"/>
  <c r="I568" i="3" s="1"/>
  <c r="G567" i="3"/>
  <c r="I567" i="3" s="1"/>
  <c r="G566" i="3"/>
  <c r="I566" i="3" s="1"/>
  <c r="G565" i="3"/>
  <c r="I565" i="3" s="1"/>
  <c r="G564" i="3"/>
  <c r="I564" i="3" s="1"/>
  <c r="G563" i="3"/>
  <c r="I563" i="3" s="1"/>
  <c r="G562" i="3"/>
  <c r="I562" i="3" s="1"/>
  <c r="G561" i="3"/>
  <c r="I561" i="3" s="1"/>
  <c r="G558" i="3"/>
  <c r="I558" i="3" s="1"/>
  <c r="G556" i="3"/>
  <c r="I556" i="3" s="1"/>
  <c r="G557" i="3"/>
  <c r="I557" i="3" s="1"/>
  <c r="G559" i="3"/>
  <c r="I559" i="3" s="1"/>
  <c r="G555" i="3"/>
  <c r="I555" i="3" s="1"/>
  <c r="G552" i="3"/>
  <c r="I552" i="3" s="1"/>
  <c r="G553" i="3"/>
  <c r="I553" i="3" s="1"/>
  <c r="G554" i="3"/>
  <c r="I554" i="3" s="1"/>
  <c r="G551" i="3"/>
  <c r="I551" i="3" s="1"/>
  <c r="G1250" i="3"/>
  <c r="I1250" i="3" s="1"/>
  <c r="G1249" i="3"/>
  <c r="I1249" i="3" s="1"/>
  <c r="G1248" i="3"/>
  <c r="I1248" i="3" s="1"/>
  <c r="G1247" i="3"/>
  <c r="I1247" i="3" s="1"/>
  <c r="G1246" i="3"/>
  <c r="I1246" i="3" s="1"/>
  <c r="G1245" i="3"/>
  <c r="I1245" i="3" s="1"/>
  <c r="G1244" i="3"/>
  <c r="I1244" i="3" s="1"/>
  <c r="G1243" i="3"/>
  <c r="I1243" i="3" s="1"/>
  <c r="G1242" i="3"/>
  <c r="I1242" i="3" s="1"/>
  <c r="G1241" i="3"/>
  <c r="I1241" i="3" s="1"/>
  <c r="G1240" i="3"/>
  <c r="I1240" i="3" s="1"/>
  <c r="G1239" i="3"/>
  <c r="I1239" i="3" s="1"/>
  <c r="G905" i="3"/>
  <c r="I905" i="3" s="1"/>
  <c r="G904" i="3"/>
  <c r="I904" i="3" s="1"/>
  <c r="G903" i="3"/>
  <c r="I903" i="3" s="1"/>
  <c r="G902" i="3"/>
  <c r="I902" i="3" s="1"/>
  <c r="G901" i="3"/>
  <c r="I901" i="3" s="1"/>
  <c r="G900" i="3"/>
  <c r="I900" i="3" s="1"/>
  <c r="G899" i="3"/>
  <c r="I899" i="3" s="1"/>
  <c r="G898" i="3"/>
  <c r="I898" i="3" s="1"/>
  <c r="G897" i="3"/>
  <c r="I897" i="3" s="1"/>
  <c r="G896" i="3"/>
  <c r="I896" i="3" s="1"/>
  <c r="G895" i="3"/>
  <c r="I895" i="3" s="1"/>
  <c r="G894" i="3"/>
  <c r="I894" i="3" s="1"/>
  <c r="G550" i="3"/>
  <c r="I550" i="3" s="1"/>
  <c r="G549" i="3"/>
  <c r="I549" i="3" s="1"/>
  <c r="G548" i="3"/>
  <c r="I548" i="3" s="1"/>
  <c r="G547" i="3"/>
  <c r="I547" i="3" s="1"/>
  <c r="G546" i="3"/>
  <c r="I546" i="3" s="1"/>
  <c r="G545" i="3"/>
  <c r="I545" i="3" s="1"/>
  <c r="G544" i="3"/>
  <c r="I544" i="3" s="1"/>
  <c r="G543" i="3"/>
  <c r="I543" i="3" s="1"/>
  <c r="G542" i="3"/>
  <c r="I542" i="3" s="1"/>
  <c r="G541" i="3"/>
  <c r="I541" i="3" s="1"/>
  <c r="G540" i="3"/>
  <c r="I540" i="3" s="1"/>
  <c r="G539" i="3"/>
  <c r="I539" i="3" s="1"/>
  <c r="I525" i="3"/>
  <c r="I526" i="3"/>
  <c r="I527" i="3"/>
  <c r="I528" i="3"/>
  <c r="I529" i="3"/>
  <c r="I530" i="3"/>
  <c r="I531" i="3"/>
  <c r="I532" i="3"/>
  <c r="I533" i="3"/>
  <c r="I534" i="3"/>
  <c r="I535" i="3"/>
  <c r="I536" i="3"/>
  <c r="I537" i="3"/>
  <c r="I524" i="3"/>
  <c r="G513" i="3"/>
  <c r="I513" i="3" s="1"/>
  <c r="G514" i="3"/>
  <c r="I514" i="3" s="1"/>
  <c r="G515" i="3"/>
  <c r="I515" i="3" s="1"/>
  <c r="G516" i="3"/>
  <c r="I516" i="3" s="1"/>
  <c r="G517" i="3"/>
  <c r="I517" i="3" s="1"/>
  <c r="G518" i="3"/>
  <c r="I518" i="3" s="1"/>
  <c r="G519" i="3"/>
  <c r="I519" i="3" s="1"/>
  <c r="G520" i="3"/>
  <c r="I520" i="3" s="1"/>
  <c r="G521" i="3"/>
  <c r="I521" i="3" s="1"/>
  <c r="G522" i="3"/>
  <c r="I522" i="3" s="1"/>
  <c r="G523" i="3"/>
  <c r="I523" i="3" s="1"/>
  <c r="G512" i="3"/>
  <c r="I512" i="3"/>
  <c r="I503" i="3"/>
  <c r="I504" i="3"/>
  <c r="I505" i="3"/>
  <c r="I506" i="3"/>
  <c r="I507" i="3"/>
  <c r="I508" i="3"/>
  <c r="I509" i="3"/>
  <c r="I510" i="3"/>
  <c r="I511" i="3"/>
  <c r="I448" i="3"/>
  <c r="I480" i="3"/>
  <c r="I493" i="3"/>
  <c r="G1202" i="3"/>
  <c r="I1202" i="3" s="1"/>
  <c r="G1201" i="3"/>
  <c r="I1201" i="3" s="1"/>
  <c r="G1200" i="3"/>
  <c r="I1200" i="3" s="1"/>
  <c r="G1199" i="3"/>
  <c r="I1199" i="3" s="1"/>
  <c r="G1198" i="3"/>
  <c r="I1198" i="3" s="1"/>
  <c r="G1197" i="3"/>
  <c r="I1197" i="3" s="1"/>
  <c r="G1196" i="3"/>
  <c r="I1196" i="3" s="1"/>
  <c r="G1195" i="3"/>
  <c r="I1195" i="3" s="1"/>
  <c r="G1194" i="3"/>
  <c r="I1194" i="3" s="1"/>
  <c r="G1193" i="3"/>
  <c r="I1193" i="3" s="1"/>
  <c r="G1192" i="3"/>
  <c r="I1192" i="3" s="1"/>
  <c r="G1191" i="3"/>
  <c r="I1191" i="3" s="1"/>
  <c r="G1190" i="3"/>
  <c r="I1190" i="3" s="1"/>
  <c r="G1189" i="3"/>
  <c r="I1189" i="3" s="1"/>
  <c r="G1188" i="3"/>
  <c r="I1188" i="3" s="1"/>
  <c r="G1187" i="3"/>
  <c r="I1187" i="3" s="1"/>
  <c r="G1186" i="3"/>
  <c r="I1186" i="3" s="1"/>
  <c r="G1185" i="3"/>
  <c r="I1185" i="3" s="1"/>
  <c r="G1184" i="3"/>
  <c r="I1184" i="3" s="1"/>
  <c r="G1183" i="3"/>
  <c r="I1183" i="3" s="1"/>
  <c r="G1182" i="3"/>
  <c r="I1182" i="3" s="1"/>
  <c r="G1181" i="3"/>
  <c r="I1181" i="3" s="1"/>
  <c r="G1180" i="3"/>
  <c r="I1180" i="3" s="1"/>
  <c r="G1179" i="3"/>
  <c r="I1179" i="3" s="1"/>
  <c r="G1178" i="3"/>
  <c r="I1178" i="3" s="1"/>
  <c r="G1177" i="3"/>
  <c r="I1177" i="3" s="1"/>
  <c r="G1176" i="3"/>
  <c r="I1176" i="3" s="1"/>
  <c r="G1175" i="3"/>
  <c r="I1175" i="3" s="1"/>
  <c r="G1174" i="3"/>
  <c r="I1174" i="3" s="1"/>
  <c r="G1173" i="3"/>
  <c r="I1173" i="3" s="1"/>
  <c r="G1172" i="3"/>
  <c r="I1172" i="3" s="1"/>
  <c r="G1171" i="3"/>
  <c r="I1171" i="3" s="1"/>
  <c r="G1170" i="3"/>
  <c r="I1170" i="3" s="1"/>
  <c r="G1169" i="3"/>
  <c r="I1169" i="3" s="1"/>
  <c r="G1168" i="3"/>
  <c r="I1168" i="3" s="1"/>
  <c r="G1167" i="3"/>
  <c r="I1167" i="3" s="1"/>
  <c r="G1166" i="3"/>
  <c r="I1166" i="3" s="1"/>
  <c r="G1165" i="3"/>
  <c r="I1165" i="3" s="1"/>
  <c r="G1164" i="3"/>
  <c r="I1164" i="3" s="1"/>
  <c r="G1163" i="3"/>
  <c r="I1163" i="3" s="1"/>
  <c r="G1162" i="3"/>
  <c r="I1162" i="3" s="1"/>
  <c r="G1161" i="3"/>
  <c r="I1161" i="3" s="1"/>
  <c r="G1160" i="3"/>
  <c r="I1160" i="3" s="1"/>
  <c r="G1159" i="3"/>
  <c r="I1159" i="3" s="1"/>
  <c r="G1158" i="3"/>
  <c r="I1158" i="3" s="1"/>
  <c r="G1157" i="3"/>
  <c r="I1157" i="3" s="1"/>
  <c r="G1156" i="3"/>
  <c r="I1156" i="3" s="1"/>
  <c r="G1155" i="3"/>
  <c r="I1155" i="3" s="1"/>
  <c r="G1154" i="3"/>
  <c r="I1154" i="3" s="1"/>
  <c r="G1153" i="3"/>
  <c r="I1153" i="3" s="1"/>
  <c r="G1152" i="3"/>
  <c r="I1152" i="3" s="1"/>
  <c r="G1151" i="3"/>
  <c r="I1151" i="3" s="1"/>
  <c r="G1150" i="3"/>
  <c r="I1150" i="3" s="1"/>
  <c r="G1149" i="3"/>
  <c r="I1149" i="3" s="1"/>
  <c r="G1148" i="3"/>
  <c r="I1148" i="3" s="1"/>
  <c r="G1147" i="3"/>
  <c r="I1147" i="3" s="1"/>
  <c r="G1146" i="3"/>
  <c r="I1146" i="3" s="1"/>
  <c r="I796" i="3"/>
  <c r="I812" i="3"/>
  <c r="I825" i="3"/>
  <c r="G847" i="3"/>
  <c r="I847" i="3" s="1"/>
  <c r="G846" i="3"/>
  <c r="I846" i="3" s="1"/>
  <c r="G845" i="3"/>
  <c r="I845" i="3" s="1"/>
  <c r="G844" i="3"/>
  <c r="I844" i="3" s="1"/>
  <c r="G843" i="3"/>
  <c r="I843" i="3" s="1"/>
  <c r="G842" i="3"/>
  <c r="I842" i="3" s="1"/>
  <c r="G841" i="3"/>
  <c r="I841" i="3" s="1"/>
  <c r="G840" i="3"/>
  <c r="I840" i="3" s="1"/>
  <c r="G839" i="3"/>
  <c r="I839" i="3" s="1"/>
  <c r="G838" i="3"/>
  <c r="I838" i="3" s="1"/>
  <c r="G837" i="3"/>
  <c r="I837" i="3" s="1"/>
  <c r="G836" i="3"/>
  <c r="I836" i="3" s="1"/>
  <c r="G835" i="3"/>
  <c r="I835" i="3" s="1"/>
  <c r="G834" i="3"/>
  <c r="I834" i="3" s="1"/>
  <c r="G833" i="3"/>
  <c r="I833" i="3" s="1"/>
  <c r="G832" i="3"/>
  <c r="I832" i="3" s="1"/>
  <c r="G831" i="3"/>
  <c r="I831" i="3" s="1"/>
  <c r="G830" i="3"/>
  <c r="I830" i="3" s="1"/>
  <c r="G829" i="3"/>
  <c r="I829" i="3" s="1"/>
  <c r="G828" i="3"/>
  <c r="I828" i="3" s="1"/>
  <c r="G827" i="3"/>
  <c r="I827" i="3" s="1"/>
  <c r="G826" i="3"/>
  <c r="I826" i="3" s="1"/>
  <c r="G825" i="3"/>
  <c r="G824" i="3"/>
  <c r="I824" i="3" s="1"/>
  <c r="G823" i="3"/>
  <c r="I823" i="3" s="1"/>
  <c r="G822" i="3"/>
  <c r="I822" i="3" s="1"/>
  <c r="G821" i="3"/>
  <c r="I821" i="3" s="1"/>
  <c r="G820" i="3"/>
  <c r="I820" i="3" s="1"/>
  <c r="G819" i="3"/>
  <c r="I819" i="3" s="1"/>
  <c r="G818" i="3"/>
  <c r="I818" i="3" s="1"/>
  <c r="G817" i="3"/>
  <c r="I817" i="3" s="1"/>
  <c r="G816" i="3"/>
  <c r="I816" i="3" s="1"/>
  <c r="G815" i="3"/>
  <c r="I815" i="3" s="1"/>
  <c r="G814" i="3"/>
  <c r="I814" i="3" s="1"/>
  <c r="G813" i="3"/>
  <c r="I813" i="3" s="1"/>
  <c r="G812" i="3"/>
  <c r="G811" i="3"/>
  <c r="I811" i="3" s="1"/>
  <c r="G810" i="3"/>
  <c r="I810" i="3" s="1"/>
  <c r="G809" i="3"/>
  <c r="I809" i="3" s="1"/>
  <c r="G808" i="3"/>
  <c r="I808" i="3" s="1"/>
  <c r="G807" i="3"/>
  <c r="I807" i="3" s="1"/>
  <c r="G806" i="3"/>
  <c r="I806" i="3" s="1"/>
  <c r="G805" i="3"/>
  <c r="I805" i="3" s="1"/>
  <c r="G804" i="3"/>
  <c r="I804" i="3" s="1"/>
  <c r="G803" i="3"/>
  <c r="I803" i="3" s="1"/>
  <c r="G802" i="3"/>
  <c r="I802" i="3" s="1"/>
  <c r="G801" i="3"/>
  <c r="I801" i="3" s="1"/>
  <c r="G800" i="3"/>
  <c r="I800" i="3" s="1"/>
  <c r="G799" i="3"/>
  <c r="I799" i="3" s="1"/>
  <c r="G798" i="3"/>
  <c r="I798" i="3" s="1"/>
  <c r="G797" i="3"/>
  <c r="I797" i="3" s="1"/>
  <c r="G796" i="3"/>
  <c r="G795" i="3"/>
  <c r="I795" i="3" s="1"/>
  <c r="G794" i="3"/>
  <c r="I794" i="3" s="1"/>
  <c r="G793" i="3"/>
  <c r="I793" i="3" s="1"/>
  <c r="G792" i="3"/>
  <c r="I792" i="3" s="1"/>
  <c r="G791" i="3"/>
  <c r="I791" i="3" s="1"/>
  <c r="G502" i="3"/>
  <c r="I502" i="3" s="1"/>
  <c r="G501" i="3"/>
  <c r="I501" i="3" s="1"/>
  <c r="G500" i="3"/>
  <c r="I500" i="3" s="1"/>
  <c r="G499" i="3"/>
  <c r="I499" i="3" s="1"/>
  <c r="G498" i="3"/>
  <c r="I498" i="3" s="1"/>
  <c r="G497" i="3"/>
  <c r="I497" i="3" s="1"/>
  <c r="G496" i="3"/>
  <c r="I496" i="3" s="1"/>
  <c r="G495" i="3"/>
  <c r="I495" i="3" s="1"/>
  <c r="G494" i="3"/>
  <c r="I494" i="3" s="1"/>
  <c r="G493" i="3"/>
  <c r="G492" i="3"/>
  <c r="I492" i="3" s="1"/>
  <c r="G491" i="3"/>
  <c r="I491" i="3" s="1"/>
  <c r="G490" i="3"/>
  <c r="I490" i="3" s="1"/>
  <c r="G489" i="3"/>
  <c r="I489" i="3" s="1"/>
  <c r="G488" i="3"/>
  <c r="I488" i="3" s="1"/>
  <c r="G487" i="3"/>
  <c r="I487" i="3" s="1"/>
  <c r="G486" i="3"/>
  <c r="I486" i="3" s="1"/>
  <c r="G485" i="3"/>
  <c r="I485" i="3" s="1"/>
  <c r="G484" i="3"/>
  <c r="I484" i="3" s="1"/>
  <c r="G483" i="3"/>
  <c r="I483" i="3" s="1"/>
  <c r="G482" i="3"/>
  <c r="I482" i="3" s="1"/>
  <c r="G481" i="3"/>
  <c r="I481" i="3" s="1"/>
  <c r="G480" i="3"/>
  <c r="G479" i="3"/>
  <c r="I479" i="3" s="1"/>
  <c r="G478" i="3"/>
  <c r="I478" i="3" s="1"/>
  <c r="G477" i="3"/>
  <c r="I477" i="3" s="1"/>
  <c r="G476" i="3"/>
  <c r="I476" i="3" s="1"/>
  <c r="G475" i="3"/>
  <c r="I475" i="3" s="1"/>
  <c r="G474" i="3"/>
  <c r="I474" i="3" s="1"/>
  <c r="G473" i="3"/>
  <c r="I473" i="3" s="1"/>
  <c r="G472" i="3"/>
  <c r="I472" i="3" s="1"/>
  <c r="G471" i="3"/>
  <c r="I471" i="3" s="1"/>
  <c r="G470" i="3"/>
  <c r="I470" i="3" s="1"/>
  <c r="G469" i="3"/>
  <c r="I469" i="3" s="1"/>
  <c r="G468" i="3"/>
  <c r="I468" i="3" s="1"/>
  <c r="G467" i="3"/>
  <c r="I467" i="3" s="1"/>
  <c r="G466" i="3"/>
  <c r="I466" i="3" s="1"/>
  <c r="G465" i="3"/>
  <c r="I465" i="3" s="1"/>
  <c r="G464" i="3"/>
  <c r="I464" i="3" s="1"/>
  <c r="G463" i="3"/>
  <c r="I463" i="3" s="1"/>
  <c r="G462" i="3"/>
  <c r="I462" i="3" s="1"/>
  <c r="G461" i="3"/>
  <c r="I461" i="3" s="1"/>
  <c r="G460" i="3"/>
  <c r="I460" i="3" s="1"/>
  <c r="G459" i="3"/>
  <c r="I459" i="3" s="1"/>
  <c r="G458" i="3"/>
  <c r="I458" i="3" s="1"/>
  <c r="G457" i="3"/>
  <c r="I457" i="3" s="1"/>
  <c r="G456" i="3"/>
  <c r="I456" i="3" s="1"/>
  <c r="G455" i="3"/>
  <c r="I455" i="3" s="1"/>
  <c r="G454" i="3"/>
  <c r="I454" i="3" s="1"/>
  <c r="G453" i="3"/>
  <c r="I453" i="3" s="1"/>
  <c r="G452" i="3"/>
  <c r="I452" i="3" s="1"/>
  <c r="G451" i="3"/>
  <c r="I451" i="3" s="1"/>
  <c r="G450" i="3"/>
  <c r="I450" i="3" s="1"/>
  <c r="G449" i="3"/>
  <c r="I449" i="3" s="1"/>
  <c r="G448" i="3"/>
  <c r="G447" i="3"/>
  <c r="I447" i="3" s="1"/>
  <c r="G446" i="3"/>
  <c r="I446" i="3" s="1"/>
  <c r="G420" i="3"/>
  <c r="G419" i="3"/>
  <c r="I419" i="3" s="1"/>
  <c r="I420" i="3"/>
  <c r="G421" i="3"/>
  <c r="I421" i="3" s="1"/>
  <c r="G422" i="3"/>
  <c r="I422" i="3" s="1"/>
  <c r="G423" i="3"/>
  <c r="I423" i="3" s="1"/>
  <c r="G424" i="3"/>
  <c r="I424" i="3" s="1"/>
  <c r="G425" i="3"/>
  <c r="I425" i="3" s="1"/>
  <c r="G426" i="3"/>
  <c r="I426" i="3" s="1"/>
  <c r="G427" i="3"/>
  <c r="I427" i="3" s="1"/>
  <c r="G428" i="3"/>
  <c r="I428" i="3" s="1"/>
  <c r="G429" i="3"/>
  <c r="I429" i="3" s="1"/>
  <c r="G430" i="3"/>
  <c r="I430" i="3" s="1"/>
  <c r="G431" i="3"/>
  <c r="I431" i="3" s="1"/>
  <c r="G432" i="3"/>
  <c r="I432" i="3" s="1"/>
  <c r="G433" i="3"/>
  <c r="I433" i="3" s="1"/>
  <c r="G434" i="3"/>
  <c r="I434" i="3" s="1"/>
  <c r="G435" i="3"/>
  <c r="I435" i="3" s="1"/>
  <c r="G436" i="3"/>
  <c r="I436" i="3" s="1"/>
  <c r="G437" i="3"/>
  <c r="I437" i="3" s="1"/>
  <c r="G438" i="3"/>
  <c r="I438" i="3" s="1"/>
  <c r="G439" i="3"/>
  <c r="I439" i="3" s="1"/>
  <c r="G440" i="3"/>
  <c r="I440" i="3" s="1"/>
  <c r="G441" i="3"/>
  <c r="I441" i="3" s="1"/>
  <c r="G442" i="3"/>
  <c r="I442" i="3" s="1"/>
  <c r="G443" i="3"/>
  <c r="I443" i="3" s="1"/>
  <c r="G444" i="3"/>
  <c r="I444" i="3" s="1"/>
  <c r="G418" i="3"/>
  <c r="I418" i="3" s="1"/>
  <c r="G417" i="3"/>
  <c r="I417" i="3" s="1"/>
  <c r="G416" i="3"/>
  <c r="I416" i="3" s="1"/>
  <c r="G415" i="3"/>
  <c r="I415" i="3" s="1"/>
  <c r="G408" i="3"/>
  <c r="I408" i="3" s="1"/>
  <c r="G409" i="3"/>
  <c r="I409" i="3" s="1"/>
  <c r="G410" i="3"/>
  <c r="I410" i="3" s="1"/>
  <c r="G411" i="3"/>
  <c r="I411" i="3" s="1"/>
  <c r="G412" i="3"/>
  <c r="I412" i="3" s="1"/>
  <c r="G413" i="3"/>
  <c r="I413" i="3" s="1"/>
  <c r="G407" i="3"/>
  <c r="I407" i="3" s="1"/>
  <c r="G396" i="3"/>
  <c r="I396" i="3" s="1"/>
  <c r="G397" i="3"/>
  <c r="I397" i="3" s="1"/>
  <c r="G398" i="3"/>
  <c r="I398" i="3" s="1"/>
  <c r="G399" i="3"/>
  <c r="I399" i="3" s="1"/>
  <c r="G400" i="3"/>
  <c r="I400" i="3" s="1"/>
  <c r="G401" i="3"/>
  <c r="I401" i="3" s="1"/>
  <c r="G402" i="3"/>
  <c r="I402" i="3" s="1"/>
  <c r="G403" i="3"/>
  <c r="I403" i="3" s="1"/>
  <c r="G395" i="3"/>
  <c r="I395" i="3" s="1"/>
  <c r="G404" i="3"/>
  <c r="I404" i="3" s="1"/>
  <c r="G1087" i="3"/>
  <c r="I1087" i="3" s="1"/>
  <c r="G1086" i="3"/>
  <c r="I1086" i="3" s="1"/>
  <c r="G1085" i="3"/>
  <c r="I1085" i="3" s="1"/>
  <c r="G1084" i="3"/>
  <c r="I1084" i="3" s="1"/>
  <c r="G1082" i="3"/>
  <c r="I1082" i="3" s="1"/>
  <c r="G1081" i="3"/>
  <c r="I1081" i="3" s="1"/>
  <c r="G1080" i="3"/>
  <c r="I1080" i="3" s="1"/>
  <c r="G1079" i="3"/>
  <c r="I1079" i="3" s="1"/>
  <c r="G1078" i="3"/>
  <c r="I1078" i="3" s="1"/>
  <c r="G730" i="3"/>
  <c r="I730" i="3" s="1"/>
  <c r="G729" i="3"/>
  <c r="I729" i="3" s="1"/>
  <c r="G728" i="3"/>
  <c r="I728" i="3" s="1"/>
  <c r="G727" i="3"/>
  <c r="I727" i="3" s="1"/>
  <c r="G725" i="3"/>
  <c r="I725" i="3" s="1"/>
  <c r="G724" i="3"/>
  <c r="I724" i="3" s="1"/>
  <c r="G723" i="3"/>
  <c r="I723" i="3" s="1"/>
  <c r="G722" i="3"/>
  <c r="I722" i="3" s="1"/>
  <c r="G721" i="3"/>
  <c r="I721" i="3" s="1"/>
  <c r="G393" i="3"/>
  <c r="I393" i="3" s="1"/>
  <c r="G392" i="3"/>
  <c r="I392" i="3" s="1"/>
  <c r="G391" i="3"/>
  <c r="I391" i="3" s="1"/>
  <c r="G390" i="3"/>
  <c r="I390" i="3" s="1"/>
  <c r="G388" i="3"/>
  <c r="I388" i="3" s="1"/>
  <c r="G387" i="3"/>
  <c r="I387" i="3" s="1"/>
  <c r="G386" i="3"/>
  <c r="I386" i="3" s="1"/>
  <c r="G385" i="3"/>
  <c r="I385" i="3" s="1"/>
  <c r="G384" i="3"/>
  <c r="I384" i="3" s="1"/>
  <c r="G379" i="3"/>
  <c r="G380" i="3"/>
  <c r="I380" i="3" s="1"/>
  <c r="G378" i="3"/>
  <c r="I378" i="3" s="1"/>
  <c r="G377" i="3"/>
  <c r="I377" i="3" s="1"/>
  <c r="I379" i="3"/>
  <c r="G381" i="3"/>
  <c r="I381" i="3" s="1"/>
  <c r="G382" i="3"/>
  <c r="I382" i="3" s="1"/>
  <c r="G376" i="3"/>
  <c r="I376" i="3" s="1"/>
  <c r="G371" i="3"/>
  <c r="I371" i="3" s="1"/>
  <c r="G372" i="3"/>
  <c r="I372" i="3" s="1"/>
  <c r="G373" i="3"/>
  <c r="I373" i="3" s="1"/>
  <c r="G374" i="3"/>
  <c r="I374" i="3" s="1"/>
  <c r="G370" i="3"/>
  <c r="I370" i="3" s="1"/>
  <c r="G367" i="3"/>
  <c r="I367" i="3" s="1"/>
  <c r="G366" i="3"/>
  <c r="I366" i="3" s="1"/>
  <c r="G365" i="3"/>
  <c r="I365" i="3" s="1"/>
  <c r="G364" i="3"/>
  <c r="I364" i="3" s="1"/>
  <c r="G363" i="3"/>
  <c r="I363" i="3" s="1"/>
  <c r="G362" i="3"/>
  <c r="I362" i="3" s="1"/>
  <c r="G361" i="3"/>
  <c r="I361" i="3" s="1"/>
  <c r="G358" i="3"/>
  <c r="I358" i="3" s="1"/>
  <c r="G359" i="3"/>
  <c r="I359" i="3" s="1"/>
  <c r="G360" i="3"/>
  <c r="I360" i="3" s="1"/>
  <c r="G354" i="3"/>
  <c r="I354" i="3" s="1"/>
  <c r="G355" i="3"/>
  <c r="I355" i="3" s="1"/>
  <c r="G357" i="3"/>
  <c r="I357" i="3" s="1"/>
  <c r="G353" i="3"/>
  <c r="I353" i="3" s="1"/>
  <c r="G351" i="3"/>
  <c r="I351" i="3" s="1"/>
  <c r="G350" i="3"/>
  <c r="I350" i="3" s="1"/>
  <c r="G349" i="3"/>
  <c r="I349" i="3" s="1"/>
  <c r="G348" i="3"/>
  <c r="I348" i="3" s="1"/>
  <c r="G347" i="3"/>
  <c r="I347" i="3" s="1"/>
  <c r="G346" i="3"/>
  <c r="I346" i="3" s="1"/>
  <c r="G344" i="3" l="1"/>
  <c r="I344" i="3" s="1"/>
  <c r="G343" i="3"/>
  <c r="I343" i="3" s="1"/>
  <c r="G341" i="3"/>
  <c r="I341" i="3" s="1"/>
  <c r="G339" i="3"/>
  <c r="I339" i="3" s="1"/>
  <c r="G340" i="3"/>
  <c r="G338" i="3"/>
  <c r="I338" i="3"/>
  <c r="I340" i="3"/>
  <c r="G333" i="3"/>
  <c r="I333" i="3" s="1"/>
  <c r="G334" i="3"/>
  <c r="I334" i="3" s="1"/>
  <c r="G332" i="3"/>
  <c r="I332" i="3" s="1"/>
  <c r="G335" i="3"/>
  <c r="I335" i="3" s="1"/>
  <c r="G336" i="3"/>
  <c r="I336" i="3" s="1"/>
  <c r="G337" i="3"/>
  <c r="I337" i="3" s="1"/>
  <c r="G331" i="3"/>
  <c r="I331" i="3" s="1"/>
  <c r="I327" i="3"/>
  <c r="G324" i="3"/>
  <c r="I324" i="3" s="1"/>
  <c r="G320" i="3"/>
  <c r="I320" i="3" s="1"/>
  <c r="G321" i="3"/>
  <c r="I321" i="3" s="1"/>
  <c r="G322" i="3"/>
  <c r="I322" i="3" s="1"/>
  <c r="G323" i="3"/>
  <c r="I323" i="3" s="1"/>
  <c r="G325" i="3"/>
  <c r="I325" i="3" s="1"/>
  <c r="G326" i="3"/>
  <c r="I326" i="3" s="1"/>
  <c r="G327" i="3"/>
  <c r="G319" i="3"/>
  <c r="I319" i="3" s="1"/>
  <c r="G329" i="3"/>
  <c r="I329" i="3" s="1"/>
  <c r="G328" i="3"/>
  <c r="I328" i="3" s="1"/>
  <c r="G318" i="3"/>
  <c r="I318" i="3" s="1"/>
  <c r="G317" i="3"/>
  <c r="I317" i="3" s="1"/>
  <c r="G316" i="3"/>
  <c r="I316" i="3" s="1"/>
  <c r="G315" i="3"/>
  <c r="I315" i="3" s="1"/>
  <c r="G314" i="3"/>
  <c r="I314" i="3" s="1"/>
  <c r="G313" i="3"/>
  <c r="I313" i="3" s="1"/>
  <c r="G312" i="3"/>
  <c r="I312" i="3" s="1"/>
  <c r="G311" i="3"/>
  <c r="I311" i="3" s="1"/>
  <c r="G309" i="3"/>
  <c r="I309" i="3" s="1"/>
  <c r="G308" i="3"/>
  <c r="I308" i="3" s="1"/>
  <c r="G307" i="3"/>
  <c r="I307" i="3" s="1"/>
  <c r="G306" i="3"/>
  <c r="I306" i="3" s="1"/>
  <c r="G305" i="3"/>
  <c r="I305" i="3" s="1"/>
  <c r="G302" i="3"/>
  <c r="I302" i="3" s="1"/>
  <c r="G301" i="3"/>
  <c r="I301" i="3" s="1"/>
  <c r="G303" i="3"/>
  <c r="I303" i="3" s="1"/>
  <c r="G304" i="3"/>
  <c r="I304" i="3" s="1"/>
  <c r="G300" i="3"/>
  <c r="I300" i="3" s="1"/>
  <c r="G289" i="3"/>
  <c r="I289" i="3" s="1"/>
  <c r="G287" i="3"/>
  <c r="I287" i="3" s="1"/>
  <c r="G284" i="3"/>
  <c r="I284" i="3" s="1"/>
  <c r="G285" i="3"/>
  <c r="I285" i="3"/>
  <c r="G288" i="3"/>
  <c r="I288" i="3" s="1"/>
  <c r="G282" i="3"/>
  <c r="I282" i="3" s="1"/>
  <c r="G283" i="3"/>
  <c r="I283" i="3" s="1"/>
  <c r="G278" i="3"/>
  <c r="I278" i="3" s="1"/>
  <c r="G277" i="3"/>
  <c r="I277" i="3" s="1"/>
  <c r="G291" i="3"/>
  <c r="I291" i="3" s="1"/>
  <c r="G290" i="3"/>
  <c r="I290" i="3" s="1"/>
  <c r="G274" i="3"/>
  <c r="I274" i="3" s="1"/>
  <c r="G272" i="3"/>
  <c r="I272" i="3" s="1"/>
  <c r="G271" i="3"/>
  <c r="G270" i="3"/>
  <c r="I270" i="3" s="1"/>
  <c r="G293" i="3"/>
  <c r="I293" i="3" s="1"/>
  <c r="G268" i="3"/>
  <c r="I268" i="3" s="1"/>
  <c r="G292" i="3"/>
  <c r="I292" i="3"/>
  <c r="G280" i="3"/>
  <c r="I280" i="3" s="1"/>
  <c r="G296" i="3"/>
  <c r="I296" i="3" s="1"/>
  <c r="G298" i="3"/>
  <c r="I298" i="3"/>
  <c r="G297" i="3"/>
  <c r="I297" i="3" s="1"/>
  <c r="G281" i="3"/>
  <c r="I281" i="3" s="1"/>
  <c r="G279" i="3"/>
  <c r="I279" i="3" s="1"/>
  <c r="G273" i="3"/>
  <c r="I273" i="3" s="1"/>
  <c r="G269" i="3"/>
  <c r="I269" i="3" s="1"/>
  <c r="G265" i="3"/>
  <c r="I265" i="3" s="1"/>
  <c r="G295" i="3"/>
  <c r="I295" i="3" s="1"/>
  <c r="G275" i="3"/>
  <c r="I275" i="3" s="1"/>
  <c r="G267" i="3"/>
  <c r="I267" i="3" s="1"/>
  <c r="G294" i="3"/>
  <c r="I294" i="3" s="1"/>
  <c r="G286" i="3"/>
  <c r="I286" i="3" s="1"/>
  <c r="G276" i="3"/>
  <c r="I276" i="3" s="1"/>
  <c r="G266" i="3"/>
  <c r="I266" i="3" s="1"/>
  <c r="G264" i="3"/>
  <c r="I264" i="3" s="1"/>
  <c r="G262" i="3"/>
  <c r="I262" i="3"/>
  <c r="G263" i="3"/>
  <c r="I263" i="3" s="1"/>
  <c r="G260" i="3"/>
  <c r="I260" i="3" s="1"/>
  <c r="G261" i="3"/>
  <c r="I261" i="3"/>
  <c r="I271" i="3"/>
  <c r="G259" i="3"/>
  <c r="I259" i="3" s="1"/>
  <c r="G257" i="3"/>
  <c r="I257" i="3" s="1"/>
  <c r="G256" i="3"/>
  <c r="I256" i="3" s="1"/>
  <c r="G236" i="3"/>
  <c r="I236" i="3" s="1"/>
  <c r="G234" i="3"/>
  <c r="I234" i="3" s="1"/>
  <c r="G235" i="3"/>
  <c r="I235" i="3" s="1"/>
  <c r="G237" i="3"/>
  <c r="I237" i="3" s="1"/>
  <c r="G238" i="3"/>
  <c r="I238" i="3" s="1"/>
  <c r="G239" i="3"/>
  <c r="I239" i="3" s="1"/>
  <c r="G240" i="3"/>
  <c r="I240" i="3" s="1"/>
  <c r="G241" i="3"/>
  <c r="I241" i="3" s="1"/>
  <c r="G242" i="3"/>
  <c r="I242" i="3" s="1"/>
  <c r="G243" i="3"/>
  <c r="I243" i="3" s="1"/>
  <c r="G244" i="3"/>
  <c r="I244" i="3" s="1"/>
  <c r="G245" i="3"/>
  <c r="I245" i="3" s="1"/>
  <c r="G246" i="3"/>
  <c r="I246" i="3" s="1"/>
  <c r="G247" i="3"/>
  <c r="I247" i="3" s="1"/>
  <c r="G248" i="3"/>
  <c r="I248" i="3" s="1"/>
  <c r="G249" i="3"/>
  <c r="I249" i="3" s="1"/>
  <c r="G250" i="3"/>
  <c r="I250" i="3" s="1"/>
  <c r="G251" i="3"/>
  <c r="I251" i="3" s="1"/>
  <c r="G252" i="3"/>
  <c r="I252" i="3" s="1"/>
  <c r="G253" i="3"/>
  <c r="I253" i="3" s="1"/>
  <c r="G254" i="3"/>
  <c r="I254" i="3" s="1"/>
  <c r="G255" i="3"/>
  <c r="I255" i="3" s="1"/>
  <c r="G233" i="3"/>
  <c r="I233" i="3" s="1"/>
  <c r="G220" i="3" l="1"/>
  <c r="I220" i="3" s="1"/>
  <c r="G221" i="3"/>
  <c r="I221" i="3" s="1"/>
  <c r="G222" i="3"/>
  <c r="I222" i="3" s="1"/>
  <c r="G223" i="3"/>
  <c r="I223" i="3" s="1"/>
  <c r="G224" i="3"/>
  <c r="I224" i="3" s="1"/>
  <c r="G225" i="3"/>
  <c r="I225" i="3" s="1"/>
  <c r="G226" i="3"/>
  <c r="I226" i="3" s="1"/>
  <c r="G227" i="3"/>
  <c r="I227" i="3" s="1"/>
  <c r="G228" i="3"/>
  <c r="I228" i="3" s="1"/>
  <c r="G229" i="3"/>
  <c r="I229" i="3" s="1"/>
  <c r="G230" i="3"/>
  <c r="I230" i="3" s="1"/>
  <c r="G231" i="3"/>
  <c r="I231" i="3" s="1"/>
  <c r="G213" i="3"/>
  <c r="I213" i="3" s="1"/>
  <c r="G214" i="3"/>
  <c r="I214" i="3" s="1"/>
  <c r="G215" i="3"/>
  <c r="I215" i="3" s="1"/>
  <c r="G216" i="3"/>
  <c r="I216" i="3" s="1"/>
  <c r="G217" i="3"/>
  <c r="I217" i="3" s="1"/>
  <c r="G218" i="3"/>
  <c r="I218" i="3" s="1"/>
  <c r="G219" i="3"/>
  <c r="I219" i="3" s="1"/>
  <c r="G208" i="3"/>
  <c r="I208" i="3" s="1"/>
  <c r="G209" i="3"/>
  <c r="I209" i="3" s="1"/>
  <c r="G210" i="3"/>
  <c r="I210" i="3" s="1"/>
  <c r="G211" i="3"/>
  <c r="I211" i="3" s="1"/>
  <c r="G212" i="3"/>
  <c r="I212" i="3" s="1"/>
  <c r="G207" i="3"/>
  <c r="I207" i="3" s="1"/>
  <c r="G206" i="3"/>
  <c r="I206" i="3" s="1"/>
  <c r="G205" i="3"/>
  <c r="I205" i="3" s="1"/>
  <c r="G204" i="3"/>
  <c r="I204" i="3" s="1"/>
  <c r="G202" i="3"/>
  <c r="I202" i="3" s="1"/>
  <c r="G201" i="3"/>
  <c r="I201" i="3" s="1"/>
  <c r="G200" i="3"/>
  <c r="I200" i="3" s="1"/>
  <c r="G197" i="3"/>
  <c r="I197" i="3" s="1"/>
  <c r="G196" i="3"/>
  <c r="I196" i="3" s="1"/>
  <c r="G198" i="3"/>
  <c r="I198" i="3" s="1"/>
  <c r="G199" i="3"/>
  <c r="I199" i="3" s="1"/>
  <c r="G203" i="3"/>
  <c r="I203" i="3" s="1"/>
  <c r="G195" i="3"/>
  <c r="I195" i="3" s="1"/>
  <c r="G187" i="3"/>
  <c r="I187" i="3" s="1"/>
  <c r="G188" i="3"/>
  <c r="I188" i="3" s="1"/>
  <c r="G189" i="3"/>
  <c r="I189" i="3" s="1"/>
  <c r="G190" i="3"/>
  <c r="I190" i="3" s="1"/>
  <c r="G191" i="3"/>
  <c r="I191" i="3" s="1"/>
  <c r="G192" i="3"/>
  <c r="I192" i="3" s="1"/>
  <c r="G193" i="3"/>
  <c r="I193" i="3" s="1"/>
  <c r="G186" i="3"/>
  <c r="I186" i="3" s="1"/>
  <c r="G177" i="3"/>
  <c r="I177" i="3" s="1"/>
  <c r="G178" i="3"/>
  <c r="I178" i="3" s="1"/>
  <c r="G179" i="3"/>
  <c r="I179" i="3" s="1"/>
  <c r="G180" i="3"/>
  <c r="I180" i="3" s="1"/>
  <c r="G181" i="3"/>
  <c r="I181" i="3" s="1"/>
  <c r="G182" i="3"/>
  <c r="I182" i="3" s="1"/>
  <c r="G183" i="3"/>
  <c r="I183" i="3" s="1"/>
  <c r="G184" i="3"/>
  <c r="I184" i="3" s="1"/>
  <c r="G185" i="3"/>
  <c r="I185" i="3" s="1"/>
  <c r="G173" i="3"/>
  <c r="I173" i="3" s="1"/>
  <c r="G174" i="3"/>
  <c r="I174" i="3" s="1"/>
  <c r="G175" i="3"/>
  <c r="I175" i="3" s="1"/>
  <c r="G176" i="3"/>
  <c r="I176" i="3" s="1"/>
  <c r="G171" i="3"/>
  <c r="I171" i="3" s="1"/>
  <c r="G172" i="3"/>
  <c r="I172" i="3" s="1"/>
  <c r="G168" i="3"/>
  <c r="I168" i="3" s="1"/>
  <c r="G169" i="3"/>
  <c r="I169" i="3" s="1"/>
  <c r="G170" i="3"/>
  <c r="I170" i="3" s="1"/>
  <c r="G160" i="3"/>
  <c r="I160" i="3" s="1"/>
  <c r="G161" i="3"/>
  <c r="I161" i="3" s="1"/>
  <c r="G162" i="3"/>
  <c r="I162" i="3" s="1"/>
  <c r="G163" i="3"/>
  <c r="I163" i="3" s="1"/>
  <c r="G164" i="3"/>
  <c r="I164" i="3" s="1"/>
  <c r="G165" i="3"/>
  <c r="I165" i="3" s="1"/>
  <c r="G166" i="3"/>
  <c r="I166" i="3" s="1"/>
  <c r="G167" i="3"/>
  <c r="I167" i="3" s="1"/>
  <c r="G159" i="3"/>
  <c r="I159" i="3" s="1"/>
  <c r="G158" i="3"/>
  <c r="I158" i="3" s="1"/>
  <c r="G157" i="3"/>
  <c r="I157" i="3" s="1"/>
  <c r="G156" i="3"/>
  <c r="I156" i="3" s="1"/>
  <c r="G153" i="3"/>
  <c r="I153" i="3" s="1"/>
  <c r="G154" i="3"/>
  <c r="I154" i="3" s="1"/>
  <c r="G155" i="3"/>
  <c r="I155" i="3" s="1"/>
  <c r="G142" i="3"/>
  <c r="I142" i="3" s="1"/>
  <c r="G143" i="3"/>
  <c r="I143" i="3" s="1"/>
  <c r="G144" i="3"/>
  <c r="I144" i="3" s="1"/>
  <c r="G145" i="3"/>
  <c r="I145" i="3" s="1"/>
  <c r="G146" i="3"/>
  <c r="I146" i="3" s="1"/>
  <c r="G147" i="3"/>
  <c r="I147" i="3" s="1"/>
  <c r="G148" i="3"/>
  <c r="I148" i="3" s="1"/>
  <c r="G149" i="3"/>
  <c r="I149" i="3" s="1"/>
  <c r="G150" i="3"/>
  <c r="I150" i="3" s="1"/>
  <c r="G151" i="3"/>
  <c r="I151" i="3" s="1"/>
  <c r="G152" i="3"/>
  <c r="I152" i="3" s="1"/>
  <c r="G137" i="3"/>
  <c r="I137" i="3" s="1"/>
  <c r="G138" i="3"/>
  <c r="I138" i="3" s="1"/>
  <c r="G139" i="3"/>
  <c r="I139" i="3" s="1"/>
  <c r="G140" i="3"/>
  <c r="I140" i="3" s="1"/>
  <c r="G141" i="3"/>
  <c r="I141" i="3" s="1"/>
  <c r="G136" i="3"/>
  <c r="I136" i="3" s="1"/>
  <c r="G134" i="3"/>
  <c r="I134" i="3" s="1"/>
  <c r="G135" i="3"/>
  <c r="I135" i="3" s="1"/>
  <c r="G133" i="3"/>
  <c r="I133" i="3" s="1"/>
  <c r="G127" i="3"/>
  <c r="I127" i="3" s="1"/>
  <c r="G128" i="3"/>
  <c r="I128" i="3" s="1"/>
  <c r="G129" i="3"/>
  <c r="I129" i="3" s="1"/>
  <c r="G130" i="3"/>
  <c r="I130" i="3" s="1"/>
  <c r="G131" i="3"/>
  <c r="I131" i="3" s="1"/>
  <c r="G132" i="3"/>
  <c r="I132" i="3" s="1"/>
  <c r="G120" i="3"/>
  <c r="I120" i="3" s="1"/>
  <c r="G121" i="3"/>
  <c r="I121" i="3" s="1"/>
  <c r="G122" i="3"/>
  <c r="I122" i="3" s="1"/>
  <c r="G123" i="3"/>
  <c r="I123" i="3" s="1"/>
  <c r="G124" i="3"/>
  <c r="I124" i="3" s="1"/>
  <c r="G125" i="3"/>
  <c r="I125" i="3" s="1"/>
  <c r="G126" i="3"/>
  <c r="I126" i="3" s="1"/>
  <c r="G119" i="3"/>
  <c r="I119" i="3" s="1"/>
  <c r="G114" i="3"/>
  <c r="I114" i="3" s="1"/>
  <c r="G113" i="3"/>
  <c r="I113" i="3" s="1"/>
  <c r="G112" i="3"/>
  <c r="I112" i="3" s="1"/>
  <c r="G115" i="3"/>
  <c r="I115" i="3" s="1"/>
  <c r="G116" i="3"/>
  <c r="I116" i="3" s="1"/>
  <c r="G117" i="3"/>
  <c r="I117" i="3" s="1"/>
  <c r="G118" i="3"/>
  <c r="I118" i="3" s="1"/>
  <c r="G111" i="3"/>
  <c r="I111" i="3" s="1"/>
  <c r="G104" i="3"/>
  <c r="I104" i="3" s="1"/>
  <c r="G103" i="3"/>
  <c r="I103" i="3" s="1"/>
  <c r="G105" i="3"/>
  <c r="I105" i="3" s="1"/>
  <c r="G106" i="3"/>
  <c r="I106" i="3" s="1"/>
  <c r="G107" i="3"/>
  <c r="I107" i="3" s="1"/>
  <c r="G108" i="3"/>
  <c r="I108" i="3" s="1"/>
  <c r="G109" i="3"/>
  <c r="I109" i="3" s="1"/>
  <c r="G110" i="3"/>
  <c r="I110" i="3" s="1"/>
  <c r="G102" i="3"/>
  <c r="I102" i="3" s="1"/>
  <c r="G84" i="3"/>
  <c r="I84" i="3" s="1"/>
  <c r="G83" i="3"/>
  <c r="I83" i="3" s="1"/>
  <c r="G80" i="3"/>
  <c r="I80" i="3" s="1"/>
  <c r="G79" i="3"/>
  <c r="I79" i="3" s="1"/>
  <c r="G75" i="3"/>
  <c r="I75" i="3" s="1"/>
  <c r="G76" i="3"/>
  <c r="I76" i="3" s="1"/>
  <c r="G85" i="3"/>
  <c r="I85" i="3" s="1"/>
  <c r="G86" i="3"/>
  <c r="I86" i="3" s="1"/>
  <c r="G87" i="3"/>
  <c r="I87" i="3" s="1"/>
  <c r="G88" i="3"/>
  <c r="I88" i="3" s="1"/>
  <c r="G89" i="3"/>
  <c r="I89" i="3" s="1"/>
  <c r="G90" i="3"/>
  <c r="I90" i="3" s="1"/>
  <c r="G91" i="3"/>
  <c r="I91" i="3" s="1"/>
  <c r="G92" i="3"/>
  <c r="I92" i="3" s="1"/>
  <c r="G93" i="3"/>
  <c r="I93" i="3" s="1"/>
  <c r="G94" i="3"/>
  <c r="I94" i="3" s="1"/>
  <c r="G95" i="3"/>
  <c r="I95" i="3" s="1"/>
  <c r="G96" i="3"/>
  <c r="I96" i="3" s="1"/>
  <c r="G97" i="3"/>
  <c r="I97" i="3" s="1"/>
  <c r="G98" i="3"/>
  <c r="I98" i="3" s="1"/>
  <c r="G99" i="3"/>
  <c r="I99" i="3" s="1"/>
  <c r="G100" i="3"/>
  <c r="I100" i="3" s="1"/>
  <c r="G77" i="3"/>
  <c r="I77" i="3" s="1"/>
  <c r="G78" i="3"/>
  <c r="I78" i="3" s="1"/>
  <c r="G81" i="3"/>
  <c r="I81" i="3" s="1"/>
  <c r="G82" i="3"/>
  <c r="I82" i="3" s="1"/>
  <c r="G74" i="3"/>
  <c r="I74" i="3" s="1"/>
  <c r="G73" i="3"/>
  <c r="I73" i="3" s="1"/>
  <c r="G72" i="3"/>
  <c r="I72" i="3" s="1"/>
  <c r="G71" i="3"/>
  <c r="I71" i="3" s="1"/>
  <c r="G70" i="3"/>
  <c r="I70" i="3" s="1"/>
  <c r="G58" i="3"/>
  <c r="I58" i="3" s="1"/>
  <c r="G59" i="3"/>
  <c r="I59" i="3" s="1"/>
  <c r="G60" i="3"/>
  <c r="I60" i="3" s="1"/>
  <c r="G61" i="3"/>
  <c r="I61" i="3" s="1"/>
  <c r="G62" i="3"/>
  <c r="I62" i="3" s="1"/>
  <c r="G63" i="3"/>
  <c r="I63" i="3" s="1"/>
  <c r="G64" i="3"/>
  <c r="I64" i="3" s="1"/>
  <c r="G65" i="3"/>
  <c r="I65" i="3" s="1"/>
  <c r="G66" i="3"/>
  <c r="I66" i="3" s="1"/>
  <c r="G67" i="3"/>
  <c r="I67" i="3" s="1"/>
  <c r="G68" i="3"/>
  <c r="I68" i="3" s="1"/>
  <c r="G57" i="3"/>
  <c r="I57" i="3" s="1"/>
  <c r="I50" i="3"/>
  <c r="G54" i="3"/>
  <c r="I54" i="3" s="1"/>
  <c r="G53" i="3"/>
  <c r="I53" i="3" s="1"/>
  <c r="G52" i="3"/>
  <c r="I52" i="3" s="1"/>
  <c r="G41" i="3"/>
  <c r="I41" i="3" s="1"/>
  <c r="G42" i="3"/>
  <c r="I42" i="3" s="1"/>
  <c r="G43" i="3"/>
  <c r="I43" i="3" s="1"/>
  <c r="G44" i="3"/>
  <c r="I44" i="3" s="1"/>
  <c r="G45" i="3"/>
  <c r="I45" i="3" s="1"/>
  <c r="G46" i="3"/>
  <c r="I46" i="3" s="1"/>
  <c r="G47" i="3"/>
  <c r="I47" i="3" s="1"/>
  <c r="G48" i="3"/>
  <c r="I48" i="3" s="1"/>
  <c r="G49" i="3"/>
  <c r="I49" i="3" s="1"/>
  <c r="G50" i="3"/>
  <c r="G51" i="3"/>
  <c r="I51" i="3" s="1"/>
  <c r="G40" i="3"/>
  <c r="I40" i="3" s="1"/>
  <c r="G38" i="3"/>
  <c r="I38" i="3" s="1"/>
  <c r="G33" i="3"/>
  <c r="I33" i="3" s="1"/>
  <c r="G30" i="3"/>
  <c r="I30" i="3" s="1"/>
  <c r="G31" i="3"/>
  <c r="I31" i="3" s="1"/>
  <c r="G32" i="3"/>
  <c r="I32" i="3" s="1"/>
  <c r="G35" i="3"/>
  <c r="I35" i="3" s="1"/>
  <c r="G36" i="3"/>
  <c r="I36" i="3" s="1"/>
  <c r="G37" i="3"/>
  <c r="I37" i="3" s="1"/>
  <c r="G29" i="3"/>
  <c r="I29" i="3" s="1"/>
  <c r="G25" i="3"/>
  <c r="I25" i="3" s="1"/>
  <c r="G24" i="3"/>
  <c r="I24" i="3" s="1"/>
  <c r="G23" i="3"/>
  <c r="I23" i="3" s="1"/>
  <c r="G22" i="3"/>
  <c r="I22" i="3" s="1"/>
  <c r="G26" i="3"/>
  <c r="I26" i="3" s="1"/>
  <c r="G27" i="3"/>
  <c r="I27" i="3" s="1"/>
  <c r="G9" i="3"/>
  <c r="I9" i="3" s="1"/>
  <c r="G10" i="3"/>
  <c r="I10" i="3" s="1"/>
  <c r="G11" i="3"/>
  <c r="I11" i="3" s="1"/>
  <c r="G12" i="3"/>
  <c r="I12" i="3" s="1"/>
  <c r="G13" i="3"/>
  <c r="I13" i="3" s="1"/>
  <c r="G14" i="3"/>
  <c r="I14" i="3" s="1"/>
  <c r="G15" i="3"/>
  <c r="I15" i="3" s="1"/>
  <c r="G16" i="3"/>
  <c r="I16" i="3" s="1"/>
  <c r="G17" i="3"/>
  <c r="I17" i="3" s="1"/>
  <c r="G18" i="3"/>
  <c r="I18" i="3" s="1"/>
  <c r="G19" i="3"/>
  <c r="I19" i="3" s="1"/>
  <c r="G20" i="3"/>
  <c r="I20" i="3" s="1"/>
  <c r="G8" i="3"/>
  <c r="I8" i="3" s="1"/>
  <c r="G841" i="2" l="1"/>
  <c r="G842" i="2"/>
  <c r="G840" i="2"/>
  <c r="G839" i="2"/>
  <c r="G836" i="2"/>
  <c r="G837" i="2"/>
  <c r="G838" i="2"/>
  <c r="G835" i="2"/>
  <c r="G834" i="2"/>
  <c r="G833" i="2"/>
  <c r="G832" i="2"/>
  <c r="G830" i="2"/>
  <c r="G829" i="2"/>
  <c r="G828" i="2"/>
  <c r="G827" i="2"/>
  <c r="G826" i="2"/>
  <c r="G825" i="2"/>
  <c r="G824" i="2"/>
  <c r="G823" i="2"/>
  <c r="G822" i="2"/>
  <c r="G821" i="2"/>
  <c r="G820" i="2"/>
  <c r="G819" i="2"/>
  <c r="G818" i="2"/>
  <c r="G817" i="2"/>
  <c r="G816" i="2"/>
  <c r="G815" i="2"/>
  <c r="G814" i="2"/>
  <c r="G813" i="2"/>
  <c r="G812" i="2"/>
  <c r="G807" i="2"/>
  <c r="G806" i="2"/>
  <c r="G805" i="2"/>
  <c r="G804" i="2"/>
  <c r="G799" i="2"/>
  <c r="G798" i="2"/>
  <c r="G797" i="2"/>
  <c r="G801" i="2"/>
  <c r="G802" i="2"/>
  <c r="G803" i="2"/>
  <c r="G800" i="2"/>
  <c r="G809" i="2"/>
  <c r="G810" i="2"/>
  <c r="G808" i="2"/>
  <c r="G795" i="2"/>
  <c r="G794" i="2"/>
  <c r="G793" i="2"/>
  <c r="G792" i="2"/>
  <c r="G791" i="2"/>
  <c r="G790" i="2"/>
  <c r="G786" i="2"/>
  <c r="G787" i="2"/>
  <c r="G788" i="2"/>
  <c r="G785" i="2"/>
  <c r="G783" i="2"/>
  <c r="G784" i="2"/>
  <c r="G782" i="2"/>
  <c r="G781" i="2"/>
  <c r="G780" i="2"/>
  <c r="G779" i="2"/>
  <c r="G777" i="2"/>
  <c r="G776" i="2"/>
  <c r="G775" i="2"/>
  <c r="G774" i="2"/>
  <c r="G773" i="2"/>
  <c r="G772" i="2"/>
  <c r="G771" i="2"/>
  <c r="G770" i="2"/>
  <c r="G769" i="2"/>
  <c r="G768" i="2"/>
  <c r="G767" i="2"/>
  <c r="G766" i="2"/>
  <c r="G765" i="2"/>
  <c r="G764" i="2"/>
  <c r="G763" i="2"/>
  <c r="G762" i="2"/>
  <c r="G761" i="2"/>
  <c r="G760" i="2"/>
  <c r="G759" i="2"/>
  <c r="G758" i="2"/>
  <c r="G757" i="2"/>
  <c r="G756" i="2"/>
  <c r="G755" i="2"/>
  <c r="G754" i="2"/>
  <c r="G753" i="2"/>
  <c r="G751" i="2"/>
  <c r="G749" i="2"/>
  <c r="G750" i="2"/>
  <c r="G752" i="2"/>
  <c r="G748" i="2"/>
  <c r="G745" i="2"/>
  <c r="G729" i="2"/>
  <c r="G730" i="2"/>
  <c r="G731" i="2"/>
  <c r="G732" i="2"/>
  <c r="G733" i="2"/>
  <c r="G734" i="2"/>
  <c r="G735" i="2"/>
  <c r="G736" i="2"/>
  <c r="G737" i="2"/>
  <c r="G738" i="2"/>
  <c r="G739" i="2"/>
  <c r="G740" i="2"/>
  <c r="G741" i="2"/>
  <c r="G742" i="2"/>
  <c r="G743" i="2"/>
  <c r="G744" i="2"/>
  <c r="G746" i="2"/>
  <c r="G728" i="2"/>
  <c r="G720" i="2"/>
  <c r="G719" i="2"/>
  <c r="G722" i="2"/>
  <c r="G723" i="2"/>
  <c r="G724" i="2"/>
  <c r="G725" i="2"/>
  <c r="G726" i="2"/>
  <c r="G721" i="2"/>
  <c r="G718" i="2"/>
  <c r="G715" i="2"/>
  <c r="G716" i="2"/>
  <c r="G714" i="2"/>
  <c r="G712" i="2"/>
  <c r="G708" i="2"/>
  <c r="G709" i="2"/>
  <c r="G710" i="2"/>
  <c r="G706" i="2"/>
  <c r="G707" i="2"/>
  <c r="G704" i="2"/>
  <c r="G902" i="2"/>
  <c r="G901" i="2"/>
  <c r="G899" i="2"/>
  <c r="G898" i="2"/>
  <c r="G897" i="2"/>
  <c r="G896" i="2"/>
  <c r="G895" i="2"/>
  <c r="G894" i="2"/>
  <c r="G893" i="2"/>
  <c r="G892" i="2"/>
  <c r="G891" i="2"/>
  <c r="G890" i="2"/>
  <c r="G889" i="2"/>
  <c r="G887" i="2"/>
  <c r="G886" i="2"/>
  <c r="G885" i="2"/>
  <c r="G883" i="2"/>
  <c r="G882" i="2"/>
  <c r="G881" i="2"/>
  <c r="G880" i="2"/>
  <c r="G879" i="2"/>
  <c r="G878" i="2"/>
  <c r="G700" i="2"/>
  <c r="G701" i="2"/>
  <c r="G698" i="2"/>
  <c r="G697" i="2"/>
  <c r="G696" i="2"/>
  <c r="G695" i="2"/>
  <c r="G694" i="2"/>
  <c r="G693" i="2"/>
  <c r="G692" i="2"/>
  <c r="G691" i="2"/>
  <c r="G690" i="2"/>
  <c r="G689" i="2"/>
  <c r="G688" i="2"/>
  <c r="G686" i="2"/>
  <c r="G685" i="2"/>
  <c r="G684" i="2"/>
  <c r="G682" i="2"/>
  <c r="G681" i="2"/>
  <c r="G680" i="2"/>
  <c r="G679" i="2"/>
  <c r="G678" i="2"/>
  <c r="G677" i="2"/>
  <c r="G854" i="2"/>
  <c r="G853" i="2"/>
  <c r="G852" i="2"/>
  <c r="G851" i="2"/>
  <c r="G850" i="2"/>
  <c r="G848" i="2"/>
  <c r="G847" i="2"/>
  <c r="G846" i="2"/>
  <c r="G845" i="2"/>
  <c r="G844" i="2"/>
  <c r="G876" i="2"/>
  <c r="G875" i="2"/>
  <c r="G874" i="2"/>
  <c r="G873" i="2"/>
  <c r="G872" i="2"/>
  <c r="G871" i="2"/>
  <c r="G870" i="2"/>
  <c r="G869" i="2"/>
  <c r="G868" i="2"/>
  <c r="G867" i="2"/>
  <c r="G866" i="2"/>
  <c r="G865" i="2"/>
  <c r="G864" i="2"/>
  <c r="G863" i="2"/>
  <c r="G862" i="2"/>
  <c r="G861" i="2"/>
  <c r="G860" i="2"/>
  <c r="G859" i="2"/>
  <c r="G858" i="2"/>
  <c r="G857" i="2"/>
  <c r="G856" i="2"/>
  <c r="G675" i="2"/>
  <c r="G674" i="2"/>
  <c r="G673" i="2"/>
  <c r="G672" i="2"/>
  <c r="G671" i="2"/>
  <c r="G670" i="2"/>
  <c r="G669" i="2"/>
  <c r="G668" i="2"/>
  <c r="G667" i="2"/>
  <c r="G666" i="2"/>
  <c r="G665" i="2"/>
  <c r="G664" i="2"/>
  <c r="G663" i="2"/>
  <c r="G662" i="2"/>
  <c r="G661" i="2"/>
  <c r="G660" i="2"/>
  <c r="G659" i="2"/>
  <c r="G658" i="2"/>
  <c r="G657" i="2"/>
  <c r="G656" i="2"/>
  <c r="G655" i="2"/>
  <c r="G653" i="2"/>
  <c r="G652" i="2"/>
  <c r="G651" i="2"/>
  <c r="G650" i="2"/>
  <c r="G649" i="2"/>
  <c r="G647" i="2"/>
  <c r="G646" i="2"/>
  <c r="G645" i="2"/>
  <c r="G644" i="2"/>
  <c r="G643" i="2"/>
  <c r="G641" i="2"/>
  <c r="G640" i="2"/>
  <c r="G639" i="2"/>
  <c r="G638" i="2"/>
  <c r="G632" i="2"/>
  <c r="G633" i="2"/>
  <c r="G634" i="2"/>
  <c r="G631" i="2"/>
  <c r="G636" i="2"/>
  <c r="G637" i="2"/>
  <c r="G635" i="2"/>
  <c r="G630" i="2"/>
  <c r="G627" i="2"/>
  <c r="G628" i="2"/>
  <c r="G626" i="2"/>
  <c r="G625" i="2"/>
  <c r="G624" i="2"/>
  <c r="G620" i="2"/>
  <c r="G621" i="2"/>
  <c r="G622" i="2"/>
  <c r="G623" i="2"/>
  <c r="G619" i="2"/>
  <c r="G618" i="2"/>
  <c r="G617" i="2"/>
  <c r="G614" i="2"/>
  <c r="G615" i="2"/>
  <c r="G616" i="2"/>
  <c r="G613" i="2"/>
  <c r="G612" i="2"/>
  <c r="G611" i="2"/>
  <c r="G610" i="2"/>
  <c r="G607" i="2"/>
  <c r="G608" i="2"/>
  <c r="G606" i="2"/>
  <c r="G605" i="2"/>
  <c r="G604" i="2"/>
  <c r="G603" i="2"/>
  <c r="G602" i="2"/>
  <c r="G597" i="2"/>
  <c r="G596" i="2"/>
  <c r="G598" i="2"/>
  <c r="G599" i="2"/>
  <c r="G600" i="2"/>
  <c r="G601" i="2"/>
  <c r="G595" i="2"/>
  <c r="G593" i="2"/>
  <c r="G588" i="2"/>
  <c r="G589" i="2"/>
  <c r="G590" i="2"/>
  <c r="G591" i="2"/>
  <c r="G592" i="2"/>
  <c r="G587" i="2"/>
  <c r="G586" i="2"/>
  <c r="G585" i="2"/>
  <c r="G583" i="2"/>
  <c r="G584" i="2"/>
  <c r="G582" i="2"/>
  <c r="G580" i="2"/>
  <c r="G579" i="2"/>
  <c r="G578" i="2"/>
  <c r="G577" i="2"/>
  <c r="G576" i="2"/>
  <c r="G574" i="2"/>
  <c r="G573" i="2"/>
  <c r="G572" i="2"/>
  <c r="G571" i="2"/>
  <c r="G570" i="2"/>
  <c r="G569" i="2"/>
  <c r="G568" i="2"/>
  <c r="G567" i="2"/>
  <c r="G566" i="2"/>
  <c r="G565" i="2"/>
  <c r="G564" i="2"/>
  <c r="G563" i="2"/>
  <c r="G562" i="2"/>
  <c r="G561" i="2"/>
  <c r="G560" i="2"/>
  <c r="G559" i="2"/>
  <c r="G557" i="2"/>
  <c r="G558" i="2"/>
  <c r="G556" i="2"/>
  <c r="G555" i="2"/>
  <c r="G554" i="2"/>
  <c r="G553" i="2"/>
  <c r="G552" i="2"/>
  <c r="G551" i="2"/>
  <c r="G550" i="2"/>
  <c r="G548" i="2"/>
  <c r="G549" i="2"/>
  <c r="G546" i="2"/>
  <c r="G547" i="2"/>
  <c r="G545" i="2"/>
  <c r="G541" i="2"/>
  <c r="G542" i="2"/>
  <c r="G543" i="2"/>
  <c r="G530" i="2"/>
  <c r="G531" i="2"/>
  <c r="G532" i="2"/>
  <c r="G533" i="2"/>
  <c r="G534" i="2"/>
  <c r="G535" i="2"/>
  <c r="G536" i="2"/>
  <c r="G537" i="2"/>
  <c r="G538" i="2"/>
  <c r="G539" i="2"/>
  <c r="G540" i="2"/>
  <c r="G529" i="2"/>
  <c r="G528" i="2"/>
  <c r="G527" i="2"/>
  <c r="G525" i="2"/>
  <c r="G526" i="2"/>
  <c r="G519" i="2"/>
  <c r="G520" i="2"/>
  <c r="G522" i="2"/>
  <c r="G523" i="2"/>
  <c r="G524" i="2"/>
  <c r="G518" i="2"/>
  <c r="G513" i="2"/>
  <c r="G514" i="2"/>
  <c r="G515" i="2"/>
  <c r="G516" i="2"/>
  <c r="G517" i="2"/>
  <c r="G512" i="2"/>
  <c r="G506" i="2"/>
  <c r="G508" i="2"/>
  <c r="G509" i="2"/>
  <c r="G510" i="2"/>
  <c r="G504" i="2"/>
  <c r="G500" i="2"/>
  <c r="G501" i="2"/>
  <c r="G502" i="2"/>
  <c r="G499" i="2"/>
  <c r="G493" i="2"/>
  <c r="G495" i="2"/>
  <c r="G489" i="2"/>
  <c r="G490" i="2"/>
  <c r="G487" i="2"/>
  <c r="G486" i="2"/>
  <c r="G485" i="2"/>
  <c r="G484" i="2"/>
  <c r="G483" i="2"/>
  <c r="G482" i="2"/>
  <c r="G481" i="2"/>
  <c r="G474" i="2"/>
  <c r="G475" i="2"/>
  <c r="G477" i="2"/>
  <c r="G478" i="2"/>
  <c r="G479" i="2"/>
  <c r="G480" i="2"/>
  <c r="G473" i="2"/>
  <c r="G471" i="2"/>
  <c r="G470" i="2"/>
  <c r="G469" i="2"/>
  <c r="G468" i="2"/>
  <c r="G467" i="2"/>
  <c r="G466" i="2"/>
  <c r="G447" i="2" l="1"/>
  <c r="I447" i="2" s="1"/>
  <c r="G445" i="2"/>
  <c r="I445" i="2" s="1"/>
  <c r="G446" i="2"/>
  <c r="I446" i="2" s="1"/>
  <c r="G448" i="2"/>
  <c r="I448" i="2" s="1"/>
  <c r="G449" i="2"/>
  <c r="I449" i="2" s="1"/>
  <c r="G450" i="2"/>
  <c r="I450" i="2" s="1"/>
  <c r="G451" i="2"/>
  <c r="I451" i="2" s="1"/>
  <c r="G452" i="2"/>
  <c r="I452" i="2" s="1"/>
  <c r="G453" i="2"/>
  <c r="I453" i="2" s="1"/>
  <c r="G454" i="2"/>
  <c r="I454" i="2" s="1"/>
  <c r="G455" i="2"/>
  <c r="I455" i="2" s="1"/>
  <c r="G456" i="2"/>
  <c r="I456" i="2" s="1"/>
  <c r="G457" i="2"/>
  <c r="I457" i="2" s="1"/>
  <c r="G458" i="2"/>
  <c r="I458" i="2" s="1"/>
  <c r="G459" i="2"/>
  <c r="I459" i="2" s="1"/>
  <c r="G460" i="2"/>
  <c r="I460" i="2" s="1"/>
  <c r="G461" i="2"/>
  <c r="I461" i="2" s="1"/>
  <c r="G462" i="2"/>
  <c r="I462" i="2" s="1"/>
  <c r="G463" i="2"/>
  <c r="I463" i="2" s="1"/>
  <c r="G464" i="2"/>
  <c r="I464" i="2" s="1"/>
  <c r="G444" i="2"/>
  <c r="I444" i="2" s="1"/>
  <c r="G442" i="2"/>
  <c r="I442" i="2" s="1"/>
  <c r="G439" i="2"/>
  <c r="I439" i="2" s="1"/>
  <c r="G440" i="2"/>
  <c r="I440" i="2" s="1"/>
  <c r="G441" i="2"/>
  <c r="I441" i="2" s="1"/>
  <c r="G438" i="2"/>
  <c r="I438" i="2" s="1"/>
  <c r="G436" i="2"/>
  <c r="I436" i="2" s="1"/>
  <c r="G434" i="2"/>
  <c r="I434" i="2" s="1"/>
  <c r="G435" i="2"/>
  <c r="I435" i="2" s="1"/>
  <c r="G433" i="2"/>
  <c r="I433" i="2" s="1"/>
  <c r="G432" i="2"/>
  <c r="I432" i="2" s="1"/>
  <c r="G430" i="2"/>
  <c r="I430" i="2" s="1"/>
  <c r="G429" i="2"/>
  <c r="I429" i="2" s="1"/>
  <c r="G428" i="2"/>
  <c r="I428" i="2" s="1"/>
  <c r="G427" i="2"/>
  <c r="I427" i="2" s="1"/>
  <c r="G426" i="2"/>
  <c r="I426" i="2" s="1"/>
  <c r="G425" i="2"/>
  <c r="I425" i="2" s="1"/>
  <c r="G419" i="2"/>
  <c r="I419" i="2" s="1"/>
  <c r="G420" i="2"/>
  <c r="I420" i="2" s="1"/>
  <c r="G421" i="2"/>
  <c r="G422" i="2"/>
  <c r="I422" i="2" s="1"/>
  <c r="G423" i="2"/>
  <c r="I423" i="2" s="1"/>
  <c r="G424" i="2"/>
  <c r="I424" i="2" s="1"/>
  <c r="G418" i="2"/>
  <c r="I418" i="2" s="1"/>
  <c r="G417" i="2"/>
  <c r="I417" i="2" s="1"/>
  <c r="G414" i="2"/>
  <c r="I414" i="2" s="1"/>
  <c r="G415" i="2"/>
  <c r="I415" i="2" s="1"/>
  <c r="G413" i="2"/>
  <c r="I413" i="2" s="1"/>
  <c r="G412" i="2"/>
  <c r="I412" i="2" s="1"/>
  <c r="G411" i="2"/>
  <c r="I411" i="2" s="1"/>
  <c r="G407" i="2"/>
  <c r="I407" i="2" s="1"/>
  <c r="G408" i="2"/>
  <c r="I408" i="2" s="1"/>
  <c r="G409" i="2"/>
  <c r="I409" i="2" s="1"/>
  <c r="G410" i="2"/>
  <c r="I410" i="2" s="1"/>
  <c r="G406" i="2"/>
  <c r="I406" i="2" s="1"/>
  <c r="G405" i="2"/>
  <c r="I405" i="2" s="1"/>
  <c r="G404" i="2"/>
  <c r="I404" i="2" s="1"/>
  <c r="G401" i="2"/>
  <c r="I401" i="2" s="1"/>
  <c r="G402" i="2"/>
  <c r="I402" i="2" s="1"/>
  <c r="G403" i="2"/>
  <c r="I403" i="2" s="1"/>
  <c r="G400" i="2"/>
  <c r="I400" i="2" s="1"/>
  <c r="G399" i="2"/>
  <c r="I399" i="2" s="1"/>
  <c r="G398" i="2"/>
  <c r="I398" i="2" s="1"/>
  <c r="G397" i="2"/>
  <c r="G395" i="2"/>
  <c r="I395" i="2" s="1"/>
  <c r="G394" i="2"/>
  <c r="I394" i="2" s="1"/>
  <c r="G393" i="2"/>
  <c r="I393" i="2" s="1"/>
  <c r="G388" i="2"/>
  <c r="I388" i="2" s="1"/>
  <c r="G387" i="2"/>
  <c r="I387" i="2" s="1"/>
  <c r="G389" i="2"/>
  <c r="I389" i="2" s="1"/>
  <c r="G390" i="2"/>
  <c r="I390" i="2" s="1"/>
  <c r="G391" i="2"/>
  <c r="I391" i="2" s="1"/>
  <c r="G392" i="2"/>
  <c r="I392" i="2" s="1"/>
  <c r="G386" i="2"/>
  <c r="I386" i="2" s="1"/>
  <c r="G384" i="2"/>
  <c r="I384" i="2" s="1"/>
  <c r="G383" i="2"/>
  <c r="I383" i="2" s="1"/>
  <c r="G382" i="2"/>
  <c r="I382" i="2" s="1"/>
  <c r="G378" i="2"/>
  <c r="I378" i="2" s="1"/>
  <c r="G379" i="2"/>
  <c r="I379" i="2" s="1"/>
  <c r="G380" i="2"/>
  <c r="G381" i="2"/>
  <c r="I381" i="2" s="1"/>
  <c r="G377" i="2"/>
  <c r="I377" i="2" s="1"/>
  <c r="G376" i="2"/>
  <c r="I376" i="2" s="1"/>
  <c r="G375" i="2"/>
  <c r="I375" i="2" s="1"/>
  <c r="G374" i="2"/>
  <c r="I374" i="2" s="1"/>
  <c r="G372" i="2"/>
  <c r="I372" i="2" s="1"/>
  <c r="G371" i="2"/>
  <c r="I371" i="2" s="1"/>
  <c r="G370" i="2"/>
  <c r="I370" i="2" s="1"/>
  <c r="G369" i="2"/>
  <c r="I369" i="2" s="1"/>
  <c r="G368" i="2"/>
  <c r="I368" i="2" s="1"/>
  <c r="G367" i="2"/>
  <c r="I367" i="2" s="1"/>
  <c r="G366" i="2"/>
  <c r="I366" i="2" s="1"/>
  <c r="G365" i="2"/>
  <c r="I365" i="2" s="1"/>
  <c r="G364" i="2"/>
  <c r="I364" i="2" s="1"/>
  <c r="G363" i="2"/>
  <c r="I363" i="2" s="1"/>
  <c r="G362" i="2"/>
  <c r="I362" i="2" s="1"/>
  <c r="G361" i="2"/>
  <c r="I361" i="2" s="1"/>
  <c r="G360" i="2"/>
  <c r="I360" i="2" s="1"/>
  <c r="G359" i="2"/>
  <c r="I359" i="2" s="1"/>
  <c r="G358" i="2"/>
  <c r="I358" i="2" s="1"/>
  <c r="G357" i="2"/>
  <c r="I357" i="2" s="1"/>
  <c r="G355" i="2"/>
  <c r="I355" i="2" s="1"/>
  <c r="G356" i="2"/>
  <c r="I356" i="2" s="1"/>
  <c r="G354" i="2"/>
  <c r="I354" i="2" s="1"/>
  <c r="G353" i="2"/>
  <c r="I353" i="2" s="1"/>
  <c r="G352" i="2"/>
  <c r="I352" i="2" s="1"/>
  <c r="G351" i="2"/>
  <c r="I351" i="2" s="1"/>
  <c r="G350" i="2"/>
  <c r="I350" i="2" s="1"/>
  <c r="G349" i="2"/>
  <c r="I349" i="2" s="1"/>
  <c r="G348" i="2"/>
  <c r="I348" i="2" s="1"/>
  <c r="G347" i="2"/>
  <c r="I347" i="2" s="1"/>
  <c r="G346" i="2"/>
  <c r="I346" i="2" s="1"/>
  <c r="G345" i="2"/>
  <c r="I345" i="2" s="1"/>
  <c r="G344" i="2"/>
  <c r="I344" i="2" s="1"/>
  <c r="G342" i="2"/>
  <c r="I342" i="2" s="1"/>
  <c r="G341" i="2"/>
  <c r="I341" i="2" s="1"/>
  <c r="G340" i="2"/>
  <c r="I340" i="2" s="1"/>
  <c r="G335" i="2"/>
  <c r="I335" i="2" s="1"/>
  <c r="G336" i="2"/>
  <c r="I336" i="2" s="1"/>
  <c r="G337" i="2"/>
  <c r="I337" i="2" s="1"/>
  <c r="G338" i="2"/>
  <c r="I338" i="2" s="1"/>
  <c r="G339" i="2"/>
  <c r="I339" i="2" s="1"/>
  <c r="G334" i="2"/>
  <c r="I334" i="2" s="1"/>
  <c r="G328" i="2"/>
  <c r="I328" i="2" s="1"/>
  <c r="G327" i="2"/>
  <c r="I327" i="2" s="1"/>
  <c r="G325" i="2"/>
  <c r="I325" i="2" s="1"/>
  <c r="G326" i="2"/>
  <c r="I326" i="2" s="1"/>
  <c r="G329" i="2"/>
  <c r="I329" i="2" s="1"/>
  <c r="G330" i="2"/>
  <c r="I330" i="2" s="1"/>
  <c r="G331" i="2"/>
  <c r="I331" i="2" s="1"/>
  <c r="G332" i="2"/>
  <c r="I332" i="2" s="1"/>
  <c r="G322" i="2"/>
  <c r="I322" i="2" s="1"/>
  <c r="G323" i="2"/>
  <c r="I323" i="2" s="1"/>
  <c r="G321" i="2"/>
  <c r="I321" i="2" s="1"/>
  <c r="G315" i="2"/>
  <c r="I315" i="2" s="1"/>
  <c r="G314" i="2"/>
  <c r="I314" i="2" s="1"/>
  <c r="G313" i="2"/>
  <c r="I313" i="2" s="1"/>
  <c r="G312" i="2"/>
  <c r="I312" i="2" s="1"/>
  <c r="G311" i="2"/>
  <c r="I311" i="2" s="1"/>
  <c r="G299" i="2"/>
  <c r="I299" i="2" s="1"/>
  <c r="G301" i="2"/>
  <c r="I301" i="2" s="1"/>
  <c r="G298" i="2"/>
  <c r="I298" i="2" s="1"/>
  <c r="I303" i="2"/>
  <c r="I304" i="2"/>
  <c r="I305" i="2"/>
  <c r="I306" i="2"/>
  <c r="I308" i="2"/>
  <c r="I309" i="2"/>
  <c r="I310" i="2"/>
  <c r="I317" i="2"/>
  <c r="I318" i="2"/>
  <c r="I319" i="2"/>
  <c r="I320" i="2"/>
  <c r="I380" i="2"/>
  <c r="I397" i="2"/>
  <c r="I421" i="2"/>
  <c r="I431" i="2"/>
  <c r="I466" i="2"/>
  <c r="I467" i="2"/>
  <c r="I468" i="2"/>
  <c r="I469" i="2"/>
  <c r="I470" i="2"/>
  <c r="I471" i="2"/>
  <c r="I473" i="2"/>
  <c r="I474" i="2"/>
  <c r="I475" i="2"/>
  <c r="I477" i="2"/>
  <c r="I478" i="2"/>
  <c r="I479" i="2"/>
  <c r="I480" i="2"/>
  <c r="I481" i="2"/>
  <c r="I482" i="2"/>
  <c r="I483" i="2"/>
  <c r="I484" i="2"/>
  <c r="I485" i="2"/>
  <c r="I486" i="2"/>
  <c r="I487" i="2"/>
  <c r="I489" i="2"/>
  <c r="I490" i="2"/>
  <c r="I493" i="2"/>
  <c r="I495" i="2"/>
  <c r="I497" i="2"/>
  <c r="I498" i="2"/>
  <c r="I499" i="2"/>
  <c r="I500" i="2"/>
  <c r="I501" i="2"/>
  <c r="I502" i="2"/>
  <c r="I504" i="2"/>
  <c r="I505" i="2"/>
  <c r="I506" i="2"/>
  <c r="I507" i="2"/>
  <c r="I508" i="2"/>
  <c r="I509" i="2"/>
  <c r="I510" i="2"/>
  <c r="I512" i="2"/>
  <c r="I513" i="2"/>
  <c r="I514" i="2"/>
  <c r="I515" i="2"/>
  <c r="I516" i="2"/>
  <c r="I517" i="2"/>
  <c r="I518" i="2"/>
  <c r="I519" i="2"/>
  <c r="I520" i="2"/>
  <c r="I522" i="2"/>
  <c r="I523" i="2"/>
  <c r="I524" i="2"/>
  <c r="I525" i="2"/>
  <c r="I526" i="2"/>
  <c r="I527" i="2"/>
  <c r="I528" i="2"/>
  <c r="I529" i="2"/>
  <c r="I530" i="2"/>
  <c r="I531" i="2"/>
  <c r="I532" i="2"/>
  <c r="I533" i="2"/>
  <c r="I534" i="2"/>
  <c r="I535" i="2"/>
  <c r="I536" i="2"/>
  <c r="I537" i="2"/>
  <c r="I538" i="2"/>
  <c r="I539" i="2"/>
  <c r="I540" i="2"/>
  <c r="I541" i="2"/>
  <c r="I542" i="2"/>
  <c r="I543" i="2"/>
  <c r="I545" i="2"/>
  <c r="I546" i="2"/>
  <c r="I547" i="2"/>
  <c r="I548" i="2"/>
  <c r="I549" i="2"/>
  <c r="I550" i="2"/>
  <c r="I551" i="2"/>
  <c r="I552" i="2"/>
  <c r="I553" i="2"/>
  <c r="I554" i="2"/>
  <c r="I555" i="2"/>
  <c r="I556" i="2"/>
  <c r="I557" i="2"/>
  <c r="I558" i="2"/>
  <c r="I559" i="2"/>
  <c r="I560" i="2"/>
  <c r="I561" i="2"/>
  <c r="I562" i="2"/>
  <c r="I563" i="2"/>
  <c r="I564" i="2"/>
  <c r="I565" i="2"/>
  <c r="I566" i="2"/>
  <c r="I567" i="2"/>
  <c r="I568" i="2"/>
  <c r="I569" i="2"/>
  <c r="I570" i="2"/>
  <c r="I571" i="2"/>
  <c r="I572" i="2"/>
  <c r="I573" i="2"/>
  <c r="I574" i="2"/>
  <c r="I576" i="2"/>
  <c r="I577" i="2"/>
  <c r="I578" i="2"/>
  <c r="I579" i="2"/>
  <c r="I580" i="2"/>
  <c r="I582" i="2"/>
  <c r="I583" i="2"/>
  <c r="I584" i="2"/>
  <c r="I585" i="2"/>
  <c r="I586" i="2"/>
  <c r="I587" i="2"/>
  <c r="I588" i="2"/>
  <c r="I589" i="2"/>
  <c r="I590" i="2"/>
  <c r="I591" i="2"/>
  <c r="I592" i="2"/>
  <c r="I593" i="2"/>
  <c r="I595" i="2"/>
  <c r="I596" i="2"/>
  <c r="I597" i="2"/>
  <c r="I598" i="2"/>
  <c r="I599" i="2"/>
  <c r="I600" i="2"/>
  <c r="I601" i="2"/>
  <c r="I602" i="2"/>
  <c r="I603" i="2"/>
  <c r="I604" i="2"/>
  <c r="I605" i="2"/>
  <c r="I606" i="2"/>
  <c r="I607" i="2"/>
  <c r="I608" i="2"/>
  <c r="I610" i="2"/>
  <c r="I611" i="2"/>
  <c r="I612" i="2"/>
  <c r="I613" i="2"/>
  <c r="I614" i="2"/>
  <c r="I615" i="2"/>
  <c r="I616" i="2"/>
  <c r="I617" i="2"/>
  <c r="I618" i="2"/>
  <c r="I619" i="2"/>
  <c r="I620" i="2"/>
  <c r="I621" i="2"/>
  <c r="I622" i="2"/>
  <c r="I623" i="2"/>
  <c r="I624" i="2"/>
  <c r="I625" i="2"/>
  <c r="I626" i="2"/>
  <c r="I627" i="2"/>
  <c r="I628" i="2"/>
  <c r="I630" i="2"/>
  <c r="I631" i="2"/>
  <c r="I632" i="2"/>
  <c r="I633" i="2"/>
  <c r="I634" i="2"/>
  <c r="I635" i="2"/>
  <c r="I636" i="2"/>
  <c r="I637" i="2"/>
  <c r="I638" i="2"/>
  <c r="I639" i="2"/>
  <c r="I640" i="2"/>
  <c r="I641" i="2"/>
  <c r="I643" i="2"/>
  <c r="I644" i="2"/>
  <c r="I645" i="2"/>
  <c r="I646" i="2"/>
  <c r="I647" i="2"/>
  <c r="I649" i="2"/>
  <c r="I650" i="2"/>
  <c r="I651" i="2"/>
  <c r="I652" i="2"/>
  <c r="I653" i="2"/>
  <c r="I655" i="2"/>
  <c r="I656" i="2"/>
  <c r="I657" i="2"/>
  <c r="I658" i="2"/>
  <c r="I659" i="2"/>
  <c r="I660" i="2"/>
  <c r="I661" i="2"/>
  <c r="I662" i="2"/>
  <c r="I663" i="2"/>
  <c r="I664" i="2"/>
  <c r="I665" i="2"/>
  <c r="I666" i="2"/>
  <c r="I667" i="2"/>
  <c r="I668" i="2"/>
  <c r="I669" i="2"/>
  <c r="I670" i="2"/>
  <c r="I671" i="2"/>
  <c r="I672" i="2"/>
  <c r="I673" i="2"/>
  <c r="I674" i="2"/>
  <c r="I675" i="2"/>
  <c r="I677" i="2"/>
  <c r="I678" i="2"/>
  <c r="I679" i="2"/>
  <c r="I680" i="2"/>
  <c r="I681" i="2"/>
  <c r="I682" i="2"/>
  <c r="I684" i="2"/>
  <c r="I685" i="2"/>
  <c r="I686" i="2"/>
  <c r="I688" i="2"/>
  <c r="I689" i="2"/>
  <c r="I690" i="2"/>
  <c r="I691" i="2"/>
  <c r="I692" i="2"/>
  <c r="I693" i="2"/>
  <c r="I694" i="2"/>
  <c r="I695" i="2"/>
  <c r="I696" i="2"/>
  <c r="I697" i="2"/>
  <c r="I698" i="2"/>
  <c r="I700" i="2"/>
  <c r="I701" i="2"/>
  <c r="I704" i="2"/>
  <c r="I706" i="2"/>
  <c r="I707" i="2"/>
  <c r="I708" i="2"/>
  <c r="I709" i="2"/>
  <c r="I710" i="2"/>
  <c r="I712" i="2"/>
  <c r="I713" i="2"/>
  <c r="I714" i="2"/>
  <c r="I715" i="2"/>
  <c r="I716" i="2"/>
  <c r="I718" i="2"/>
  <c r="I719" i="2"/>
  <c r="I720" i="2"/>
  <c r="I721" i="2"/>
  <c r="I722" i="2"/>
  <c r="I723" i="2"/>
  <c r="I724" i="2"/>
  <c r="I725" i="2"/>
  <c r="I726" i="2"/>
  <c r="I728" i="2"/>
  <c r="I729" i="2"/>
  <c r="I730" i="2"/>
  <c r="I731" i="2"/>
  <c r="I732" i="2"/>
  <c r="I733" i="2"/>
  <c r="I734" i="2"/>
  <c r="I735" i="2"/>
  <c r="I736" i="2"/>
  <c r="I737" i="2"/>
  <c r="I738" i="2"/>
  <c r="I739" i="2"/>
  <c r="I740" i="2"/>
  <c r="I741" i="2"/>
  <c r="I742" i="2"/>
  <c r="I743" i="2"/>
  <c r="I744" i="2"/>
  <c r="I745" i="2"/>
  <c r="I746" i="2"/>
  <c r="I748" i="2"/>
  <c r="I749" i="2"/>
  <c r="I750" i="2"/>
  <c r="I751" i="2"/>
  <c r="I752" i="2"/>
  <c r="I753" i="2"/>
  <c r="I754" i="2"/>
  <c r="I755" i="2"/>
  <c r="I756" i="2"/>
  <c r="I757" i="2"/>
  <c r="I758" i="2"/>
  <c r="I759" i="2"/>
  <c r="I760" i="2"/>
  <c r="I761" i="2"/>
  <c r="I762" i="2"/>
  <c r="I763" i="2"/>
  <c r="I764" i="2"/>
  <c r="I765" i="2"/>
  <c r="I766" i="2"/>
  <c r="I767" i="2"/>
  <c r="I768" i="2"/>
  <c r="I769" i="2"/>
  <c r="I770" i="2"/>
  <c r="I771" i="2"/>
  <c r="I772" i="2"/>
  <c r="I773" i="2"/>
  <c r="I774" i="2"/>
  <c r="I775" i="2"/>
  <c r="I776" i="2"/>
  <c r="I777" i="2"/>
  <c r="I779" i="2"/>
  <c r="I780" i="2"/>
  <c r="I781" i="2"/>
  <c r="I782" i="2"/>
  <c r="I783" i="2"/>
  <c r="I784" i="2"/>
  <c r="I785" i="2"/>
  <c r="I786" i="2"/>
  <c r="I787" i="2"/>
  <c r="I788" i="2"/>
  <c r="I790" i="2"/>
  <c r="I791" i="2"/>
  <c r="I792" i="2"/>
  <c r="I793" i="2"/>
  <c r="I794" i="2"/>
  <c r="I795" i="2"/>
  <c r="I797" i="2"/>
  <c r="I798" i="2"/>
  <c r="I799" i="2"/>
  <c r="I800" i="2"/>
  <c r="I801" i="2"/>
  <c r="I802" i="2"/>
  <c r="I803" i="2"/>
  <c r="I804" i="2"/>
  <c r="I805" i="2"/>
  <c r="I806" i="2"/>
  <c r="I807" i="2"/>
  <c r="I808" i="2"/>
  <c r="I809" i="2"/>
  <c r="I810" i="2"/>
  <c r="I812" i="2"/>
  <c r="I813" i="2"/>
  <c r="I814" i="2"/>
  <c r="I815" i="2"/>
  <c r="I816" i="2"/>
  <c r="I817" i="2"/>
  <c r="I818" i="2"/>
  <c r="I819" i="2"/>
  <c r="I820" i="2"/>
  <c r="I821" i="2"/>
  <c r="I822" i="2"/>
  <c r="I823" i="2"/>
  <c r="I824" i="2"/>
  <c r="I825" i="2"/>
  <c r="I826" i="2"/>
  <c r="I827" i="2"/>
  <c r="I828" i="2"/>
  <c r="I829" i="2"/>
  <c r="I830" i="2"/>
  <c r="I832" i="2"/>
  <c r="I833" i="2"/>
  <c r="I834" i="2"/>
  <c r="I835" i="2"/>
  <c r="I836" i="2"/>
  <c r="I837" i="2"/>
  <c r="I838" i="2"/>
  <c r="I839" i="2"/>
  <c r="I840" i="2"/>
  <c r="I841" i="2"/>
  <c r="I842" i="2"/>
  <c r="I844" i="2"/>
  <c r="I845" i="2"/>
  <c r="I846" i="2"/>
  <c r="I847" i="2"/>
  <c r="I848" i="2"/>
  <c r="I849" i="2"/>
  <c r="I850" i="2"/>
  <c r="I851" i="2"/>
  <c r="I852" i="2"/>
  <c r="I853" i="2"/>
  <c r="I854" i="2"/>
  <c r="I856" i="2"/>
  <c r="I857" i="2"/>
  <c r="I858" i="2"/>
  <c r="I859" i="2"/>
  <c r="I860" i="2"/>
  <c r="I861" i="2"/>
  <c r="I862" i="2"/>
  <c r="I863" i="2"/>
  <c r="I864" i="2"/>
  <c r="I865" i="2"/>
  <c r="I866" i="2"/>
  <c r="I867" i="2"/>
  <c r="I868" i="2"/>
  <c r="I869" i="2"/>
  <c r="I870" i="2"/>
  <c r="I871" i="2"/>
  <c r="I872" i="2"/>
  <c r="I873" i="2"/>
  <c r="I874" i="2"/>
  <c r="I875" i="2"/>
  <c r="I876" i="2"/>
  <c r="I878" i="2"/>
  <c r="I879" i="2"/>
  <c r="I880" i="2"/>
  <c r="I881" i="2"/>
  <c r="I882" i="2"/>
  <c r="I883" i="2"/>
  <c r="I885" i="2"/>
  <c r="I886" i="2"/>
  <c r="I887" i="2"/>
  <c r="I889" i="2"/>
  <c r="I890" i="2"/>
  <c r="I891" i="2"/>
  <c r="I892" i="2"/>
  <c r="I893" i="2"/>
  <c r="I894" i="2"/>
  <c r="I895" i="2"/>
  <c r="I896" i="2"/>
  <c r="I897" i="2"/>
  <c r="I898" i="2"/>
  <c r="I899" i="2"/>
  <c r="I901" i="2"/>
  <c r="I902" i="2"/>
  <c r="G297" i="2"/>
  <c r="I297" i="2" s="1"/>
  <c r="G291" i="2"/>
  <c r="I291" i="2" s="1"/>
  <c r="G293" i="2"/>
  <c r="I293" i="2" s="1"/>
  <c r="G294" i="2"/>
  <c r="I294" i="2" s="1"/>
  <c r="G290" i="2"/>
  <c r="I290" i="2" s="1"/>
  <c r="G289" i="2"/>
  <c r="I289" i="2" s="1"/>
  <c r="G288" i="2"/>
  <c r="I288" i="2" s="1"/>
  <c r="G287" i="2"/>
  <c r="I287" i="2" s="1"/>
  <c r="G286" i="2"/>
  <c r="I286" i="2" s="1"/>
  <c r="G285" i="2"/>
  <c r="I285" i="2" s="1"/>
  <c r="G278" i="2"/>
  <c r="I278" i="2" s="1"/>
  <c r="G279" i="2"/>
  <c r="I279" i="2" s="1"/>
  <c r="G281" i="2"/>
  <c r="I281" i="2" s="1"/>
  <c r="G282" i="2"/>
  <c r="I282" i="2" s="1"/>
  <c r="G283" i="2"/>
  <c r="I283" i="2" s="1"/>
  <c r="G284" i="2"/>
  <c r="I284" i="2" s="1"/>
  <c r="G277" i="2"/>
  <c r="I277" i="2" s="1"/>
  <c r="G275" i="2"/>
  <c r="I275" i="2" s="1"/>
  <c r="G274" i="2"/>
  <c r="I274" i="2" s="1"/>
  <c r="G273" i="2"/>
  <c r="I273" i="2" s="1"/>
  <c r="G272" i="2"/>
  <c r="I272" i="2" s="1"/>
  <c r="G271" i="2"/>
  <c r="I271" i="2" s="1"/>
  <c r="G270" i="2"/>
  <c r="I270" i="2" s="1"/>
  <c r="G268" i="2"/>
  <c r="I268" i="2" s="1"/>
  <c r="G267" i="2"/>
  <c r="I267" i="2" s="1"/>
  <c r="G266" i="2"/>
  <c r="I266" i="2" s="1"/>
  <c r="G265" i="2"/>
  <c r="I265" i="2" s="1"/>
  <c r="G261" i="2"/>
  <c r="I261" i="2" s="1"/>
  <c r="G262" i="2"/>
  <c r="I262" i="2" s="1"/>
  <c r="G263" i="2"/>
  <c r="I263" i="2" s="1"/>
  <c r="G264" i="2"/>
  <c r="I264" i="2" s="1"/>
  <c r="G260" i="2"/>
  <c r="I260" i="2" s="1"/>
  <c r="G259" i="2"/>
  <c r="I259" i="2" s="1"/>
  <c r="G256" i="2"/>
  <c r="I256" i="2" s="1"/>
  <c r="G257" i="2"/>
  <c r="I257" i="2" s="1"/>
  <c r="G255" i="2"/>
  <c r="I255" i="2" s="1"/>
  <c r="G254" i="2"/>
  <c r="I254" i="2" s="1"/>
  <c r="G253" i="2"/>
  <c r="I253" i="2" s="1"/>
  <c r="G247" i="2"/>
  <c r="I247" i="2" s="1"/>
  <c r="G246" i="2"/>
  <c r="I246" i="2" s="1"/>
  <c r="G244" i="2"/>
  <c r="I244" i="2" s="1"/>
  <c r="G245" i="2"/>
  <c r="I245" i="2" s="1"/>
  <c r="G243" i="2"/>
  <c r="I243" i="2" s="1"/>
  <c r="G242" i="2"/>
  <c r="I242" i="2" s="1"/>
  <c r="G241" i="2"/>
  <c r="I241" i="2" s="1"/>
  <c r="G240" i="2"/>
  <c r="I240" i="2" s="1"/>
  <c r="G248" i="2"/>
  <c r="I248" i="2" s="1"/>
  <c r="G249" i="2"/>
  <c r="I249" i="2" s="1"/>
  <c r="G250" i="2"/>
  <c r="I250" i="2" s="1"/>
  <c r="G251" i="2"/>
  <c r="I251" i="2" s="1"/>
  <c r="G252" i="2"/>
  <c r="I252" i="2" s="1"/>
  <c r="G239" i="2"/>
  <c r="I239" i="2" s="1"/>
  <c r="G237" i="2"/>
  <c r="I237" i="2" s="1"/>
  <c r="G236" i="2"/>
  <c r="I236" i="2" s="1"/>
  <c r="G232" i="2"/>
  <c r="I232" i="2" s="1"/>
  <c r="G231" i="2"/>
  <c r="I231" i="2" s="1"/>
  <c r="G233" i="2"/>
  <c r="I233" i="2" s="1"/>
  <c r="G234" i="2"/>
  <c r="I234" i="2" s="1"/>
  <c r="G235" i="2"/>
  <c r="I235" i="2" s="1"/>
  <c r="G230" i="2"/>
  <c r="I230" i="2" s="1"/>
  <c r="G227" i="2"/>
  <c r="I227" i="2" s="1"/>
  <c r="G226" i="2"/>
  <c r="I226" i="2" s="1"/>
  <c r="G209" i="2"/>
  <c r="I209" i="2" s="1"/>
  <c r="G212" i="2"/>
  <c r="I212" i="2" s="1"/>
  <c r="G213" i="2"/>
  <c r="I213" i="2" s="1"/>
  <c r="G215" i="2"/>
  <c r="I215" i="2" s="1"/>
  <c r="G217" i="2"/>
  <c r="I217" i="2" s="1"/>
  <c r="G219" i="2"/>
  <c r="I219" i="2" s="1"/>
  <c r="G221" i="2"/>
  <c r="I221" i="2" s="1"/>
  <c r="G225" i="2"/>
  <c r="I225" i="2" s="1"/>
  <c r="G224" i="2"/>
  <c r="I224" i="2" s="1"/>
  <c r="G222" i="2"/>
  <c r="I222" i="2" s="1"/>
  <c r="G220" i="2"/>
  <c r="I220" i="2" s="1"/>
  <c r="G218" i="2"/>
  <c r="I218" i="2" s="1"/>
  <c r="G216" i="2"/>
  <c r="I216" i="2" s="1"/>
  <c r="G214" i="2"/>
  <c r="I214" i="2" s="1"/>
  <c r="G210" i="2"/>
  <c r="I210" i="2" s="1"/>
  <c r="G208" i="2"/>
  <c r="I208" i="2" s="1"/>
  <c r="G206" i="2"/>
  <c r="I206" i="2" s="1"/>
  <c r="G204" i="2"/>
  <c r="I204" i="2" s="1"/>
  <c r="G205" i="2"/>
  <c r="I205" i="2" s="1"/>
  <c r="G207" i="2"/>
  <c r="I207" i="2" s="1"/>
  <c r="G211" i="2"/>
  <c r="I211" i="2" s="1"/>
  <c r="G223" i="2"/>
  <c r="I223" i="2" s="1"/>
  <c r="G228" i="2"/>
  <c r="I228" i="2" s="1"/>
  <c r="G203" i="2"/>
  <c r="I203" i="2" s="1"/>
  <c r="G201" i="2"/>
  <c r="I201" i="2" s="1"/>
  <c r="G200" i="2"/>
  <c r="I200" i="2" s="1"/>
  <c r="G198" i="2"/>
  <c r="I198" i="2" s="1"/>
  <c r="G199" i="2"/>
  <c r="I199" i="2" s="1"/>
  <c r="G197" i="2"/>
  <c r="I197" i="2" s="1"/>
  <c r="G188" i="2"/>
  <c r="I188" i="2" s="1"/>
  <c r="G189" i="2"/>
  <c r="I189" i="2" s="1"/>
  <c r="G190" i="2"/>
  <c r="I190" i="2" s="1"/>
  <c r="G191" i="2"/>
  <c r="I191" i="2" s="1"/>
  <c r="G192" i="2"/>
  <c r="I192" i="2" s="1"/>
  <c r="G193" i="2"/>
  <c r="I193" i="2" s="1"/>
  <c r="G194" i="2"/>
  <c r="I194" i="2" s="1"/>
  <c r="G195" i="2"/>
  <c r="I195" i="2" s="1"/>
  <c r="G196" i="2"/>
  <c r="I196" i="2" s="1"/>
  <c r="G187" i="2"/>
  <c r="I187" i="2" s="1"/>
  <c r="G180" i="2"/>
  <c r="I180" i="2" s="1"/>
  <c r="G181" i="2"/>
  <c r="I181" i="2" s="1"/>
  <c r="G182" i="2"/>
  <c r="I182" i="2" s="1"/>
  <c r="G183" i="2"/>
  <c r="I183" i="2" s="1"/>
  <c r="G184" i="2"/>
  <c r="I184" i="2" s="1"/>
  <c r="G185" i="2"/>
  <c r="I185" i="2" s="1"/>
  <c r="G179" i="2"/>
  <c r="I179" i="2" s="1"/>
  <c r="G172" i="2"/>
  <c r="I172" i="2" s="1"/>
  <c r="G173" i="2"/>
  <c r="I173" i="2" s="1"/>
  <c r="G174" i="2"/>
  <c r="I174" i="2" s="1"/>
  <c r="G175" i="2"/>
  <c r="I175" i="2" s="1"/>
  <c r="G176" i="2"/>
  <c r="I176" i="2" s="1"/>
  <c r="G177" i="2"/>
  <c r="I177" i="2" s="1"/>
  <c r="G178" i="2"/>
  <c r="I178" i="2" s="1"/>
  <c r="G171" i="2"/>
  <c r="I171" i="2" s="1"/>
  <c r="G168" i="2"/>
  <c r="I168" i="2" s="1"/>
  <c r="G169" i="2"/>
  <c r="I169" i="2" s="1"/>
  <c r="G167" i="2"/>
  <c r="I167" i="2" s="1"/>
  <c r="I164" i="2"/>
  <c r="I165" i="2"/>
  <c r="I166" i="2"/>
  <c r="I163" i="2"/>
  <c r="G161" i="2"/>
  <c r="I161" i="2" s="1"/>
  <c r="G160" i="2"/>
  <c r="I160" i="2" s="1"/>
  <c r="I152" i="2"/>
  <c r="I153" i="2"/>
  <c r="I154" i="2"/>
  <c r="I155" i="2"/>
  <c r="I157" i="2"/>
  <c r="I158" i="2"/>
  <c r="I159" i="2"/>
  <c r="I151" i="2"/>
  <c r="G146" i="2"/>
  <c r="I146" i="2" s="1"/>
  <c r="G147" i="2"/>
  <c r="I147" i="2" s="1"/>
  <c r="G149" i="2"/>
  <c r="I149" i="2" s="1"/>
  <c r="G145" i="2"/>
  <c r="I145" i="2" s="1"/>
  <c r="G144" i="2"/>
  <c r="I144" i="2" s="1"/>
  <c r="G143" i="2"/>
  <c r="I143" i="2" s="1"/>
  <c r="G142" i="2"/>
  <c r="I142" i="2" s="1"/>
  <c r="G138" i="2"/>
  <c r="I138" i="2" s="1"/>
  <c r="G139" i="2"/>
  <c r="I139" i="2" s="1"/>
  <c r="G136" i="2"/>
  <c r="I136" i="2" s="1"/>
  <c r="G135" i="2"/>
  <c r="I135" i="2" s="1"/>
  <c r="I134" i="2"/>
  <c r="G133" i="2"/>
  <c r="I133" i="2" s="1"/>
  <c r="G132" i="2"/>
  <c r="I132" i="2" s="1"/>
  <c r="G131" i="2"/>
  <c r="I131" i="2" s="1"/>
  <c r="G130" i="2"/>
  <c r="I130" i="2" s="1"/>
  <c r="G123" i="2"/>
  <c r="I123" i="2" s="1"/>
  <c r="G124" i="2"/>
  <c r="I124" i="2" s="1"/>
  <c r="G126" i="2"/>
  <c r="I126" i="2" s="1"/>
  <c r="G127" i="2"/>
  <c r="I127" i="2" s="1"/>
  <c r="G128" i="2"/>
  <c r="I128" i="2" s="1"/>
  <c r="G129" i="2"/>
  <c r="I129" i="2" s="1"/>
  <c r="G122" i="2"/>
  <c r="I122" i="2" s="1"/>
  <c r="G120" i="2"/>
  <c r="I120" i="2" s="1"/>
  <c r="G119" i="2"/>
  <c r="I119" i="2" s="1"/>
  <c r="G118" i="2"/>
  <c r="I118" i="2" s="1"/>
  <c r="G117" i="2"/>
  <c r="I117" i="2" s="1"/>
  <c r="G116" i="2"/>
  <c r="I116" i="2" s="1"/>
  <c r="G115" i="2"/>
  <c r="I115" i="2" s="1"/>
  <c r="G113" i="2"/>
  <c r="I113" i="2" s="1"/>
  <c r="G112" i="2"/>
  <c r="I112" i="2" s="1"/>
  <c r="G111" i="2"/>
  <c r="I111" i="2" s="1"/>
  <c r="G110" i="2"/>
  <c r="I110" i="2" s="1"/>
  <c r="G108" i="2"/>
  <c r="I108" i="2" s="1"/>
  <c r="G109" i="2"/>
  <c r="I109" i="2" s="1"/>
  <c r="G107" i="2"/>
  <c r="I107" i="2" s="1"/>
  <c r="G104" i="2"/>
  <c r="I104" i="2" s="1"/>
  <c r="G105" i="2"/>
  <c r="I105" i="2" s="1"/>
  <c r="G103" i="2"/>
  <c r="I103" i="2" s="1"/>
  <c r="G102" i="2"/>
  <c r="I102" i="2" s="1"/>
  <c r="G101" i="2"/>
  <c r="I101" i="2" s="1"/>
  <c r="G97" i="2"/>
  <c r="I97" i="2" s="1"/>
  <c r="G98" i="2"/>
  <c r="I98" i="2" s="1"/>
  <c r="G99" i="2"/>
  <c r="I99" i="2" s="1"/>
  <c r="G100" i="2"/>
  <c r="I100" i="2" s="1"/>
  <c r="G95" i="2"/>
  <c r="I95" i="2" s="1"/>
  <c r="G94" i="2"/>
  <c r="I94" i="2" s="1"/>
  <c r="G93" i="2"/>
  <c r="I93" i="2" s="1"/>
  <c r="G92" i="2"/>
  <c r="I92" i="2" s="1"/>
  <c r="G91" i="2"/>
  <c r="I91" i="2" s="1"/>
  <c r="G90" i="2"/>
  <c r="I90" i="2" s="1"/>
  <c r="G89" i="2"/>
  <c r="I89" i="2" s="1"/>
  <c r="G88" i="2"/>
  <c r="I88" i="2" s="1"/>
  <c r="G96" i="2"/>
  <c r="I96" i="2" s="1"/>
  <c r="G87" i="2"/>
  <c r="I87" i="2" s="1"/>
  <c r="G85" i="2"/>
  <c r="I85" i="2" s="1"/>
  <c r="G84" i="2"/>
  <c r="I84" i="2" s="1"/>
  <c r="G81" i="2"/>
  <c r="I81" i="2" s="1"/>
  <c r="G80" i="2"/>
  <c r="I80" i="2" s="1"/>
  <c r="G82" i="2"/>
  <c r="I82" i="2" s="1"/>
  <c r="G83" i="2"/>
  <c r="I83" i="2" s="1"/>
  <c r="G79" i="2"/>
  <c r="I79" i="2" s="1"/>
  <c r="G77" i="2"/>
  <c r="I77" i="2" s="1"/>
  <c r="G76" i="2"/>
  <c r="I76" i="2" s="1"/>
  <c r="G75" i="2"/>
  <c r="I75" i="2"/>
  <c r="G74" i="2"/>
  <c r="I74" i="2" s="1"/>
  <c r="G73" i="2"/>
  <c r="I73" i="2" s="1"/>
  <c r="G72" i="2"/>
  <c r="I72" i="2" s="1"/>
  <c r="G71" i="2"/>
  <c r="I71" i="2" s="1"/>
  <c r="G70" i="2"/>
  <c r="I70" i="2" s="1"/>
  <c r="G69" i="2"/>
  <c r="I69" i="2" s="1"/>
  <c r="G68" i="2"/>
  <c r="I68" i="2" s="1"/>
  <c r="G67" i="2"/>
  <c r="I67" i="2" s="1"/>
  <c r="G66" i="2"/>
  <c r="I66" i="2" s="1"/>
  <c r="G65" i="2"/>
  <c r="I65" i="2" s="1"/>
  <c r="G64" i="2"/>
  <c r="I64" i="2" s="1"/>
  <c r="G63" i="2"/>
  <c r="I63" i="2" s="1"/>
  <c r="G62" i="2"/>
  <c r="I62" i="2" s="1"/>
  <c r="G61" i="2"/>
  <c r="I61" i="2" s="1"/>
  <c r="G60" i="2"/>
  <c r="I60" i="2" s="1"/>
  <c r="G59" i="2"/>
  <c r="I59" i="2" s="1"/>
  <c r="G58" i="2"/>
  <c r="I58" i="2" s="1"/>
  <c r="G57" i="2"/>
  <c r="I57" i="2" s="1"/>
  <c r="G55" i="2"/>
  <c r="I55" i="2" s="1"/>
  <c r="G56" i="2"/>
  <c r="I56" i="2" s="1"/>
  <c r="G53" i="2"/>
  <c r="I53" i="2" s="1"/>
  <c r="G54" i="2"/>
  <c r="I54" i="2" s="1"/>
  <c r="G52" i="2"/>
  <c r="I52" i="2" s="1"/>
  <c r="G46" i="2"/>
  <c r="I46" i="2" s="1"/>
  <c r="G47" i="2"/>
  <c r="I47" i="2" s="1"/>
  <c r="G48" i="2"/>
  <c r="I48" i="2" s="1"/>
  <c r="G49" i="2"/>
  <c r="I49" i="2" s="1"/>
  <c r="G50" i="2"/>
  <c r="I50" i="2" s="1"/>
  <c r="G45" i="2"/>
  <c r="I45" i="2" s="1"/>
  <c r="G31" i="2"/>
  <c r="I31" i="2" s="1"/>
  <c r="G32" i="2"/>
  <c r="I32" i="2" s="1"/>
  <c r="G30" i="2"/>
  <c r="I30" i="2" s="1"/>
  <c r="G43" i="2"/>
  <c r="I43" i="2" s="1"/>
  <c r="G42" i="2"/>
  <c r="I42" i="2" s="1"/>
  <c r="G35" i="2"/>
  <c r="I35" i="2" s="1"/>
  <c r="G36" i="2"/>
  <c r="I36" i="2" s="1"/>
  <c r="G37" i="2"/>
  <c r="I37" i="2" s="1"/>
  <c r="G38" i="2"/>
  <c r="I38" i="2" s="1"/>
  <c r="G39" i="2"/>
  <c r="I39" i="2" s="1"/>
  <c r="G40" i="2"/>
  <c r="I40" i="2" s="1"/>
  <c r="G41" i="2"/>
  <c r="I41" i="2" s="1"/>
  <c r="G34" i="2"/>
  <c r="I34" i="2" s="1"/>
  <c r="I22" i="2"/>
  <c r="I23" i="2"/>
  <c r="I24" i="2"/>
  <c r="I25" i="2"/>
  <c r="I27" i="2"/>
  <c r="I28" i="2"/>
  <c r="I29" i="2"/>
  <c r="I18" i="2"/>
  <c r="I19" i="2"/>
  <c r="I20" i="2"/>
  <c r="I17" i="2"/>
  <c r="G15" i="2"/>
  <c r="I15" i="2" s="1"/>
  <c r="G12" i="2"/>
  <c r="I12" i="2" s="1"/>
  <c r="G13" i="2"/>
  <c r="I13" i="2" s="1"/>
  <c r="G11" i="2"/>
  <c r="I11" i="2" s="1"/>
  <c r="I10" i="2"/>
  <c r="G9" i="2"/>
  <c r="I9" i="2" s="1"/>
  <c r="G8" i="2"/>
  <c r="I8" i="2" s="1"/>
</calcChain>
</file>

<file path=xl/sharedStrings.xml><?xml version="1.0" encoding="utf-8"?>
<sst xmlns="http://schemas.openxmlformats.org/spreadsheetml/2006/main" count="29120" uniqueCount="2874">
  <si>
    <t>TT</t>
  </si>
  <si>
    <t>Tên thiết bị, đồ dùng, học liệu</t>
  </si>
  <si>
    <t>Đơn vị
tính</t>
  </si>
  <si>
    <t>PHỤ LỤC II-A</t>
  </si>
  <si>
    <t>ĐỊNH MỨC THIẾT BỊ, VẬT TƯ THỰC HIỆN CHƯƠNG TRÌNH GIÁO DỤC MẦM NON</t>
  </si>
  <si>
    <t>(Ban hành kèm theo Quyết định số    /2026/QĐ-UBND ngày    tháng    năm 2026 của Ủy ban nhân dân thành phố Hải Phong)</t>
  </si>
  <si>
    <t>PHỤ LỤC II-D</t>
  </si>
  <si>
    <t>ĐỊNH MỨC THIẾT BỊ, VẬT TƯ THỰC HIỆN CHƯƠNG TRÌNH GIÁO DỤC TRUNG HỌC PHỔ THÔNG</t>
  </si>
  <si>
    <t>Số lượng thiết bị quy đổi theo số lớp</t>
  </si>
  <si>
    <t>Thời gian sử dụng trung bình của thiết bị (năm)</t>
  </si>
  <si>
    <t>Tranh: Bộ mẫu chữ viết</t>
  </si>
  <si>
    <t>Tranh: Bộ chữ dạy tập viết</t>
  </si>
  <si>
    <t>Bộ thẻ chữ học vần thực hành</t>
  </si>
  <si>
    <t>Bộ chữ học vần biểu diễn</t>
  </si>
  <si>
    <t>Video dạy viết các chữ viết thường cỡ nhỏ theo bảng chữ cái tiếng Việt</t>
  </si>
  <si>
    <t>Video dạy viết các chữ viết hoa cỡ nhỏ theo bảng chữ cái tiếng Việt</t>
  </si>
  <si>
    <t>Thiết bị vẽ bảng trong dạy học toán</t>
  </si>
  <si>
    <t>Thiết bị trong dạy học về thời gian</t>
  </si>
  <si>
    <t>Phần mềm toán học (Hình học và đo lường)</t>
  </si>
  <si>
    <t>Phần mềm toán học (Thống kê và xác suất)</t>
  </si>
  <si>
    <t>Bộ tranh về Yêu thương gia đình</t>
  </si>
  <si>
    <t>Bộ tranh về Quan tâm, chăm sóc người thân trong gia đình</t>
  </si>
  <si>
    <t>Bộ tranh về Tự giác làm việc của mình</t>
  </si>
  <si>
    <t>Bộ tranh về Thật thà</t>
  </si>
  <si>
    <t>Bộ tranh về Sinh hoạt nền nếp</t>
  </si>
  <si>
    <t>Bộ tranh về Thực hiện nội quy trường, lớp</t>
  </si>
  <si>
    <t>Bộ tranh về tự chăm sóc bản thân</t>
  </si>
  <si>
    <t>Bộ tranh về phòng tránh tai nạn, thương tích</t>
  </si>
  <si>
    <t>Video, clip Tự giác làm việc của mình</t>
  </si>
  <si>
    <t>Video, clip Thật thà</t>
  </si>
  <si>
    <t>Bộ tranh về nghề nghiệp phổ biến trong xã hội</t>
  </si>
  <si>
    <t>Bộ tranh: Cơ thể người và các giác quan</t>
  </si>
  <si>
    <t>Bộ tranh: Những việc nên và không nên làm để phòng tránh tật cận thị học đường</t>
  </si>
  <si>
    <t>Bộ tranh: Các việc cần làm để giữ vệ sinh cá nhân</t>
  </si>
  <si>
    <t>Bộ tranh về phòng tránh bị xâm hại</t>
  </si>
  <si>
    <t>Bộ sa bàn giáo dục giao thông</t>
  </si>
  <si>
    <t>Đồng hồ bấm giây</t>
  </si>
  <si>
    <t>Còi</t>
  </si>
  <si>
    <t>Thước dây</t>
  </si>
  <si>
    <t>Cờ lệnh thể thao</t>
  </si>
  <si>
    <t>Biển lật số</t>
  </si>
  <si>
    <t>Nấm thể thao</t>
  </si>
  <si>
    <t>Bơm</t>
  </si>
  <si>
    <t>Dây nhảy cá nhân</t>
  </si>
  <si>
    <t>Dây nhảy tập thể</t>
  </si>
  <si>
    <t>Dây kéo co</t>
  </si>
  <si>
    <t>Quả bóng rổ</t>
  </si>
  <si>
    <t>Cột, bảng bóng rổ</t>
  </si>
  <si>
    <t>Cột và lưới</t>
  </si>
  <si>
    <t>Quả cầu đá</t>
  </si>
  <si>
    <t>Cột, lưới</t>
  </si>
  <si>
    <t>Bàn và quân cờ treo tường</t>
  </si>
  <si>
    <t>Đích đấm, đá (cầm tay)</t>
  </si>
  <si>
    <t>Thảm xốp</t>
  </si>
  <si>
    <t>Phao bơi</t>
  </si>
  <si>
    <t>Sào cứu hộ</t>
  </si>
  <si>
    <t>Phao cứu sinh</t>
  </si>
  <si>
    <t>Thiết bị âm thanh đa năng di động</t>
  </si>
  <si>
    <t>Trống nhỏ</t>
  </si>
  <si>
    <t>Song loan</t>
  </si>
  <si>
    <t>Thanh phách</t>
  </si>
  <si>
    <t>Triangle</t>
  </si>
  <si>
    <t>Tambourine</t>
  </si>
  <si>
    <t>Electric keyboard</t>
  </si>
  <si>
    <t>Bảng vẽ cá nhân</t>
  </si>
  <si>
    <t>Giá vẽ (3 chân hoặc chữ A)</t>
  </si>
  <si>
    <t>Bục đặt mẫu</t>
  </si>
  <si>
    <t>Các hình khối cơ bản</t>
  </si>
  <si>
    <t>Máy tính (để bàn hoặc xách tay)</t>
  </si>
  <si>
    <t>Máy chiếu (hoặc Màn hình hiển thị)</t>
  </si>
  <si>
    <t>Kẹp giấy</t>
  </si>
  <si>
    <t>Tủ/giá</t>
  </si>
  <si>
    <t>Bút lông</t>
  </si>
  <si>
    <t>Bảng pha màu (Palet)</t>
  </si>
  <si>
    <t>Xô đựng nước</t>
  </si>
  <si>
    <t>Tạp dề</t>
  </si>
  <si>
    <t>Bộ công cụ thực hành với đất nặn</t>
  </si>
  <si>
    <t>Đất nặn</t>
  </si>
  <si>
    <t>Màu Goát (Gouache colour)</t>
  </si>
  <si>
    <t>Tranh về màu sắc</t>
  </si>
  <si>
    <t>Bảng yếu tố và nguyên lý tạo hình</t>
  </si>
  <si>
    <t>Hoa văn, họa tiết dân tộc</t>
  </si>
  <si>
    <t>Bộ học liệu điện tử</t>
  </si>
  <si>
    <t>Bộ thẻ các gương mặt cảm xúc cơ bản</t>
  </si>
  <si>
    <t>Video về Phong cảnh đẹp quê hương</t>
  </si>
  <si>
    <t>Bộ dụng cụ lều trại</t>
  </si>
  <si>
    <t>Thiết bị giáo dục quốc phòng</t>
  </si>
  <si>
    <t>Thiết bị lưu trữ thông tin GDQPAN</t>
  </si>
  <si>
    <t>Bảng nhóm</t>
  </si>
  <si>
    <t>Bảng phụ</t>
  </si>
  <si>
    <t>Tủ/giá đựng thiết bị</t>
  </si>
  <si>
    <t>Nam châm</t>
  </si>
  <si>
    <t>Nẹp treo tranh</t>
  </si>
  <si>
    <t>Giá treo tranh</t>
  </si>
  <si>
    <t>Đài đĩa</t>
  </si>
  <si>
    <t>Loa cầm tay</t>
  </si>
  <si>
    <t>Đầu DVD</t>
  </si>
  <si>
    <t>Máy chiếu vật thể</t>
  </si>
  <si>
    <t>Máy in</t>
  </si>
  <si>
    <t>Máy ảnh (hoặc Máy quay)</t>
  </si>
  <si>
    <t>Cân</t>
  </si>
  <si>
    <t>Nhiệt kế điện tử</t>
  </si>
  <si>
    <t>Bàn ghế học sinh 2 chỗ ngồi</t>
  </si>
  <si>
    <t>Bảng chống lóa</t>
  </si>
  <si>
    <t>Bàn ghế giáo viên</t>
  </si>
  <si>
    <t>LỚP 2</t>
  </si>
  <si>
    <t>Bảng tên chữ cái tiếng Việt</t>
  </si>
  <si>
    <t>Video giới thiệu, tả đồ vật</t>
  </si>
  <si>
    <t>Bộ thiết bị dạy khối lượng</t>
  </si>
  <si>
    <t>Bộ thiết bị dạy dung tích</t>
  </si>
  <si>
    <t>Bộ tranh về Kính trọng thầy giáo, cô giáo</t>
  </si>
  <si>
    <t>Bộ tranh về Quý trọng thời gian</t>
  </si>
  <si>
    <t>Bộ tranh về Nhận lỗi và sửa lỗi</t>
  </si>
  <si>
    <t>Bộ tranh về bảo quản đồ dùng cá nhân và gia đình</t>
  </si>
  <si>
    <t>Bộ tranh về thể hiện cảm xúc bản thân</t>
  </si>
  <si>
    <t>Bộ tranh về tìm kiếm sự hỗ trợ</t>
  </si>
  <si>
    <t>Bộ tranh về tuân thủ quy định nơi công cộng</t>
  </si>
  <si>
    <t>Video, clip Quê hương em</t>
  </si>
  <si>
    <t>Video, clip về kính trọng thầy giáo, cô giáo và yêu quý bạn bè</t>
  </si>
  <si>
    <t>Video, clip Quý trọng thời gian</t>
  </si>
  <si>
    <t>Video, clip Nhận lỗi và sửa lỗi</t>
  </si>
  <si>
    <t>Video, clip Bảo quản đồ dùng cá nhân</t>
  </si>
  <si>
    <t>Video, clip Tìm kiếm sự hỗ trợ</t>
  </si>
  <si>
    <t>Video, clip Tuân thủ quy định nơi công cộng</t>
  </si>
  <si>
    <t>Bộ tranh các thế hệ trong gia đình</t>
  </si>
  <si>
    <t>Bộ</t>
  </si>
  <si>
    <t>Mô hình Bộ xương</t>
  </si>
  <si>
    <t>Mô hình Hệ cơ</t>
  </si>
  <si>
    <t>Mô hình giải phẫu cơ quan nội tạng (bán thân)</t>
  </si>
  <si>
    <t>Bộ các Video/Clip</t>
  </si>
  <si>
    <t>Hoa</t>
  </si>
  <si>
    <t>Quả bóng đá</t>
  </si>
  <si>
    <t>Bộ thẻ mệnh giá tiền Việt Nam</t>
  </si>
  <si>
    <t>Bộ tranh về Phòng tránh bị lạc, bị bắt cóc</t>
  </si>
  <si>
    <t>Bộ thẻ Gia đình em</t>
  </si>
  <si>
    <t>Bộ tranh Tình bạn</t>
  </si>
  <si>
    <t>Bộ tranh Nghề của bố mẹ em</t>
  </si>
  <si>
    <t>Bells Instrument</t>
  </si>
  <si>
    <t>LỚP 3</t>
  </si>
  <si>
    <t>Bộ thiết bị vẽ bảng trong dạy học hình học</t>
  </si>
  <si>
    <t>Máy chiếu đa năng hoặc Màn hình hiển thị</t>
  </si>
  <si>
    <t>Bộ học liệu bằng tranh</t>
  </si>
  <si>
    <t>Thiết bị cho học sinh</t>
  </si>
  <si>
    <t>Bộ máy vi tính để bàn/hoặc máy tính xách tay</t>
  </si>
  <si>
    <t>Khối thiết bị điều khiển của giáo viên</t>
  </si>
  <si>
    <t>Bàn, ghế dùng cho giáo viên</t>
  </si>
  <si>
    <t>Bàn, ghế dùng cho học sinh</t>
  </si>
  <si>
    <t>Bộ tranh/ảnh về Tổ quốc Việt Nam</t>
  </si>
  <si>
    <t>Bộ tranh về Quan tâm hàng xóm láng giềng</t>
  </si>
  <si>
    <t>Bộ tranh về Giữ lời hứa</t>
  </si>
  <si>
    <t>Video, clip Em yêu Tổ quốc Việt Nam</t>
  </si>
  <si>
    <t>Video, clip về Quan tâm hàng xóm láng giềng</t>
  </si>
  <si>
    <t>Video, clip Giữ lời hứa</t>
  </si>
  <si>
    <t>Video, clip Xử lý bất hòa với bạn bè</t>
  </si>
  <si>
    <t>Tranh hướng dẫn cách ứng xử khi có cháy xảy ra.</t>
  </si>
  <si>
    <t>Các bộ phận chính của cơ quan tiêu hóa</t>
  </si>
  <si>
    <t>Các bộ phận chính của cơ quan tuần hoàn</t>
  </si>
  <si>
    <t>Các bộ phận chính của cơ quan thần kinh</t>
  </si>
  <si>
    <t>La bàn</t>
  </si>
  <si>
    <t>Máy chủ</t>
  </si>
  <si>
    <t>Máy tính để bàn hoặc máy tính xách tay</t>
  </si>
  <si>
    <t>Thiết bị kết nối mạng và đường truyền Internet</t>
  </si>
  <si>
    <t>Bàn để máy tính, ghế ngồi</t>
  </si>
  <si>
    <t>Hệ thống điện</t>
  </si>
  <si>
    <t>Tủ lưu trữ</t>
  </si>
  <si>
    <t>Máy in Laser</t>
  </si>
  <si>
    <t>Điều hòa nhiệt độ/ Quạt điện</t>
  </si>
  <si>
    <t>Thiết bị lưu trữ ngoài</t>
  </si>
  <si>
    <t>Bộ dụng cụ sửa chữa, bảo dưỡng máy tính cơ bản</t>
  </si>
  <si>
    <t>Máy hút bụi</t>
  </si>
  <si>
    <t>Bộ lưu điện</t>
  </si>
  <si>
    <t>Hệ điều hành</t>
  </si>
  <si>
    <t>Phần mềm tin học văn phòng</t>
  </si>
  <si>
    <t>Phần mềm duyệt web</t>
  </si>
  <si>
    <t>Phần mềm diệt virus</t>
  </si>
  <si>
    <t>Các loại phần mềm ứng dụng khác</t>
  </si>
  <si>
    <t>Phần mềm tìm kiếm thông tin</t>
  </si>
  <si>
    <t>Phần mềm luyện tập sử dụng chuột máy tính</t>
  </si>
  <si>
    <t>Phần mềm luyện tập gõ bàn phím</t>
  </si>
  <si>
    <t>Đèn học</t>
  </si>
  <si>
    <t>Mất an toàn khi sử dụng đèn học</t>
  </si>
  <si>
    <t>Quạt điện</t>
  </si>
  <si>
    <t>Mất an toàn khi sử dụng quạt điện</t>
  </si>
  <si>
    <t>Mối quan hệ đài phát thanh và máy thu thanh</t>
  </si>
  <si>
    <t>Mối quan hệ đài truyền hình và máy thu hình (ti vi)</t>
  </si>
  <si>
    <t>Vòng</t>
  </si>
  <si>
    <t>Gậy</t>
  </si>
  <si>
    <t>Bộ thẻ về “Nét riêng của em”</t>
  </si>
  <si>
    <t>Bộ thẻ về “Sở thích của em”</t>
  </si>
  <si>
    <t>Bộ thẻ các hoạt động trong ngày của em</t>
  </si>
  <si>
    <t>Bộ thẻ về vệ sinh an toàn thực phẩm</t>
  </si>
  <si>
    <t>Video về “Không an toàn thực phẩm”</t>
  </si>
  <si>
    <t>Video về ô nhiễm môi trường</t>
  </si>
  <si>
    <t>Maracas</t>
  </si>
  <si>
    <t>Woodblock</t>
  </si>
  <si>
    <t>Cái</t>
  </si>
  <si>
    <t>Hộp</t>
  </si>
  <si>
    <t>Tờ</t>
  </si>
  <si>
    <t>LỚP 4</t>
  </si>
  <si>
    <t>Video tả con vật, cây cối</t>
  </si>
  <si>
    <t>Bộ thiết bị hình học dạy phân số</t>
  </si>
  <si>
    <t>Bộ thiết bị hình học thực hành phân số</t>
  </si>
  <si>
    <t>Chiếc</t>
  </si>
  <si>
    <t>Bộ tranh về Biết ơn người lao động</t>
  </si>
  <si>
    <t>Bộ tranh về Cảm thông, giúp đỡ người gặp khó khăn</t>
  </si>
  <si>
    <t>Bộ tranh về Yêu lao động</t>
  </si>
  <si>
    <t>Bộ tranh về tôn trọng tài sản của người khác</t>
  </si>
  <si>
    <t>Bộ tranh về quyền trẻ em</t>
  </si>
  <si>
    <t>Video, clip về cảm thông, giúp đỡ người gặp khó khăn</t>
  </si>
  <si>
    <t>Video, clip Yêu lao động</t>
  </si>
  <si>
    <t>Video, clip Tôn trọng tài sản của người khác</t>
  </si>
  <si>
    <t>Bản đồ Địa lí tự nhiên Việt Nam</t>
  </si>
  <si>
    <t>Bản đồ hành chính Việt Nam</t>
  </si>
  <si>
    <t>Bản đồ các nước và lãnh thổ trên thế giới</t>
  </si>
  <si>
    <t>Bộ tranh/ ảnh: Một số dạng địa hình ở vùng Trung du và miền núi Bắc Bộ</t>
  </si>
  <si>
    <t>Tranh/ ảnh: Đê sông Hồng</t>
  </si>
  <si>
    <t>Bộ tranh/ ảnh: Di sản thế giới ở vùng duyên hải miền Trung</t>
  </si>
  <si>
    <t>Bộ tranh/ ảnh: Hoạt động kinh tế ở vùng Tây Nguyên</t>
  </si>
  <si>
    <t>Bộ tranh/ ảnh: Lễ hội Cồng Chiêng Tây Nguyên</t>
  </si>
  <si>
    <t>Tranh/ảnh: Sự chung sống hài hòa với thiên nhiên của người dân Nam Bộ</t>
  </si>
  <si>
    <t>Bản đồ tự nhiên vùng Trung du và miền núi Bắc Bộ</t>
  </si>
  <si>
    <t>Sơ đồ quần thể khu di tích Đền Hùng</t>
  </si>
  <si>
    <t>Bản đồ tự nhiên vùng Đồng bằng Bắc Bộ</t>
  </si>
  <si>
    <t>Sơ đồ khu di tích Văn Miếu - Quốc Tử Giám</t>
  </si>
  <si>
    <t>Bản đồ tự nhiên vùng Duyên hải miền Trung</t>
  </si>
  <si>
    <t>Bản đồ tự nhiên vùng Tây Nguyên</t>
  </si>
  <si>
    <t>Bản đồ tự nhiên vùng Nam Bộ</t>
  </si>
  <si>
    <t>Video/clip: Một số cách thức khai thác tự nhiên ở vùng trung du và miền núi Bắc Bộ</t>
  </si>
  <si>
    <t>Phim tư liệu/mô phỏng: Một số thành tựu tiêu biểu văn minh sông Hồng</t>
  </si>
  <si>
    <t>Video/clip: Một số hoạt động kinh tế biển ở vùng duyên hải miền Trung</t>
  </si>
  <si>
    <t>Video/clip: Danh lam thắng cảnh ở cố đô Huế</t>
  </si>
  <si>
    <t>Video/clip: Lễ hội cồng chiêng</t>
  </si>
  <si>
    <t>Video/clip: Sự chung sống hài hòa với thiên nhiên của người dân Nam Bộ</t>
  </si>
  <si>
    <t>Phần mềm lập trình trực quan</t>
  </si>
  <si>
    <t>Cầu thăng bằng thấp</t>
  </si>
  <si>
    <t>Sơ đồ vòng tuần hoàn của nước trong tự nhiên</t>
  </si>
  <si>
    <t>Bộ tranh về bảo vệ mắt</t>
  </si>
  <si>
    <t>Sơ đồ về sự trao đổi khí, nước, chất khoáng của thực vật với môi trường</t>
  </si>
  <si>
    <t>Tháp dinh dưỡng</t>
  </si>
  <si>
    <t>Bộ thí nghiệm không khí cần cho sự cháy</t>
  </si>
  <si>
    <t>Hộp thí nghiệm "Vai trò của ánh sáng"</t>
  </si>
  <si>
    <t>Nhiệt kế</t>
  </si>
  <si>
    <t>Nhiệt kế đo nhiệt độ cơ thể</t>
  </si>
  <si>
    <t>Kính lúp</t>
  </si>
  <si>
    <t>Video về nguy cơ trẻ em bị xâm hại</t>
  </si>
  <si>
    <t>Video về hành vi phản văn hóa nơi công cộng</t>
  </si>
  <si>
    <t>Kèn phím</t>
  </si>
  <si>
    <t>Recorder</t>
  </si>
  <si>
    <t>Xylophone</t>
  </si>
  <si>
    <t>Handbells</t>
  </si>
  <si>
    <t>LỚP 5</t>
  </si>
  <si>
    <t>Video tả người, tả cảnh</t>
  </si>
  <si>
    <t>Bộ tranh về bảo vệ môi trường</t>
  </si>
  <si>
    <t>Bộ tranh về phòng tránh xâm hại</t>
  </si>
  <si>
    <t>Video, clip Biết ơn những người có công với quê hương, đất nước</t>
  </si>
  <si>
    <t>Video, clip Vượt qua khó khăn</t>
  </si>
  <si>
    <t>Video, clip Bảo vệ cái đúng, cái tốt</t>
  </si>
  <si>
    <t>Video, clip Bảo vệ môi trường sống</t>
  </si>
  <si>
    <t>Video, clip Lập kế hoạch cá nhân</t>
  </si>
  <si>
    <t>Video, clip Phòng tránh xâm hại</t>
  </si>
  <si>
    <t>Tranh/ ảnh: Nhà nước Văn Lang - Âu Lạc</t>
  </si>
  <si>
    <t>Tranh/ ảnh: Hiện vật khảo cổ học của Phù Nam</t>
  </si>
  <si>
    <t>Tranh/ ảnh: Đền tháp Champa</t>
  </si>
  <si>
    <t>Lược đồ chiến thắng Chi Lăng</t>
  </si>
  <si>
    <t>Lược đồ chiến dịch Điện Biên Phủ năm 1954</t>
  </si>
  <si>
    <t>Lược đồ chiến dịch Hồ Chí Minh năm 1975</t>
  </si>
  <si>
    <t>Bản đồ tự nhiên Trung Quốc</t>
  </si>
  <si>
    <t>Bản đồ tự nhiên nước Lào</t>
  </si>
  <si>
    <t>Bản đồ tự nhiên nước Campuchia</t>
  </si>
  <si>
    <t>Bản đồ Hành chính - Chính trị Đông Nam Á</t>
  </si>
  <si>
    <t>Phim mô phỏng: Nước Văn Lang - Âu Lạc</t>
  </si>
  <si>
    <t>Phim tư liệu Cách mạng tháng Tám</t>
  </si>
  <si>
    <t>Phim tư liệu Chiến dịch Điện Biên Phủ năm 1954</t>
  </si>
  <si>
    <t>Phim tư liệu Chiến dịch Hồ Chí Minh năm 1975</t>
  </si>
  <si>
    <t>Quả địa cầu tự nhiên</t>
  </si>
  <si>
    <t>Bộ học liệu điện tử hỗ trợ giáo viên</t>
  </si>
  <si>
    <t>Phần mềm đồ họa</t>
  </si>
  <si>
    <t>Thang chữ A</t>
  </si>
  <si>
    <t>Bộ tranh an toàn về điện</t>
  </si>
  <si>
    <t>Sơ đồ: Các bộ phận của hoa</t>
  </si>
  <si>
    <t>Bộ lắp mạch điện đơn giản</t>
  </si>
  <si>
    <t>Mô hình phát điện sử dụng năng lượng Mặt Trời, năng lượng gió hoặc năng lượng nước chảy</t>
  </si>
  <si>
    <t>Video về Văn hóa Giao tiếp trên mạng</t>
  </si>
  <si>
    <t>Video về hỏa hoạn</t>
  </si>
  <si>
    <t>Môn Tiếng Việt</t>
  </si>
  <si>
    <t>01/lớp</t>
  </si>
  <si>
    <t>Số lượng thiết bị theo trường, lớp, giáo viên, học sinh</t>
  </si>
  <si>
    <t>01/GV</t>
  </si>
  <si>
    <t>01/HS</t>
  </si>
  <si>
    <t>02/lớp</t>
  </si>
  <si>
    <t>1.1</t>
  </si>
  <si>
    <t>1.2</t>
  </si>
  <si>
    <t>1.3</t>
  </si>
  <si>
    <t>1.4</t>
  </si>
  <si>
    <t>1.5</t>
  </si>
  <si>
    <t>1.6</t>
  </si>
  <si>
    <t>2.1</t>
  </si>
  <si>
    <t>2.2</t>
  </si>
  <si>
    <t>Bộ thiết bị dạy chữ số và so sánh số, gồm:</t>
  </si>
  <si>
    <t>a) Các thẻ chữ số từ 0 đến 9</t>
  </si>
  <si>
    <t>b) 20 que tính dài 100mm</t>
  </si>
  <si>
    <t>c) 10 thẻ in hình bó chục que tính</t>
  </si>
  <si>
    <t>d) Thẻ dấu so sánh (lớn hơn, bé hơn, bằng)</t>
  </si>
  <si>
    <t>2.3</t>
  </si>
  <si>
    <t>Bộ thiết bị dạy phép tính, gồm:</t>
  </si>
  <si>
    <t>a) Thẻ dấu phép tính (cộng, trừ, nhân, chia)</t>
  </si>
  <si>
    <t>d) 10 bảng trăm</t>
  </si>
  <si>
    <t>2.4</t>
  </si>
  <si>
    <t>2.5</t>
  </si>
  <si>
    <t>2.6</t>
  </si>
  <si>
    <t>Bộ thiết bị dạy diện tích</t>
  </si>
  <si>
    <t>2.7</t>
  </si>
  <si>
    <t>04/lớp</t>
  </si>
  <si>
    <t>Tấm</t>
  </si>
  <si>
    <t>06/lớp</t>
  </si>
  <si>
    <t>2.8</t>
  </si>
  <si>
    <t>Bộ thiết bị dạy học yếu tố sác xuất</t>
  </si>
  <si>
    <t>2.9</t>
  </si>
  <si>
    <t>2.10</t>
  </si>
  <si>
    <t>2.11</t>
  </si>
  <si>
    <t>Bộ thiết bị dạy hình phẳng và hình khối, gồm</t>
  </si>
  <si>
    <t>a) Các hình phẳng</t>
  </si>
  <si>
    <t>b) 4 hình tứ giác khác nhau</t>
  </si>
  <si>
    <t>2.12</t>
  </si>
  <si>
    <t>Bộ thiết bị dạy học dạy đơn vị đo diện tích m2</t>
  </si>
  <si>
    <t>Bảng</t>
  </si>
  <si>
    <t>Môn Toán</t>
  </si>
  <si>
    <t>ĐỊNH MỨC TIÊU HAO THIẾT BỊ, VẬT TƯ THỰC HIỆN CHƯƠNG TRÌNH GIÁO DỤC TIỂU HỌC</t>
  </si>
  <si>
    <t>3.1</t>
  </si>
  <si>
    <t>3.2</t>
  </si>
  <si>
    <t>Số lượng thiết bị quy đổi theo số học sinh</t>
  </si>
  <si>
    <t>Định mức sử dụng thiết bị/ học sinh</t>
  </si>
  <si>
    <t>Định mức
thiết bị, vật
tư tiêu hao
1 năm học/ học sinh</t>
  </si>
  <si>
    <t>01/phòng</t>
  </si>
  <si>
    <t>35/phòng</t>
  </si>
  <si>
    <t>3.3</t>
  </si>
  <si>
    <t>3.4</t>
  </si>
  <si>
    <t>3.5</t>
  </si>
  <si>
    <t>3.6</t>
  </si>
  <si>
    <t>Thiết bị dạy cho giáo viên, gồm</t>
  </si>
  <si>
    <t>Môn Ngoại ngữ (1 phòng bộ môn)</t>
  </si>
  <si>
    <t>Môn Đạo đức</t>
  </si>
  <si>
    <t>3.7</t>
  </si>
  <si>
    <t>3.8</t>
  </si>
  <si>
    <t>4.1</t>
  </si>
  <si>
    <t>4.2</t>
  </si>
  <si>
    <t>4.3</t>
  </si>
  <si>
    <t>4.4</t>
  </si>
  <si>
    <t>Bộ tranh về Quê hương em</t>
  </si>
  <si>
    <t>4.5</t>
  </si>
  <si>
    <t>Bộ tranh về Biết ơn người có công với quê hương đất nước</t>
  </si>
  <si>
    <t>4.6</t>
  </si>
  <si>
    <t>4.7</t>
  </si>
  <si>
    <t>4.8</t>
  </si>
  <si>
    <t>4.9</t>
  </si>
  <si>
    <t>4.10</t>
  </si>
  <si>
    <t>4.11</t>
  </si>
  <si>
    <t>4.12</t>
  </si>
  <si>
    <t>4.13</t>
  </si>
  <si>
    <t>4.14</t>
  </si>
  <si>
    <t>4.15</t>
  </si>
  <si>
    <t>Bộ tranh về bảo quản của công</t>
  </si>
  <si>
    <t>Tranh, thẻ Bộ xương</t>
  </si>
  <si>
    <t>Tranh, thẻ Hệ cơ</t>
  </si>
  <si>
    <t>Tranh, thẻ Các bộ phận chính của cơ quan bài tiết nước tiểu</t>
  </si>
  <si>
    <t>Tranh, thẻ Các bộ phận chính của cơ quan hô hấp</t>
  </si>
  <si>
    <t>Tranh Bốn mùa</t>
  </si>
  <si>
    <t>Tranh Mùa mưa và mùa khô</t>
  </si>
  <si>
    <t>Tranh Một số hiện tượng thiên tai thường gặp</t>
  </si>
  <si>
    <t>Môn Tự nhiên và Xã hội</t>
  </si>
  <si>
    <t>LỚP 1</t>
  </si>
  <si>
    <t>b1) 4 khối hộp chữ nhật</t>
  </si>
  <si>
    <t>b2) 4 khối lập phương</t>
  </si>
  <si>
    <t>b) Thẻ dấu so sánh (lớn hơn, bé hơn, bằng)</t>
  </si>
  <si>
    <t xml:space="preserve">c) 10 thanh chục khối lập phương </t>
  </si>
  <si>
    <t>đ) 10 thẻ khối 1.000</t>
  </si>
  <si>
    <t>c) 10 thẻ mỗi thẻ 2 chấm tròn, 10 thẻ mỗi thẻ 5 chấm tròn</t>
  </si>
  <si>
    <t>c1) 4 khối hộp chữ nhật</t>
  </si>
  <si>
    <t>c2) 4 khối lập phương</t>
  </si>
  <si>
    <t xml:space="preserve">c) 10 thanh 10.000 </t>
  </si>
  <si>
    <t xml:space="preserve">d)  01 thẻ ghi số 100.000  </t>
  </si>
  <si>
    <t>3.9</t>
  </si>
  <si>
    <t>3.10</t>
  </si>
  <si>
    <t>3.11</t>
  </si>
  <si>
    <t>3.12</t>
  </si>
  <si>
    <t>3.13</t>
  </si>
  <si>
    <t>3.14</t>
  </si>
  <si>
    <t>3.15</t>
  </si>
  <si>
    <t xml:space="preserve">a) 10 thanh 10.000 </t>
  </si>
  <si>
    <t xml:space="preserve">b)  01 thẻ ghi số 100.000  </t>
  </si>
  <si>
    <t>a1) 1 hình bình hành</t>
  </si>
  <si>
    <t>a2) 1 hình bình hành</t>
  </si>
  <si>
    <t>b1) 2 hình thoi</t>
  </si>
  <si>
    <t>b2) 2 hình thoi</t>
  </si>
  <si>
    <t xml:space="preserve">a1) 2 hình thang bằng nhau + 2 hình tam giác </t>
  </si>
  <si>
    <t xml:space="preserve">a2) 2 hình thang bằng nhau + 2 hình tam giác </t>
  </si>
  <si>
    <t>b) 2 hình hộp chữ nhật + 2 hình lập phương + 1 hình trụ + 1 hình cầu</t>
  </si>
  <si>
    <t>Môn Lịch sử và Địa lý</t>
  </si>
  <si>
    <t>5.1</t>
  </si>
  <si>
    <t>5.2</t>
  </si>
  <si>
    <t>5.3</t>
  </si>
  <si>
    <t>5.4</t>
  </si>
  <si>
    <t>5.5</t>
  </si>
  <si>
    <t>5.6</t>
  </si>
  <si>
    <t>5.7</t>
  </si>
  <si>
    <t>5.8</t>
  </si>
  <si>
    <t>5.9</t>
  </si>
  <si>
    <t>5.10</t>
  </si>
  <si>
    <t>5.11</t>
  </si>
  <si>
    <t>5.12</t>
  </si>
  <si>
    <t>5.13</t>
  </si>
  <si>
    <t>5.14</t>
  </si>
  <si>
    <t>5.15</t>
  </si>
  <si>
    <t>5.16</t>
  </si>
  <si>
    <t>5.17</t>
  </si>
  <si>
    <t>5.18</t>
  </si>
  <si>
    <t>5.19</t>
  </si>
  <si>
    <t>5.20</t>
  </si>
  <si>
    <t>5.21</t>
  </si>
  <si>
    <t>5.22</t>
  </si>
  <si>
    <t>Quả</t>
  </si>
  <si>
    <t>05/trường</t>
  </si>
  <si>
    <t>Môn Giáo dục Thể chất</t>
  </si>
  <si>
    <t xml:space="preserve">5.1 </t>
  </si>
  <si>
    <t>03/GV</t>
  </si>
  <si>
    <t>04/GV</t>
  </si>
  <si>
    <t>20/GV</t>
  </si>
  <si>
    <t>02/trường</t>
  </si>
  <si>
    <t>Cuộn</t>
  </si>
  <si>
    <t>Cầu môn bóng đá</t>
  </si>
  <si>
    <t>Quả bóng chuyền</t>
  </si>
  <si>
    <t>30/GV</t>
  </si>
  <si>
    <t>03/trường</t>
  </si>
  <si>
    <t>Bàn và quân cờ vua</t>
  </si>
  <si>
    <t>10/GV</t>
  </si>
  <si>
    <t>20/trường</t>
  </si>
  <si>
    <t>06/trường</t>
  </si>
  <si>
    <t>5.23</t>
  </si>
  <si>
    <t>5.24</t>
  </si>
  <si>
    <t>5.25</t>
  </si>
  <si>
    <t>5.26</t>
  </si>
  <si>
    <t>35/GV</t>
  </si>
  <si>
    <t>5.27</t>
  </si>
  <si>
    <t>5.28</t>
  </si>
  <si>
    <t>5.29</t>
  </si>
  <si>
    <t>5.30</t>
  </si>
  <si>
    <t>02/GV</t>
  </si>
  <si>
    <t>Môn Công nghệ</t>
  </si>
  <si>
    <t>6.1</t>
  </si>
  <si>
    <t>6.2</t>
  </si>
  <si>
    <t>6.3</t>
  </si>
  <si>
    <t>6.4</t>
  </si>
  <si>
    <t>6.5</t>
  </si>
  <si>
    <t>6.6</t>
  </si>
  <si>
    <t>01/trường</t>
  </si>
  <si>
    <t>Tranh: Các khoang trong Tủ lạnh</t>
  </si>
  <si>
    <t>Tranh: Mô hình máy phát điện gió</t>
  </si>
  <si>
    <t>Tranh: Mô hình điện mặt trời</t>
  </si>
  <si>
    <t>Tranh: Quy trình các bước gieo hạt, trồng cây con trong chậu</t>
  </si>
  <si>
    <t>Vedeo/clip: Lắp ráp mô hình kỹ thuật</t>
  </si>
  <si>
    <t>Bộ lắp ghép mô hình kỹ thuật</t>
  </si>
  <si>
    <t>6.7</t>
  </si>
  <si>
    <t>Bộ dụng cụ thủ công</t>
  </si>
  <si>
    <t>Máy thu thanh</t>
  </si>
  <si>
    <t>6.8</t>
  </si>
  <si>
    <t>6.9</t>
  </si>
  <si>
    <t>6.10</t>
  </si>
  <si>
    <t>6.11</t>
  </si>
  <si>
    <t>Mô hình mẫu vật: Đèn học</t>
  </si>
  <si>
    <t>Mô hình mẫu vật: Quạt bàn</t>
  </si>
  <si>
    <t>Vedeo/clip: Công nghệ trong đời sống</t>
  </si>
  <si>
    <t>Vedeo/clip: Một số nhà sáng chế nổi tiếng</t>
  </si>
  <si>
    <t>Vedeo/clip: Các công việc chính khi thiết kế</t>
  </si>
  <si>
    <t>Vedeo/clip: Sử dụng tủ lạnh</t>
  </si>
  <si>
    <t>Môn Khoa học</t>
  </si>
  <si>
    <t>7.1</t>
  </si>
  <si>
    <t>7.2</t>
  </si>
  <si>
    <t>7.3</t>
  </si>
  <si>
    <t>7.4</t>
  </si>
  <si>
    <t>7.5</t>
  </si>
  <si>
    <t>Vedeo/clip: Xử lí nước cấp cho sinh hoạt</t>
  </si>
  <si>
    <t>Vedeo/clip: Ô nhiễm, xói mòn đất</t>
  </si>
  <si>
    <t>Dụng cụ: Hộp đối lưu</t>
  </si>
  <si>
    <t>7.6</t>
  </si>
  <si>
    <t>7.7</t>
  </si>
  <si>
    <t>7.8</t>
  </si>
  <si>
    <t>7.9</t>
  </si>
  <si>
    <t>7.10</t>
  </si>
  <si>
    <t>7.11</t>
  </si>
  <si>
    <t>7.12</t>
  </si>
  <si>
    <t>Máy chiếu (hoặc màn hình hiển thị)</t>
  </si>
  <si>
    <t>Môn Nghệ thuật (Âm nhạc)</t>
  </si>
  <si>
    <t>4.16</t>
  </si>
  <si>
    <t>4.17</t>
  </si>
  <si>
    <t>4.18</t>
  </si>
  <si>
    <t>4.19</t>
  </si>
  <si>
    <t>05/GV</t>
  </si>
  <si>
    <t>Cặp</t>
  </si>
  <si>
    <t>Cây</t>
  </si>
  <si>
    <t>8.1</t>
  </si>
  <si>
    <t>8.2</t>
  </si>
  <si>
    <t>8.3</t>
  </si>
  <si>
    <t>8.4</t>
  </si>
  <si>
    <t>8.5</t>
  </si>
  <si>
    <t>8.6</t>
  </si>
  <si>
    <t>8.7</t>
  </si>
  <si>
    <t>8.8</t>
  </si>
  <si>
    <t>8.9</t>
  </si>
  <si>
    <t>8.10</t>
  </si>
  <si>
    <t>8.11</t>
  </si>
  <si>
    <t>8.12</t>
  </si>
  <si>
    <t>8.13</t>
  </si>
  <si>
    <t>8.14</t>
  </si>
  <si>
    <t>Môn Nghệ thuật (Mỹ thuật)</t>
  </si>
  <si>
    <t>Môn Nghệ thuật (Mĩ thuật)</t>
  </si>
  <si>
    <t>35/trường</t>
  </si>
  <si>
    <t>04/trường</t>
  </si>
  <si>
    <t>12/trường</t>
  </si>
  <si>
    <t>7.13</t>
  </si>
  <si>
    <t>7.14</t>
  </si>
  <si>
    <t>7.15</t>
  </si>
  <si>
    <t>7.16</t>
  </si>
  <si>
    <t>7.17</t>
  </si>
  <si>
    <t>7.18</t>
  </si>
  <si>
    <t>7.19</t>
  </si>
  <si>
    <t>8.15</t>
  </si>
  <si>
    <t>8.16</t>
  </si>
  <si>
    <t>8.17</t>
  </si>
  <si>
    <t>8.18</t>
  </si>
  <si>
    <t>8.19</t>
  </si>
  <si>
    <t>9.1</t>
  </si>
  <si>
    <t>9.2</t>
  </si>
  <si>
    <t>9.3</t>
  </si>
  <si>
    <t>9.4</t>
  </si>
  <si>
    <t>9.5</t>
  </si>
  <si>
    <t>9.6</t>
  </si>
  <si>
    <t>9.7</t>
  </si>
  <si>
    <t>9.8</t>
  </si>
  <si>
    <t>9.9</t>
  </si>
  <si>
    <t>9.10</t>
  </si>
  <si>
    <t>9.11</t>
  </si>
  <si>
    <t>9.12</t>
  </si>
  <si>
    <t>9.13</t>
  </si>
  <si>
    <t>9.14</t>
  </si>
  <si>
    <t>9.15</t>
  </si>
  <si>
    <t>9.16</t>
  </si>
  <si>
    <t>9.17</t>
  </si>
  <si>
    <t>9.18</t>
  </si>
  <si>
    <t>9.19</t>
  </si>
  <si>
    <t>Môn Hoạt động trải nghiệm</t>
  </si>
  <si>
    <t>Bộ công cụ làm vệ sinh lớp học, bao gồm: Chổi loại nhỏ, khăn lau, ky hốt rác có cán bằng nhựa, khẩu trang y tế loại nhỏ, giỏ đựng rác bằng nhựa có quai xách;</t>
  </si>
  <si>
    <t>Bộ dụng cụ vệ sinh trường học, bao gồm: Chổi rễ loại nhỏ, ky hốt rác có cán bằng nhựa, găng tay lao động loại nhỏ phù hợp với học sinh, khẩu trang y tế loại nhỏ;</t>
  </si>
  <si>
    <t>Bộ dụng cụ chăm sóc hoa, cây trồng thông thường, bao gồm: Xẻng, chĩa 3 bằng nhựa, bình tưới cây 4 lít bằng nhựa, kéo cắt cành.</t>
  </si>
  <si>
    <t>10.1</t>
  </si>
  <si>
    <t>10.2</t>
  </si>
  <si>
    <t>10.3</t>
  </si>
  <si>
    <t>10.4</t>
  </si>
  <si>
    <t>10.5</t>
  </si>
  <si>
    <t>10.6</t>
  </si>
  <si>
    <t>10.7</t>
  </si>
  <si>
    <t>10.8</t>
  </si>
  <si>
    <t>10.9</t>
  </si>
  <si>
    <t>10.10</t>
  </si>
  <si>
    <t>10.11</t>
  </si>
  <si>
    <t>10.12</t>
  </si>
  <si>
    <t>Phụ kiện (hệ thống cáp hoặc kết nối không dây)</t>
  </si>
  <si>
    <t>04/phòng</t>
  </si>
  <si>
    <t>11.1</t>
  </si>
  <si>
    <t>11.2</t>
  </si>
  <si>
    <t>11.3</t>
  </si>
  <si>
    <t>11.4</t>
  </si>
  <si>
    <t>11.5</t>
  </si>
  <si>
    <t>11.6</t>
  </si>
  <si>
    <t>11.7</t>
  </si>
  <si>
    <t>11.8</t>
  </si>
  <si>
    <t>Môn Tin học (1 phòng bộ môn)</t>
  </si>
  <si>
    <t>11.9</t>
  </si>
  <si>
    <t>11.10</t>
  </si>
  <si>
    <t>11.11</t>
  </si>
  <si>
    <t>11.12</t>
  </si>
  <si>
    <t>Hệ thống</t>
  </si>
  <si>
    <t>11.13</t>
  </si>
  <si>
    <t>11.14</t>
  </si>
  <si>
    <t>11.15</t>
  </si>
  <si>
    <t>11.16</t>
  </si>
  <si>
    <t>11.17</t>
  </si>
  <si>
    <t>11.18</t>
  </si>
  <si>
    <t>11.19</t>
  </si>
  <si>
    <t>11.20</t>
  </si>
  <si>
    <t>11.21</t>
  </si>
  <si>
    <t>12.1</t>
  </si>
  <si>
    <t>12.2</t>
  </si>
  <si>
    <t>12.3</t>
  </si>
  <si>
    <t>12.4</t>
  </si>
  <si>
    <t>12.5</t>
  </si>
  <si>
    <t>12.6</t>
  </si>
  <si>
    <t>12.7</t>
  </si>
  <si>
    <t>12.8</t>
  </si>
  <si>
    <t>12.9</t>
  </si>
  <si>
    <t>12.10</t>
  </si>
  <si>
    <t>12.11</t>
  </si>
  <si>
    <t>12.12</t>
  </si>
  <si>
    <t>12.13</t>
  </si>
  <si>
    <t>12.14</t>
  </si>
  <si>
    <t>12.15</t>
  </si>
  <si>
    <t>12.16</t>
  </si>
  <si>
    <t>12.17</t>
  </si>
  <si>
    <t>12.18</t>
  </si>
  <si>
    <t>12.19</t>
  </si>
  <si>
    <t>12.20</t>
  </si>
  <si>
    <t>12.21</t>
  </si>
  <si>
    <t>Thiết bị dùng chung</t>
  </si>
  <si>
    <t>20/lớp</t>
  </si>
  <si>
    <t>01/5lớp</t>
  </si>
  <si>
    <t>Thiết bị thu phát âm thanh, gồm</t>
  </si>
  <si>
    <t>Thiết bị trình chiếu, gồm:</t>
  </si>
  <si>
    <t xml:space="preserve">Bộ tranh GDQPAN </t>
  </si>
  <si>
    <t>13.1</t>
  </si>
  <si>
    <t>13.2</t>
  </si>
  <si>
    <t>13.3</t>
  </si>
  <si>
    <t>13.4</t>
  </si>
  <si>
    <t>13.5</t>
  </si>
  <si>
    <t>13.6</t>
  </si>
  <si>
    <t>13.7</t>
  </si>
  <si>
    <t>13.8</t>
  </si>
  <si>
    <t>13.9</t>
  </si>
  <si>
    <t>13.10</t>
  </si>
  <si>
    <t>13.11</t>
  </si>
  <si>
    <t>13.12</t>
  </si>
  <si>
    <t>13.13</t>
  </si>
  <si>
    <t>13.14</t>
  </si>
  <si>
    <t>13.15</t>
  </si>
  <si>
    <t>14.1</t>
  </si>
  <si>
    <t>14.2</t>
  </si>
  <si>
    <t xml:space="preserve">Thuyết minh: </t>
  </si>
  <si>
    <t>01/6HS</t>
  </si>
  <si>
    <t>01/2HS</t>
  </si>
  <si>
    <t>01/1HS</t>
  </si>
  <si>
    <t>01/35HS</t>
  </si>
  <si>
    <t>01/12lớp</t>
  </si>
  <si>
    <t>03/12lớp</t>
  </si>
  <si>
    <t>04/12lớp</t>
  </si>
  <si>
    <t>20/12lớp</t>
  </si>
  <si>
    <t>02/12lớp</t>
  </si>
  <si>
    <t>01/420HS</t>
  </si>
  <si>
    <t>03/420HS</t>
  </si>
  <si>
    <t>04/420HS</t>
  </si>
  <si>
    <t>20/420HS</t>
  </si>
  <si>
    <t>02/420HS</t>
  </si>
  <si>
    <t>30/420HS</t>
  </si>
  <si>
    <t>10/420HS</t>
  </si>
  <si>
    <t>05/420HS</t>
  </si>
  <si>
    <t>35/420HS</t>
  </si>
  <si>
    <t>30/12lớp</t>
  </si>
  <si>
    <t>02/24lớp</t>
  </si>
  <si>
    <t>20/24lớp</t>
  </si>
  <si>
    <t>01/24lớp</t>
  </si>
  <si>
    <t>03/24lớp</t>
  </si>
  <si>
    <t>02/840HS</t>
  </si>
  <si>
    <t>20/840HS</t>
  </si>
  <si>
    <t>01/840HS</t>
  </si>
  <si>
    <t>03/840HS</t>
  </si>
  <si>
    <t>10/12lớp</t>
  </si>
  <si>
    <t>05/12lớp</t>
  </si>
  <si>
    <t>35/12lớp</t>
  </si>
  <si>
    <t>06/24lớp</t>
  </si>
  <si>
    <t>05/24lớp</t>
  </si>
  <si>
    <t>35/24lớp</t>
  </si>
  <si>
    <t>06/840HS</t>
  </si>
  <si>
    <t>05/840HS</t>
  </si>
  <si>
    <t>35/840HS</t>
  </si>
  <si>
    <t>04/24lớp</t>
  </si>
  <si>
    <t>12/24lớp</t>
  </si>
  <si>
    <t>04/840HS</t>
  </si>
  <si>
    <t>12/840HS</t>
  </si>
  <si>
    <t>02/35HS</t>
  </si>
  <si>
    <t>20/35HS</t>
  </si>
  <si>
    <t>01/175HS</t>
  </si>
  <si>
    <t>04/35HS</t>
  </si>
  <si>
    <t>01/phòng BM</t>
  </si>
  <si>
    <t>01/phòng học</t>
  </si>
  <si>
    <t>06/35HS</t>
  </si>
  <si>
    <t>06/phòng BM</t>
  </si>
  <si>
    <t>19/phòng</t>
  </si>
  <si>
    <t>19/24lớp</t>
  </si>
  <si>
    <t>19/840HS</t>
  </si>
  <si>
    <t>ĐỊNH MỨC TIÊU HAO THIẾT BỊ, VẬT TƯ THỰC HIỆN CHƯƠNG TRÌNH GIÁO DỤC THCS</t>
  </si>
  <si>
    <t>LỚP 6</t>
  </si>
  <si>
    <t>Định mức
thiết bị, vật
tư tiêu hao
1 năm học/  1 học sinh</t>
  </si>
  <si>
    <t>Định mức sử dụng thiết bị/  học sinh</t>
  </si>
  <si>
    <t>Số lượng thiết bị quy đổi theo học sinh</t>
  </si>
  <si>
    <t>Số lượng thiết bị quy đổi theo lớp</t>
  </si>
  <si>
    <t>Bộ tranh minh họa hình ảnh một số truyện tiêu biểu</t>
  </si>
  <si>
    <t>Bộ tranh mô hình hóa các thành tố của các loại văn bản</t>
  </si>
  <si>
    <t>Bộ tranh mô hình hóa các thành tố của các loại văn bản thơ</t>
  </si>
  <si>
    <t>Bộ tranh bìa sách một số cuốn Hồi kí và Du kí nổi tiếng</t>
  </si>
  <si>
    <t>Tranh mô hình hóa các yếu tố hình thức của văn bản nghị luận: mở bài, thân bài, kết bài; ý kiến, lí lẽ, bằng chứng</t>
  </si>
  <si>
    <t>Tranh mô hình hóa các yếu tố hình thức của văn bản thông tin</t>
  </si>
  <si>
    <t>Tranh minh họa: Mô hình hóa quy trình viết 1 văn bản và Sơ đồ tóm tắt nội dung chính của một số văn bản đơn giản</t>
  </si>
  <si>
    <t>Sơ đồ mô hình một số kiểu văn bản có trong chương trình</t>
  </si>
  <si>
    <t>Video/clip/ phim tư liệu về Văn học dân gian Việt Nam</t>
  </si>
  <si>
    <t>Video/clip/ phim tư liệu về thơ văn của Chủ tịch Hồ Chí Minh</t>
  </si>
  <si>
    <t>Video/clip/ phim tư liệu về thơ của Tố Hữu trước và sau Cách mạng tháng Tám</t>
  </si>
  <si>
    <t>Bộ thiết bị để vẽ trên bảng trong dạy học Toán</t>
  </si>
  <si>
    <t>Bộ thước thực hành đo khoảng cách, đo chiều cao ngoài trời</t>
  </si>
  <si>
    <t>Bộ thiết bị dạy Thống kê và Xác suất</t>
  </si>
  <si>
    <t>Bộ thiết bị dạy hình học phẳng</t>
  </si>
  <si>
    <t>Phần mềm Toán học (Hình học và đo lường)</t>
  </si>
  <si>
    <t>Phần mềm Toán học (Thống kê và Xác suất)</t>
  </si>
  <si>
    <t>Máy chiếu (hoặc màn hình hiển thị)</t>
  </si>
  <si>
    <t>Phụ kiện</t>
  </si>
  <si>
    <t>Thiết bị cho học sinh học ngoại ngữ</t>
  </si>
  <si>
    <t>Thiết bị dạy cho giáo viên</t>
  </si>
  <si>
    <t>Bộ tranh về truyền thống gia đình, dòng họ</t>
  </si>
  <si>
    <t>Bộ tranh về tình yêu thương con người</t>
  </si>
  <si>
    <t>Bộ tranh về sự siêng năng, kiên trì</t>
  </si>
  <si>
    <t>Bộ tranh hướng dẫn phòng tránh và ứng phó với các tình huống nguy hiểm</t>
  </si>
  <si>
    <t>Bộ tranh về thực hiện lối sống tiết kiệm</t>
  </si>
  <si>
    <t>Tranh mô phỏng mối quan hệ giữa nhà nước và công dân</t>
  </si>
  <si>
    <t>Bộ tranh thể hiện các nhóm quyền trẻ em</t>
  </si>
  <si>
    <t>Video/clip về tôn trọng sự thật</t>
  </si>
  <si>
    <t>Video/clip về tình huống tự lập</t>
  </si>
  <si>
    <t>Video/clip về tình huống giữ chữ tín</t>
  </si>
  <si>
    <t>Video/clip về tiết kiệm</t>
  </si>
  <si>
    <t>Video/clip về đăng kí khai sinh</t>
  </si>
  <si>
    <t>Bộ dụng cụ thực hành tự nhận thức bản thân</t>
  </si>
  <si>
    <t>Bộ dụng cụ cho HS thực hành ứng phó với các tình huống nguy hiểm</t>
  </si>
  <si>
    <t>Bộ dụng cụ thực hành tiết kiệm</t>
  </si>
  <si>
    <t>Phim tư liệu mô tả việc khai quật một di chỉ khảo cổ học</t>
  </si>
  <si>
    <t>Tranh một tờ lịch bloc có đủ thông tin về thời gian theo Dương lịch và Âm lịch.</t>
  </si>
  <si>
    <t>Lược đồ một số di chỉ khảo cổ học tiêu biểu ở Đông Nam Á và Việt Nam</t>
  </si>
  <si>
    <t>Phim mô phỏng đời sống loài người thời nguyên thủy</t>
  </si>
  <si>
    <t>Lược đồ thế giới cổ đại</t>
  </si>
  <si>
    <t>Lược đồ Đông Nam Á và các vương quốc cổ ở Đông Nam Á</t>
  </si>
  <si>
    <t>Phim tài liệu về một số thành tựu văn minh Đông Nam Á</t>
  </si>
  <si>
    <t>Phim thể hiện đời sống xã hội và phong tục của người Văn Lang, Âu Lạc.</t>
  </si>
  <si>
    <t>Lược đồ thể hiện Chiến thắng Bạch Đằng năm 938</t>
  </si>
  <si>
    <t>Phim thể hiện một số cuộc khởi nghĩa tiêu biểu trong thời kỳ Bắc thuộc và về Chiến thắng Bạch Đằng năm 938.</t>
  </si>
  <si>
    <t>Phim về đời sống cư dân, phong tục, văn hóa của các vương quốc cổ đại Champa và Phù Nam</t>
  </si>
  <si>
    <t>Quả địa cầu hành chính</t>
  </si>
  <si>
    <t>Hộp quặng và khoáng sản chính ở Việt Nam</t>
  </si>
  <si>
    <t>Nhiệt - ẩm kế treo tường</t>
  </si>
  <si>
    <t>Bản đồ địa hình, Bản đồ hành chính, Bản đồ giao thông, Bản đồ du lịch</t>
  </si>
  <si>
    <t>Sơ đồ chuyển động của Trái Đất quanh Mặt Trời</t>
  </si>
  <si>
    <t>Cấu tạo bên trong Trái Đất</t>
  </si>
  <si>
    <t>Các dạng địa hình trên Trái Đất</t>
  </si>
  <si>
    <t>Lát cắt địa hình</t>
  </si>
  <si>
    <t>Hiện tượng tạo núi</t>
  </si>
  <si>
    <t>Sơ đồ các tầng khí quyển.</t>
  </si>
  <si>
    <t>Sơ đồ vòng tuần hoàn lớn của nước</t>
  </si>
  <si>
    <t>Phẫu diện một số loại đất chính</t>
  </si>
  <si>
    <t>Hệ sinh thái rừng nhiệt đới</t>
  </si>
  <si>
    <t>Mô phỏng động về ngày đêm luân phiên và ngày đêm dài ngắn theo mùa.</t>
  </si>
  <si>
    <t>Mô phỏng động về các địa mảng xô vào nhau</t>
  </si>
  <si>
    <t>Hoạt động phun trào của núi lửa. Cảnh quan vùng núi lửa.</t>
  </si>
  <si>
    <t>Sự nóng lên toàn cầu (Global warming)</t>
  </si>
  <si>
    <t>Tác động của nước biển dâng</t>
  </si>
  <si>
    <t>Thiên tai và ứng phó với thiên tai ở Việt Nam</t>
  </si>
  <si>
    <t>Sự đa dạng của thế giới sinh vật trên lục địa và đại dương</t>
  </si>
  <si>
    <t>Biến áp nguồn</t>
  </si>
  <si>
    <t>Bộ giá thí nghiệm</t>
  </si>
  <si>
    <t>Đồng hồ đo thời gian hiện số</t>
  </si>
  <si>
    <t>Bảng thép</t>
  </si>
  <si>
    <t>Quả kim loại</t>
  </si>
  <si>
    <t>Đồng hồ đo điện đa năng</t>
  </si>
  <si>
    <t>Dây nối</t>
  </si>
  <si>
    <t>Dây điện trở</t>
  </si>
  <si>
    <t>Giá quang học</t>
  </si>
  <si>
    <t>Máy phát âm tần</t>
  </si>
  <si>
    <t>Cổng quang</t>
  </si>
  <si>
    <t>Bộ thu nhận số liệu</t>
  </si>
  <si>
    <t>Cảm biến điện thế</t>
  </si>
  <si>
    <t>Cảm biến dòng điện</t>
  </si>
  <si>
    <t>Cảm biến nhiệt độ</t>
  </si>
  <si>
    <t>Bộ lực kế</t>
  </si>
  <si>
    <t>Cốc đốt</t>
  </si>
  <si>
    <t>Bộ thanh nam châm</t>
  </si>
  <si>
    <t>Biến trở con chạy</t>
  </si>
  <si>
    <t>Ampe kế một chiều</t>
  </si>
  <si>
    <t>Vôn kế một chiều</t>
  </si>
  <si>
    <t>Nguồn sáng</t>
  </si>
  <si>
    <t>Bút thử điện thông mạch</t>
  </si>
  <si>
    <t>Nhiệt kế (lỏng)</t>
  </si>
  <si>
    <t>Thấu kính hội tụ</t>
  </si>
  <si>
    <t>Thấu kính phân kì</t>
  </si>
  <si>
    <t>Giá để ống nghiệm</t>
  </si>
  <si>
    <t>Đèn cồn</t>
  </si>
  <si>
    <t>Lưới thép tản nhiệt</t>
  </si>
  <si>
    <t>Kính bảo hộ</t>
  </si>
  <si>
    <t>Chổi rửa ống nghiệm</t>
  </si>
  <si>
    <t>Khay mang dụng cụ và hóa chất</t>
  </si>
  <si>
    <t>Bình chia độ</t>
  </si>
  <si>
    <t>Cốc thủy tinh loại 250 ml</t>
  </si>
  <si>
    <t>Cốc thủy tinh 100 ml</t>
  </si>
  <si>
    <t>Chậu thủy tinh</t>
  </si>
  <si>
    <t>Ống nghiệm</t>
  </si>
  <si>
    <t>Ống đong hình trụ 100 ml</t>
  </si>
  <si>
    <t>Bình tam giác 250ml</t>
  </si>
  <si>
    <t>Bình tam giác 100ml</t>
  </si>
  <si>
    <t>Bộ ống dẫn thủy tinh các loại</t>
  </si>
  <si>
    <t>Bộ nút cao su có lỗ và không có lỗ các loại</t>
  </si>
  <si>
    <t>Bát sứ</t>
  </si>
  <si>
    <t>Lọ thủy tinh miệng hẹp kèm ống hút nhỏ giọt</t>
  </si>
  <si>
    <t>Thìa xúc hóa chất</t>
  </si>
  <si>
    <t>Đũa thủy tinh</t>
  </si>
  <si>
    <t>Pipet (ống hút nhỏ giọt)</t>
  </si>
  <si>
    <t>Cân điện tử</t>
  </si>
  <si>
    <t>Nhiệt kế y tế</t>
  </si>
  <si>
    <t>Kính hiển vi</t>
  </si>
  <si>
    <t>Kẹp ống nghiệm</t>
  </si>
  <si>
    <t>Bộ học liệu điện tử, mô phỏng hỗ trợ dạy học môn Khoa học tự nhiên.</t>
  </si>
  <si>
    <t>Tranh ảnh: Sự đa dạng của chất</t>
  </si>
  <si>
    <t>Tranh ảnh: So sánh tế bào thực vật, động vật</t>
  </si>
  <si>
    <t>Tranh ảnh: So sánh tế bào nhân thực và nhân sơ</t>
  </si>
  <si>
    <t>Tranh ảnh: Thực vật có mạch, có hạt (Hạt trần)</t>
  </si>
  <si>
    <t>Tranh ảnh: Thực vật có mạch, có hạt, có hoa (Hạt kín)</t>
  </si>
  <si>
    <t>Tranh ảnh: Đa dạng động vật không xương sống</t>
  </si>
  <si>
    <t>Tranh ảnh: Đa dạng động vật có xương sống</t>
  </si>
  <si>
    <t>Tranh ảnh: Sự tương tác của bề mặt hai vật</t>
  </si>
  <si>
    <t>Tranh ảnh: Sự mọc lặn của Mặt Trời</t>
  </si>
  <si>
    <t>Tranh ảnh: Một số hình dạng nhìn thấy của Mặt Trăng</t>
  </si>
  <si>
    <t>Tranh ảnh: Hệ Mặt Trời</t>
  </si>
  <si>
    <t>Tranh ảnh: Ngân Hà</t>
  </si>
  <si>
    <t>Bộ thí nghiệm nóng chảy và đông đặc</t>
  </si>
  <si>
    <t>Bộ dụng cụ và hóa chất điều chế oxygen</t>
  </si>
  <si>
    <t>Bộ dụng cụ xác định thành phần phần trăm thể tích</t>
  </si>
  <si>
    <t>Bộ dụng cụ và hóa chất thí nghiệm để phân biệt dung dịch; dung môi</t>
  </si>
  <si>
    <t>Bộ dụng cụ và hóa chất thí nghiệm tách chất</t>
  </si>
  <si>
    <t>Bộ dụng cụ quan sát tế bào</t>
  </si>
  <si>
    <t>Bộ dụng cụ làm tiêu bản tế bào</t>
  </si>
  <si>
    <t>Bộ dụng cụ quan sát sinh vật đơn bào</t>
  </si>
  <si>
    <t>Bộ dụng cụ quan sát nguyên sinh vật</t>
  </si>
  <si>
    <t>Bộ dụng cụ quan sát nấm</t>
  </si>
  <si>
    <t>Bộ dụng cụ thu thập và quan sát sinh vật ngoài thiên nhiên</t>
  </si>
  <si>
    <t>Bộ dụng cụ đo chiều dài, thời gian, khối lượng, nhiệt độ</t>
  </si>
  <si>
    <t>Bộ dụng cụ minh họa lực không tiếp xúc</t>
  </si>
  <si>
    <t>Bộ thiết bị chứng minh lực cản của nước</t>
  </si>
  <si>
    <t>Bộ thiết bị thí nghiệm độ giãn lò xo</t>
  </si>
  <si>
    <t>Video mô tả đa dạng thực vật</t>
  </si>
  <si>
    <t>Video mô tả đa dạng cá</t>
  </si>
  <si>
    <t>Video mô tả đa dạng lưỡng cư</t>
  </si>
  <si>
    <t>Video mô tả đa dạng bò sát</t>
  </si>
  <si>
    <t>Video mô tả đa dạng chim</t>
  </si>
  <si>
    <t>Video mô tả đa dạng thú</t>
  </si>
  <si>
    <t>Video mô tả đa dạng sinh học</t>
  </si>
  <si>
    <t>Video mô tả các nguyên nhân làm suy giảm đa dạng sinh học</t>
  </si>
  <si>
    <t>Bộ vật liệu cơ khí</t>
  </si>
  <si>
    <t>Bộ dụng cụ cơ khí</t>
  </si>
  <si>
    <t>Bộ thiết bị cơ khí cỡ nhỏ</t>
  </si>
  <si>
    <t>Bộ vật liệu điện</t>
  </si>
  <si>
    <t>Bộ dụng cụ điện</t>
  </si>
  <si>
    <t>Găng tay bảo hộ lao động</t>
  </si>
  <si>
    <t>Nồi cơm điện</t>
  </si>
  <si>
    <t>Bếp điện</t>
  </si>
  <si>
    <t>Hộp mẫu các loại vải</t>
  </si>
  <si>
    <t>Bóng đèn các loại</t>
  </si>
  <si>
    <t>Bộ dụng cụ chế biến món ăn không sử dụng nhiệt.</t>
  </si>
  <si>
    <t>Bộ dụng cụ tỉa hoa, trang trí món ăn.</t>
  </si>
  <si>
    <t>Điều hòa nhiệt độ</t>
  </si>
  <si>
    <t>Phần mềm tạo sơ đồ tư duy</t>
  </si>
  <si>
    <t>Phần mềm tạo thư điện tử</t>
  </si>
  <si>
    <t>Switch/Hub</t>
  </si>
  <si>
    <t>Wireless Router/ Access Point</t>
  </si>
  <si>
    <t>Cáp mạng UTP</t>
  </si>
  <si>
    <t>Đầu bấm mạng</t>
  </si>
  <si>
    <t>Bóng nhồi</t>
  </si>
  <si>
    <t>Xà đơn</t>
  </si>
  <si>
    <t>Xà kép</t>
  </si>
  <si>
    <t>Quả bóng ném</t>
  </si>
  <si>
    <t>Lưới chắn bóng</t>
  </si>
  <si>
    <t>Bàn đạp xuất phát</t>
  </si>
  <si>
    <t>Dây đích</t>
  </si>
  <si>
    <t>Cột và lưới bóng chuyền</t>
  </si>
  <si>
    <t>Bàn, lưới</t>
  </si>
  <si>
    <t>Quả cầu lông</t>
  </si>
  <si>
    <t>Vợt cầu lông</t>
  </si>
  <si>
    <t>Cột, lưới cầu lông</t>
  </si>
  <si>
    <t>Cột, lưới đá cầu</t>
  </si>
  <si>
    <t>Thiết bị bảo hộ</t>
  </si>
  <si>
    <t>Bàn cờ, quân cờ</t>
  </si>
  <si>
    <t>Electric keyboard (đàn phím điện tử)</t>
  </si>
  <si>
    <t>Đèn chiếu sáng</t>
  </si>
  <si>
    <t>Giá để mẫu vẽ và dụng cụ học tập</t>
  </si>
  <si>
    <t>Bàn, ghế học mĩ thuật</t>
  </si>
  <si>
    <t>Bục, bệ</t>
  </si>
  <si>
    <t>Mẫu vẽ</t>
  </si>
  <si>
    <t>Bảng vẽ</t>
  </si>
  <si>
    <t>Ống rửa bút</t>
  </si>
  <si>
    <t>Lô đồ họa (tranh in)</t>
  </si>
  <si>
    <t>Bộ tranh/ ảnh về di sản văn hóa nghệ thuật Việt Nam thời kì Tiền sử và Cổ đại</t>
  </si>
  <si>
    <t>Bộ tranh/ ảnh về di sản văn hóa nghệ thuật thế giới thời kì Tiền sử và Cổ đại</t>
  </si>
  <si>
    <t>Bộ thẻ về thiên tai, biến đổi khí hậu</t>
  </si>
  <si>
    <t>Bộ tranh về các hoạt động thiện nguyện, nhân đạo</t>
  </si>
  <si>
    <t>Bộ thẻ nghề truyền thống</t>
  </si>
  <si>
    <t>Video về Giao tiếp ứng xử</t>
  </si>
  <si>
    <t>Video về cảnh quan thiên nhiên Việt Nam</t>
  </si>
  <si>
    <t>Video về một số nghề truyền thống điển hình ở một vài địa phương</t>
  </si>
  <si>
    <t>Bộ lều trại</t>
  </si>
  <si>
    <t>Tủ đựng thiết bị</t>
  </si>
  <si>
    <t>Giá để thiết bị</t>
  </si>
  <si>
    <t>Thiết bị thu phát âm thanh</t>
  </si>
  <si>
    <t>Thiết bị trình chiếu</t>
  </si>
  <si>
    <t>Môn Ngữ văn</t>
  </si>
  <si>
    <t>1.7</t>
  </si>
  <si>
    <t>1.8</t>
  </si>
  <si>
    <t>1.9</t>
  </si>
  <si>
    <t>1.10</t>
  </si>
  <si>
    <t>1.11</t>
  </si>
  <si>
    <t>1.12</t>
  </si>
  <si>
    <t>Video/clip/ phim tư liệu về tác giả Nguyễn Tuân</t>
  </si>
  <si>
    <t>1.13</t>
  </si>
  <si>
    <t>08/GV</t>
  </si>
  <si>
    <t>45/phòng</t>
  </si>
  <si>
    <t>1/6HS</t>
  </si>
  <si>
    <t>Bộ học liệu điện tử được xây dựng theo Chương trình môn học Lịch sử và Địa lý mới (CTGDPT 2018)</t>
  </si>
  <si>
    <t>Phân môn Lịch sử</t>
  </si>
  <si>
    <t>Phân môn Địa lý</t>
  </si>
  <si>
    <t>5.31</t>
  </si>
  <si>
    <t>5.32</t>
  </si>
  <si>
    <t>5.33</t>
  </si>
  <si>
    <t>5.34</t>
  </si>
  <si>
    <t>Bản đồ các khu vực giờ trên Trái đất</t>
  </si>
  <si>
    <t>Lược đồ các mảng kiến tạo, vành đai động đất, núi lửa trên trái đất</t>
  </si>
  <si>
    <t>Lược đồ phân bố lượng mưa trung bình năm trên Trái đất</t>
  </si>
  <si>
    <t>Lược đồ phân bố nhiết độ trung bình năm trên Trái đất</t>
  </si>
  <si>
    <t>Bản đồ các đới khí hậu trên Trái đất</t>
  </si>
  <si>
    <t>5.35</t>
  </si>
  <si>
    <t>5.36</t>
  </si>
  <si>
    <t>5.37</t>
  </si>
  <si>
    <t>5.38</t>
  </si>
  <si>
    <t>5.39</t>
  </si>
  <si>
    <t>5.40</t>
  </si>
  <si>
    <t>5.41</t>
  </si>
  <si>
    <t>5.42</t>
  </si>
  <si>
    <t>Bản đồ các dòng biển trên đại dương thế giới</t>
  </si>
  <si>
    <t>Bản đồ các loại đất chính trên Trái đất</t>
  </si>
  <si>
    <t>Bản đồ các đới thiên nhiên trên Trái đất</t>
  </si>
  <si>
    <t>Bản đồ phân bổ dân cư và đô thị trên thế giới</t>
  </si>
  <si>
    <t>5.43</t>
  </si>
  <si>
    <t>07/phòng</t>
  </si>
  <si>
    <t>02/phòng</t>
  </si>
  <si>
    <t>Dây</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</si>
  <si>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</si>
  <si>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</si>
  <si>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</si>
  <si>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</si>
  <si>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</si>
  <si>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</si>
  <si>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</si>
  <si>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</si>
  <si>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</si>
  <si>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</si>
  <si>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</si>
  <si>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</si>
  <si>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</si>
  <si>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</si>
  <si>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</si>
  <si>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</si>
  <si>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</si>
  <si>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</si>
  <si>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</si>
  <si>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</si>
  <si>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</si>
  <si>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</si>
  <si>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</si>
  <si>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Găng tay cao su</t>
  </si>
  <si>
    <t>Áo choàng</t>
  </si>
  <si>
    <t>Đôi</t>
  </si>
  <si>
    <t>6.35</t>
  </si>
  <si>
    <t>6.36</t>
  </si>
  <si>
    <t>6.37</t>
  </si>
  <si>
    <t>6.38</t>
  </si>
  <si>
    <t>6.39</t>
  </si>
  <si>
    <t>6.40</t>
  </si>
  <si>
    <t>6.41</t>
  </si>
  <si>
    <t>6.42</t>
  </si>
  <si>
    <t>6.43</t>
  </si>
  <si>
    <t>6.44</t>
  </si>
  <si>
    <t>6.45</t>
  </si>
  <si>
    <t>50/phòng</t>
  </si>
  <si>
    <t>6.46</t>
  </si>
  <si>
    <t>6.47</t>
  </si>
  <si>
    <t>6.48</t>
  </si>
  <si>
    <t>6.49</t>
  </si>
  <si>
    <t>6.50</t>
  </si>
  <si>
    <t>6.51</t>
  </si>
  <si>
    <t>6.52</t>
  </si>
  <si>
    <t>14/phòng</t>
  </si>
  <si>
    <t>6.53</t>
  </si>
  <si>
    <t>6.54</t>
  </si>
  <si>
    <t>6.55</t>
  </si>
  <si>
    <t>6.56</t>
  </si>
  <si>
    <t>6.57</t>
  </si>
  <si>
    <t>Bộ hóa chất</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</si>
  <si>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</si>
  <si>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</si>
  <si>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</si>
  <si>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</si>
  <si>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</si>
  <si>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</si>
  <si>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</si>
  <si>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</si>
  <si>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</si>
  <si>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</si>
  <si>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</si>
  <si>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</si>
  <si>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</si>
  <si>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</si>
  <si>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</si>
  <si>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</si>
  <si>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</si>
  <si>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</si>
  <si>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</si>
  <si>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</si>
  <si>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</si>
  <si>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</si>
  <si>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</si>
  <si>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</si>
  <si>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</si>
  <si>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</si>
  <si>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</si>
  <si>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</si>
  <si>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</si>
  <si>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</si>
  <si>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</si>
  <si>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</si>
  <si>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</si>
  <si>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</si>
  <si>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</si>
  <si>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Môn Công nghệ (1 phòng học bộ môn)</t>
  </si>
  <si>
    <t>Bộ công cụ phát triển ứng dụng dựa trên vi điều khiển</t>
  </si>
  <si>
    <t>Dụng cụ đo các đại lượng không điện</t>
  </si>
  <si>
    <t>Tranh: Vai trò và đặc điểm chung của nhà ở</t>
  </si>
  <si>
    <t>Tranh: Kiến trúc nhà ở Việt Nam</t>
  </si>
  <si>
    <t>Tranh: Xây dựng nhà ở</t>
  </si>
  <si>
    <t>Tranh: Ngôi nhà thông minh</t>
  </si>
  <si>
    <t>Tranh: Thực phẩm trong gia đình</t>
  </si>
  <si>
    <t>Tranh: Phương pháp bảo quản thực phẩm</t>
  </si>
  <si>
    <t>Tranh: Phương pháp chế biến thực phẩm</t>
  </si>
  <si>
    <t>7.20</t>
  </si>
  <si>
    <t>7.21</t>
  </si>
  <si>
    <t>7.22</t>
  </si>
  <si>
    <t>7.23</t>
  </si>
  <si>
    <t>7.24</t>
  </si>
  <si>
    <t>7.25</t>
  </si>
  <si>
    <t>7.26</t>
  </si>
  <si>
    <t>7.27</t>
  </si>
  <si>
    <t>7.28</t>
  </si>
  <si>
    <t>Tranh: Trang phục và đời sống</t>
  </si>
  <si>
    <t>Tranh: Thời trang trong cuộc sống</t>
  </si>
  <si>
    <t>Tranh: Lựa chọn và sử dụng trang phục</t>
  </si>
  <si>
    <t>Tranh: Nồi cơm điện</t>
  </si>
  <si>
    <t>Tranh: Bếp điện</t>
  </si>
  <si>
    <t>Tranh: Đèn điện</t>
  </si>
  <si>
    <t xml:space="preserve">Cái </t>
  </si>
  <si>
    <t>7.29</t>
  </si>
  <si>
    <t>7.30</t>
  </si>
  <si>
    <t>Băng đĩa/phần mềm: Ngôi nhà thông minh</t>
  </si>
  <si>
    <t>Băng đĩa/phần mềm: Vệ sinh an toàn thực phẩm trong gia đình.</t>
  </si>
  <si>
    <t>Băng đĩa/phần mềm: Trang phục và thời trang</t>
  </si>
  <si>
    <t>Băng đĩa/phần mềm: An toàn điện trong gia đình.</t>
  </si>
  <si>
    <t>Băng đĩa/phần mềm: Sử dụng năng lượng tiết kiệm, hiệu quả.</t>
  </si>
  <si>
    <t>Tệp</t>
  </si>
  <si>
    <t>7.31</t>
  </si>
  <si>
    <t>7.32</t>
  </si>
  <si>
    <t>7.33</t>
  </si>
  <si>
    <t>7.34</t>
  </si>
  <si>
    <t>7.35</t>
  </si>
  <si>
    <t>7.36</t>
  </si>
  <si>
    <t>7.37</t>
  </si>
  <si>
    <t>23/phòng</t>
  </si>
  <si>
    <t>8.20</t>
  </si>
  <si>
    <t>8.21</t>
  </si>
  <si>
    <t>8.22</t>
  </si>
  <si>
    <t>8.23</t>
  </si>
  <si>
    <t>8.24</t>
  </si>
  <si>
    <t>8.25</t>
  </si>
  <si>
    <t>Mét</t>
  </si>
  <si>
    <t>100/phòng</t>
  </si>
  <si>
    <t>15/GV</t>
  </si>
  <si>
    <t>Quả bóng chuyền da</t>
  </si>
  <si>
    <t>Quả bóng bàn</t>
  </si>
  <si>
    <t>Vợt bóng bàn</t>
  </si>
  <si>
    <t>50/GV</t>
  </si>
  <si>
    <t>Đích đấm đá (cầm tay)</t>
  </si>
  <si>
    <t>60/trường</t>
  </si>
  <si>
    <t>9.20</t>
  </si>
  <si>
    <t>9.21</t>
  </si>
  <si>
    <t>9.22</t>
  </si>
  <si>
    <t>9.23</t>
  </si>
  <si>
    <t>9.24</t>
  </si>
  <si>
    <t>9.25</t>
  </si>
  <si>
    <t>9.26</t>
  </si>
  <si>
    <t>9.27</t>
  </si>
  <si>
    <t>9.28</t>
  </si>
  <si>
    <t>9.29</t>
  </si>
  <si>
    <t>9.30</t>
  </si>
  <si>
    <t>9.31</t>
  </si>
  <si>
    <t>9.32</t>
  </si>
  <si>
    <t>9.33</t>
  </si>
  <si>
    <t>9.34</t>
  </si>
  <si>
    <t>9.35</t>
  </si>
  <si>
    <t>9.36</t>
  </si>
  <si>
    <t>9.37</t>
  </si>
  <si>
    <t>9.38</t>
  </si>
  <si>
    <t>9.39</t>
  </si>
  <si>
    <t>9.40</t>
  </si>
  <si>
    <t>9.41</t>
  </si>
  <si>
    <t>25/GV</t>
  </si>
  <si>
    <t>Máy tính để bàn hoặc xách tay</t>
  </si>
  <si>
    <t>Môn Nghệ thuật (Mĩ thuật) cho 1 phòng học bộ môn</t>
  </si>
  <si>
    <t>03/phòng</t>
  </si>
  <si>
    <t>Bảng pha màu</t>
  </si>
  <si>
    <t>225/phòng</t>
  </si>
  <si>
    <t>Màu Goát</t>
  </si>
  <si>
    <t>Môn Hoạt động trải nghiệm, hướng nghiệp</t>
  </si>
  <si>
    <t>06/5lớp</t>
  </si>
  <si>
    <t>14.3</t>
  </si>
  <si>
    <t>14.4</t>
  </si>
  <si>
    <t>14.5</t>
  </si>
  <si>
    <t>14.6</t>
  </si>
  <si>
    <t>14.7</t>
  </si>
  <si>
    <t>14.8</t>
  </si>
  <si>
    <t>Môn Giáo dục thể chất</t>
  </si>
  <si>
    <t>LỚP 7</t>
  </si>
  <si>
    <t>Bộ thiết bị dạy học hình học trực quan (các hình khối trong thực tiễn)</t>
  </si>
  <si>
    <t>Tranh về truyền thống quê hương</t>
  </si>
  <si>
    <t>Tranh về việc học tập tự giác tích cực của HS</t>
  </si>
  <si>
    <t>Tranh về cách ứng phó với tình huống căng thẳng</t>
  </si>
  <si>
    <t>Tranh về phòng chống bạo lực học đường</t>
  </si>
  <si>
    <t>Tranh thể hiện hoạt động quản lí tiền của HS</t>
  </si>
  <si>
    <t>Tranh về tệ nạn xã hội</t>
  </si>
  <si>
    <t>Video/clip về bảo tồn di sản văn hóa</t>
  </si>
  <si>
    <t>Lược đồ thể hiện một số cuộc phát kiến địa lý, thế kỷ XV, XVI</t>
  </si>
  <si>
    <t>Phim tư liệu về Văn hóa Phục hưng</t>
  </si>
  <si>
    <t>Phim tài liệu về một số thành tựu văn hóa tiêu biểu của Trung Quốc từ thế kỷ VII đến giữa thế kỷ XIX</t>
  </si>
  <si>
    <t>Lược đồ Đông Nam Á và quốc gia ở Đông Nam Á</t>
  </si>
  <si>
    <t>Phim tài liệu giới thiệu về Luang Prabang và về vương quốc Lan Xang</t>
  </si>
  <si>
    <t>Phim tài liệu thể hiện một số cuộc kháng chiến chống ngoại xâm trong lịch sử Việt Nam trong thời gian từ thế kỷ X đến giữa thế kỷ XVI</t>
  </si>
  <si>
    <t>Thảm thực vật ở dãy Andes</t>
  </si>
  <si>
    <t>Sơ đồ lát cắt ngang các vùng biển Việt Nam</t>
  </si>
  <si>
    <t>Bản đồ các khu vực giờ trên Trái Đất</t>
  </si>
  <si>
    <t>Lược đồ các mảng kiến tạo, vành đai động đất, núi lửa trên Trái Đất</t>
  </si>
  <si>
    <t>Lược đồ phân bố lượng mưa trung bình năm trên Trái Đất.</t>
  </si>
  <si>
    <t>Lược đồ phân bố nhiệt độ trung bình năm trên Trái Đất.</t>
  </si>
  <si>
    <t>Bản đồ các đới khí hậu trên Trái Đất</t>
  </si>
  <si>
    <t>Bản đồ các loại đất chính trên Trái Đất</t>
  </si>
  <si>
    <t>Bản đồ các đới thiên nhiên trên Trái Đất</t>
  </si>
  <si>
    <t>Bản đồ phân bố dân cư và đô thị trên thế giới</t>
  </si>
  <si>
    <t>Bản đồ các nước châu Âu</t>
  </si>
  <si>
    <t>Bản đồ tự nhiên châu Âu</t>
  </si>
  <si>
    <t>Bản đồ các nước châu Á</t>
  </si>
  <si>
    <t>Bản đồ tự nhiên châu Á</t>
  </si>
  <si>
    <t>Bản đồ các nước châu Phi</t>
  </si>
  <si>
    <t>Bản đồ tự nhiên châu Phi</t>
  </si>
  <si>
    <t>Bản đồ các nước châu Mỹ</t>
  </si>
  <si>
    <t>Bản đồ tự nhiên châu Mỹ</t>
  </si>
  <si>
    <t>Bản đồ các nước châu Đại Dương</t>
  </si>
  <si>
    <t>Bản đồ tự nhiên châu Đại Dương</t>
  </si>
  <si>
    <t>Bản đồ tự nhiên châu Nam Cực</t>
  </si>
  <si>
    <t>Tranh ảnh: Bảng tuần hoàn các nguyên tố hóa học</t>
  </si>
  <si>
    <t>Tranh ảnh: Thiết bị “bắn tốc độ”</t>
  </si>
  <si>
    <t>Tranh ảnh: Tranh mô tả ảnh hưởng của tốc độ trong an toàn giao thông.</t>
  </si>
  <si>
    <t>Tranh ảnh: Từ trường của Trái Đất</t>
  </si>
  <si>
    <t>Tranh ảnh: Trao đổi chất ở động vật</t>
  </si>
  <si>
    <t>Tranh ảnh: Vận chuyển các chất ở người</t>
  </si>
  <si>
    <t>Tranh ảnh: Vòng đời của động vật</t>
  </si>
  <si>
    <t>Tranh ảnh: Các hình thức sinh sản vô tính ở động vật</t>
  </si>
  <si>
    <t>Tranh ảnh: Sinh sản hữu tính ở thực vật</t>
  </si>
  <si>
    <t>Thiết bị đo tốc độ</t>
  </si>
  <si>
    <t>Bộ dụng cụ thí nghiệm tạo âm thanh</t>
  </si>
  <si>
    <t>Bộ dụng cụ thí nghiệm về sóng âm</t>
  </si>
  <si>
    <t>Bộ dụng cụ thí nghiệm thu năng lượng ánh sáng</t>
  </si>
  <si>
    <t>Bộ dụng cụ thí nghiệm về ánh sáng</t>
  </si>
  <si>
    <t>Bộ dụng cụ thí nghiệm về nam châm vĩnh cửu</t>
  </si>
  <si>
    <t>Bộ dụng cụ chế tạo nam châm</t>
  </si>
  <si>
    <t>Bộ thí nghiệm từ phổ</t>
  </si>
  <si>
    <t>Bộ dụng cụ thí nghiệm quang hợp</t>
  </si>
  <si>
    <t>Bộ dụng cụ thí nghiệm hô hấp tế bào</t>
  </si>
  <si>
    <t>Bộ dụng cụ chứng minh thân vận chuyển nước</t>
  </si>
  <si>
    <t>Bộ thí nghiệm chứng minh lá thoát hơi nước</t>
  </si>
  <si>
    <t>Phần mềm mô phỏng 3D về mô hình nguyên tử của Rutherford- Bohr</t>
  </si>
  <si>
    <t>Phần mềm mô phỏng 3D: Mô hình một số mẫu đơn chất và hợp chất</t>
  </si>
  <si>
    <t>Video mô tả ảnh hưởng của tốc độ trong an toàn giao thông.</t>
  </si>
  <si>
    <t>Video mô tả độ cao và tần số âm thanh</t>
  </si>
  <si>
    <t>Phần mềm 3D mô phỏng cách âm thanh truyền đi trong các môi trường khác nhau.</t>
  </si>
  <si>
    <t>Phần mềm 3D mô phỏng sự phản xạ.</t>
  </si>
  <si>
    <t>Phần mềm 3D mô phỏng từ trường Trái Đất</t>
  </si>
  <si>
    <t>Phần mềm 3D từ phổ, đường sức từ của nam châm</t>
  </si>
  <si>
    <t>Phần mềm 3D mô phỏng con đường trao đổi nước ở thực vật</t>
  </si>
  <si>
    <t>Video về cảm ứng ở thực vật</t>
  </si>
  <si>
    <t>Video về tập tính ở động vật</t>
  </si>
  <si>
    <t>Video về sự sinh trưởng và phát triển ở thực vật</t>
  </si>
  <si>
    <t>Video về các vòng đời của động vật</t>
  </si>
  <si>
    <t>Video về giâm, chiết, ghép cây</t>
  </si>
  <si>
    <t>Dụng cụ đo các đại lượng không điện.</t>
  </si>
  <si>
    <t>Mô hình trồng trọt công nghệ cao.</t>
  </si>
  <si>
    <t>Quy trình trồng trọt</t>
  </si>
  <si>
    <t>Một số vật nuôi đặc trưng theo vùng miền.</t>
  </si>
  <si>
    <t>Một số loài thủy sản có giá trị kinh tế cao</t>
  </si>
  <si>
    <t>Bộ dụng cụ giâm cành</t>
  </si>
  <si>
    <t>Thiết bị đo nhiệt độ nước</t>
  </si>
  <si>
    <t>Đĩa đo độ trong của nước (đĩa Secchi)</t>
  </si>
  <si>
    <t>Thùng nhựa đựng nước</t>
  </si>
  <si>
    <t>Bộ dụng cụ giâm, chiết, ghép cây</t>
  </si>
  <si>
    <t>Ván dậm nhảy</t>
  </si>
  <si>
    <t>Dụng cụ xới cát</t>
  </si>
  <si>
    <t>Bàn trang san cát</t>
  </si>
  <si>
    <t>Ukulele</t>
  </si>
  <si>
    <t>Bộ tranh/ ảnh về mĩ thuật Việt Nam thời kì trung đại</t>
  </si>
  <si>
    <t>Bộ tranh/ảnh về mĩ thuật thế giới thời kì trung đại</t>
  </si>
  <si>
    <t>Video về một số tình huống nguy hiểm</t>
  </si>
  <si>
    <t>Video về một số hành vi giao tiếp ứng xử có văn hóa khi tham gia các hoạt động trong cộng đồng</t>
  </si>
  <si>
    <t>14.9</t>
  </si>
  <si>
    <t>14.10</t>
  </si>
  <si>
    <t>14.11</t>
  </si>
  <si>
    <t>14.12</t>
  </si>
  <si>
    <t>14.13</t>
  </si>
  <si>
    <t>14.14</t>
  </si>
  <si>
    <t>14.15</t>
  </si>
  <si>
    <t>Môn GDCD</t>
  </si>
  <si>
    <t>Môn Giáo dục công dân</t>
  </si>
  <si>
    <t>1/5lớp</t>
  </si>
  <si>
    <t>Video/clip Rừng Amazon</t>
  </si>
  <si>
    <t>Video/clip Kịch bản tác động của biến đổi khí hậu tới thiên nhiên châu Nam Cực</t>
  </si>
  <si>
    <t>LỚP 8</t>
  </si>
  <si>
    <t>Video/clip/ phim tư liệu về tác phẩm Nam quốc sơn hà</t>
  </si>
  <si>
    <t>Video/clip/ phim tư liệu về tác phẩm Hịch tướng sĩ</t>
  </si>
  <si>
    <t>Video/clip/ phim tư liệu về các tác phẩm Bình Ngô đại cáo và thơ Nôm của Nguyễn Trãi</t>
  </si>
  <si>
    <t>Video/clip/ phim tư liệu về tác phẩm Truyện Kiều của Nguyễn Du</t>
  </si>
  <si>
    <t>Video/clip/ phim tư liệu về thơ Nôm của Hồ Xuân Hương</t>
  </si>
  <si>
    <t>Video/clip/ phim tư liệu về thơ Nôm của Nguyễn Đình Chiểu</t>
  </si>
  <si>
    <t>Video/clip/ phim tư liệu về thơ Nôm của Nguyễn Khuyến</t>
  </si>
  <si>
    <t>Video/clip/ phim tư liệu tìm hiểu truyện ngắn của Nam Cao</t>
  </si>
  <si>
    <t>Video/clip/ phim tư liệu về thơ của Xuân Diệu trước Cách mạng tháng Tám</t>
  </si>
  <si>
    <t>Video/clip/ phim tư liệu về tác giả Nguyễn Huy Tưởng</t>
  </si>
  <si>
    <t>Bộ tranh về truyền thống dân tộc Việt Nam</t>
  </si>
  <si>
    <t>Tranh thể hiện lao động cần cù, sáng tạo</t>
  </si>
  <si>
    <t>Bộ tranh về bảo vệ môi trường và tài nguyên thiên nhiên</t>
  </si>
  <si>
    <t>Bộ tranh về xác định mục tiêu cá nhân của HS</t>
  </si>
  <si>
    <t>Tranh về phòng chống bạo lực gia đình</t>
  </si>
  <si>
    <t>Tranh về phòng ngừa tai nạn vũ khí, cháy nổ và các chất độc hại</t>
  </si>
  <si>
    <t>Video/clip về bảo vệ lẽ phải</t>
  </si>
  <si>
    <t>Lược đồ nước Anh thế kỉ XVII</t>
  </si>
  <si>
    <t>Phim tư liệu số sự kiện tiêu biểu của cuộc cách mạng tư sản Anh (thế kỉ XVII)</t>
  </si>
  <si>
    <t>Lược đồ diễn biến cơ bản của cuộc chiến tranh giành độc lập ở Bắc Mỹ (thế kỉ XVIII)</t>
  </si>
  <si>
    <t>Lược đồ diễn biến cơ bản của cuộc cách mạng tư sản Pháp (thế kỉ XVIII)</t>
  </si>
  <si>
    <t>Phim tư liệu về cuộc cách mạng tư sản Pháp (thế kỉ XVIII)</t>
  </si>
  <si>
    <t>Lược đồ thế giới thế kỉ XVIII</t>
  </si>
  <si>
    <t>Phim tư liệu về cuộc cách mạng công nghiệp lần thứ I</t>
  </si>
  <si>
    <t>Phim tài liệu về các cuộc kháng chiến chống thực dân phương Tây xâm lược của nhân dân Đông Nam Á từ thế kỉ XVI đến thế kỉ XIX</t>
  </si>
  <si>
    <t>Phim tài liệu về một số chuyển biến chính trị, kinh tế, xã hội, văn hóa Đông Nam Á từ thế kỉ XVI đến thế kỉ XIX</t>
  </si>
  <si>
    <t>Phim tài liệu về một số cuộc đấu tranh tiêu biểu của nhân dân Đông Nam Á chống thực dân phương Tây từ thế kỉ XVI đến thế kỉ XIX</t>
  </si>
  <si>
    <t>Lược đồ Việt Nam từ thế kỉ XVI đến thế kỉ XVIII</t>
  </si>
  <si>
    <t>Lược đồ phong trào khởi nghĩa nông dân ở Đàng Ngoài, thế kỉ XVIII</t>
  </si>
  <si>
    <t>Lược đồ cuộc khởi nghĩa của phong trào nông dân Tây Sơn thế kỉ XVIII</t>
  </si>
  <si>
    <t>Phim tài liệu về cuộc đại phá quân Thanh xâm lược.</t>
  </si>
  <si>
    <t>Lược đồ vị trí các nước đế quốc từ cuối thế kỉ XIX, đầu thế kỉ XX</t>
  </si>
  <si>
    <t>Phim tài liệu giới thiệu về cuộc đời và sự nghiệp của Karl Marx và Friedrich Engels</t>
  </si>
  <si>
    <t>Phim thể hiện diễn biến chính của cuộc Chiến tranh thế giới I</t>
  </si>
  <si>
    <t>Lược đồ diễn biến chính của cuộc Cách mạng tháng Mười Nga năm 1917</t>
  </si>
  <si>
    <t>Phim tài liệu thể hiện một số sự kiện, diễn biến chính của cuộc Cách mạng tháng Mười Nga</t>
  </si>
  <si>
    <t>Phim tài liệu về khoa học, kỹ thuật, văn học và nghệ thuật của nhân loại trong thời gian từ thế kỉ XVIII-XIX</t>
  </si>
  <si>
    <t>Lược đồ Trung Quốc nửa cuối thế kỉ XIX, đầu thế kỉ XX</t>
  </si>
  <si>
    <t>Lược đồ đế quốc Nhật Bản nửa cuối thế kỉ XIX, đầu thế kỉ XX</t>
  </si>
  <si>
    <t>Phim tài liệu về cuộc Minh trị duy tân ở Nhật Bản nửa sau thế kỉ XIX</t>
  </si>
  <si>
    <t>Lược đồ khu vực Đông Nam Á nửa cuối thế kỉ XIX, đầu thế kỉ XX</t>
  </si>
  <si>
    <t>Lược đồ Việt Nam nửa đầu thế kỉ XIX.</t>
  </si>
  <si>
    <t>Lược đồ Việt Nam nửa sau thế kỉ XIX</t>
  </si>
  <si>
    <t>Phim tư liệu về một số nhân vật, sự kiện tiêu biểu trong lịch sử Việt Nam nửa sau thế kỉ XIX</t>
  </si>
  <si>
    <t>Phim tư liệu về một số, sự kiện tiêu biểu trong lịch sử Việt Nam đầu thế kỉ XX</t>
  </si>
  <si>
    <t>Phim thể hiện một số quá trình tự nhiên, kinh tế, xã hội, văn hóa ở châu thổ sông Hồng và châu thổ sông Cửu Long</t>
  </si>
  <si>
    <t>Lược đồ thể hiện phạm vi biển, đảo Việt Nam</t>
  </si>
  <si>
    <t>Lược đồ thể hiện lịch sử chủ quyền của Việt Nam đối với các khu vực biển, đảo</t>
  </si>
  <si>
    <t>Phim thể hiện lịch sử chủ quyền của Việt Nam đối với các khu vực biển, đảo</t>
  </si>
  <si>
    <t>Bản đồ địa hình và khoáng sản Việt Nam</t>
  </si>
  <si>
    <t>Bản đồ khí hậu Việt Nam</t>
  </si>
  <si>
    <t>Bản đồ các hệ thống sông lớn ở Việt Nam</t>
  </si>
  <si>
    <t>Bản đồ các nhóm đất chính ở Việt Nam</t>
  </si>
  <si>
    <t>Bản đồ vùng biển của Việt Nam trong Biển Đông</t>
  </si>
  <si>
    <t>Bảo tồn đa dạng sinh học ở Việt Nam</t>
  </si>
  <si>
    <t>Bảo vệ môi trường biển đảo Việt Nam</t>
  </si>
  <si>
    <t>Tranh ảnh: Quy tắc an toàn trong phòng thí nghiệm</t>
  </si>
  <si>
    <t>Tranh ảnh: Bảng tính tan trong nước của các acid-Base-Muối</t>
  </si>
  <si>
    <t>Tranh ảnh: Cấu tạo tai người</t>
  </si>
  <si>
    <t>Tranh ảnh: Cấu tạo sơ lược các cơ quan của hệ vận động</t>
  </si>
  <si>
    <t>Tranh ảnh: Hướng dẫn thao tác sơ cứu băng bó cho người gãy xương</t>
  </si>
  <si>
    <t>Tranh ảnh: Hệ tiêu hoá ở người</t>
  </si>
  <si>
    <t>Tranh ảnh: Hướng dẫn thao tác cấp cứu người bị chảy máu, tai biến, đột quỵ</t>
  </si>
  <si>
    <t>Tranh ảnh: Hướng dẫn thao tác hô hấp nhân tạo, cấp cứu người đuối nước</t>
  </si>
  <si>
    <t>Tranh ảnh: Hệ sinh thái và vòng tuần hoàn của các chất trong hệ sinh thái</t>
  </si>
  <si>
    <t>Bộ dụng cụ và hóa chất Thí nghiệm tìm hiểu về hiện tượng chất biến đổi</t>
  </si>
  <si>
    <t>Bộ dụng cụ và hóa chất Thí nghiệm về phản ứng hóa học</t>
  </si>
  <si>
    <t>Bộ thí nghiệm chứng minh định luật bảo toàn khối lượng</t>
  </si>
  <si>
    <t>Bộ dụng cụ và hóa chất thí nghiệm pha chế một dung dịch</t>
  </si>
  <si>
    <t>Bộ dụng cụ thí nghiệm so sánh tốc độ của một phản ứng hóa học</t>
  </si>
  <si>
    <t>Bộ dụng cụ thí nghiệm về tốc độ của phản ứng hóa học</t>
  </si>
  <si>
    <t>Bộ dụng cụ thí nghiệm về ảnh hưởng của chất xúc tác</t>
  </si>
  <si>
    <t>Bộ dụng cụ và hóa chất Thí nghiệm của hydrochloric acid</t>
  </si>
  <si>
    <t>Bộ dụng cụ và hóa chất thí nghiệm của base</t>
  </si>
  <si>
    <t>Bộ dụng cụ và thí nghiệm đo pH</t>
  </si>
  <si>
    <t>Bộ dụng cụ và hóa chất Thí nghiệm của oxide</t>
  </si>
  <si>
    <t>Bộ dụng cụ và hóa chất thí nghiệm của muối</t>
  </si>
  <si>
    <t>Bộ dụng cụ đo khối lượng riêng</t>
  </si>
  <si>
    <t>Bộ dụng cụ thí nghiệm áp suất chất lỏng</t>
  </si>
  <si>
    <t>Bộ dụng cụ thí nghiệm áp lực</t>
  </si>
  <si>
    <t>Bộ dụng cụ thí nghiệm áp suất khí quyển</t>
  </si>
  <si>
    <t>Bộ dụng cụ thí nghiệm tác dụng làm quay của lực</t>
  </si>
  <si>
    <t>Bộ dụng cụ thí nghiệm dẫn điện</t>
  </si>
  <si>
    <t>Bộ dụng cụ thí nghiệm tác dụng của dòng điện</t>
  </si>
  <si>
    <t>Bộ dụng cụ đo năng lượng nhiệt</t>
  </si>
  <si>
    <t>Bộ dụng cụ thí nghiệm nở vì nhiệt</t>
  </si>
  <si>
    <t>Bộ băng bó cho người gãy xương tay, xương chân</t>
  </si>
  <si>
    <t>Dụng cụ đo huyết áp</t>
  </si>
  <si>
    <t>Dụng cụ đo thân nhiệt</t>
  </si>
  <si>
    <t>Dụng cụ điều tra thành phần quần xã sinh vật</t>
  </si>
  <si>
    <t>Phần mềm mô phỏng 3D cấu tạo tai người</t>
  </si>
  <si>
    <t>Video hiệu ứng nhà kính</t>
  </si>
  <si>
    <t>Video về các thao tác mẫu về tập sơ cứu băng bó cho người gãy xương</t>
  </si>
  <si>
    <t>Phần mềm mô phỏng 3D hệ tiêu hóa ở người</t>
  </si>
  <si>
    <t>Phần mềm 3D mô phỏng hệ tuần hoàn ở người</t>
  </si>
  <si>
    <t>Video về các thao tác mẫu băng bó cầm máu khi chảy máu</t>
  </si>
  <si>
    <t>Phần mềm 3D mô phỏng hệ hô hấp ở người</t>
  </si>
  <si>
    <t>Video về các thao tác mẫu hô hấp nhân tạo</t>
  </si>
  <si>
    <t>Phần mềm 3D mô phỏng hệ thần kinh ở người</t>
  </si>
  <si>
    <t>Mẫu động vật ngâm trong lọ</t>
  </si>
  <si>
    <t>Mô hình cấu tạo cơ thể người</t>
  </si>
  <si>
    <t>Hình chiếu vuông góc</t>
  </si>
  <si>
    <t>Bản vẽ xây dựng</t>
  </si>
  <si>
    <t>Tình huống mất an toàn điện</t>
  </si>
  <si>
    <t>Sơ cứu người bị điện giật</t>
  </si>
  <si>
    <t>Cấu trúc chung của mạch điện</t>
  </si>
  <si>
    <t>Mạch điện điều khiển đơn giản</t>
  </si>
  <si>
    <t>Khối hình học cơ bản.</t>
  </si>
  <si>
    <t>Mẫu vật liệu cơ khí.</t>
  </si>
  <si>
    <t>Cơ cấu truyền và biến đổi chuyển động.</t>
  </si>
  <si>
    <t>Bộ dụng cụ vẽ kĩ thuật</t>
  </si>
  <si>
    <t>Dụng cụ thực hành cơ khí</t>
  </si>
  <si>
    <t>Dụng cụ bảo vệ, an toàn điện.</t>
  </si>
  <si>
    <t>An toàn điện</t>
  </si>
  <si>
    <t>Phần mềm chỉnh sửa ảnh</t>
  </si>
  <si>
    <t>Phần mềm mô phỏng</t>
  </si>
  <si>
    <t>Phần mềm thiết kế video</t>
  </si>
  <si>
    <t>Cột nhảy cao</t>
  </si>
  <si>
    <t>Xà nhảy cao</t>
  </si>
  <si>
    <t>Đệm nhảy cao</t>
  </si>
  <si>
    <t>Bộ tranh/ ảnh về mĩ thuật Việt Nam thời kì hiện đại</t>
  </si>
  <si>
    <t>Bộ tranh/ ảnh về mĩ thuật thế giới thời kì hiện đại</t>
  </si>
  <si>
    <t>Video về bắt nạt học đường</t>
  </si>
  <si>
    <t>Video về thiên tai và thiệt hại do thiên tai gây ra</t>
  </si>
  <si>
    <t>1.14</t>
  </si>
  <si>
    <t>Môn Lịch sử và Địa Lý</t>
  </si>
  <si>
    <t>5.44</t>
  </si>
  <si>
    <t>5.45</t>
  </si>
  <si>
    <t>5.46</t>
  </si>
  <si>
    <t>5.47</t>
  </si>
  <si>
    <t>6.93</t>
  </si>
  <si>
    <t>6.94</t>
  </si>
  <si>
    <t>6.95</t>
  </si>
  <si>
    <t>6.96</t>
  </si>
  <si>
    <t>6.97</t>
  </si>
  <si>
    <t>6.98</t>
  </si>
  <si>
    <t>6.99</t>
  </si>
  <si>
    <t>6.100</t>
  </si>
  <si>
    <t>6.101</t>
  </si>
  <si>
    <t>6.102</t>
  </si>
  <si>
    <t>Lọ</t>
  </si>
  <si>
    <t>Môn Ngoại ngữ (1 phòng học bộ môn)</t>
  </si>
  <si>
    <t>Môn Khoa học tự nhiên (1 phòng học bộ môn)</t>
  </si>
  <si>
    <t>Môn Tin hoc (1 phòng học bộ môn)</t>
  </si>
  <si>
    <t>Môn Tin học (1 phòng học bộ môn)</t>
  </si>
  <si>
    <t>LỚP 9</t>
  </si>
  <si>
    <t>Tranh về thích ứng với những thay đổi</t>
  </si>
  <si>
    <t>Video/clip về HS tham gia các hoạt động cộng đồng</t>
  </si>
  <si>
    <t>Video/clip về bảo vệ hòa bình</t>
  </si>
  <si>
    <t>Lược đồ thế giới từ 1918 đến 1945</t>
  </si>
  <si>
    <t>Lược đồ thế giới trong thời gian 1939 - 1945</t>
  </si>
  <si>
    <t>Phim tài liệu về một số sự kiện quan trọng của cuộc Chiến tranh thế giới II</t>
  </si>
  <si>
    <t>Lược đồ Cách mạng tháng Tám năm 1945.</t>
  </si>
  <si>
    <t>Phim tài liệu thể hiện những nhân vật, sự kiện tiêu biểu của lịch sử cách mạng Việt Nam từ năm 1918 đến năm 1945</t>
  </si>
  <si>
    <t>Lược đồ Liên Xô và các nước XHCN ở Đông Âu trong thời gian từ năm 1945 đến năm 1991</t>
  </si>
  <si>
    <t>Phim tài liệu về thành tựu xây dựng công nghiệp nguyên tử và về cuộc chinh phục vũ trụ của Liên Xô</t>
  </si>
  <si>
    <t>Lược đồ thế giới thể hiện được tình hình địa - chính trị thế giới, Mỹ và các nước Tây Âu từ 1945 đến 1991</t>
  </si>
  <si>
    <t>Phim tài liệu về lịch sử cuộc Cách mạng Cuba.</t>
  </si>
  <si>
    <t>Phim tài liệu về một một số sự kiện quan trọng trong lịch sử khu vực Đông Nam Á từ năm 1945 đến năm 1991.</t>
  </si>
  <si>
    <t>Phim tài liệu thể hiện một số sự kiện quan trọng trong lịch sử Việt Nam từ tháng 9 năm 1945 đến tháng 12 năm 1946</t>
  </si>
  <si>
    <t>Lược đồ Việt Nam thể hiện được tình hình chính trị - quân sự của Việt Nam từ tháng 12 năm 1946 đến tháng 7 năm 1954</t>
  </si>
  <si>
    <t>Phim tài liệu về Chiến dịch Điện Biên Phủ năm 1954.</t>
  </si>
  <si>
    <t>Lược đồ Việt Nam từ năm 1954 đến năm 1975</t>
  </si>
  <si>
    <t>Phim tài liệu về một số sự kiện quan trọng trong lịch sử Việt Nam từ tháng 7 năm 1954 đến tháng 5 năm 1975</t>
  </si>
  <si>
    <t>Phim tài liệu thể hiện một số sự kiện quan trọng trong lịch sử Việt Nam từ năm 1986 đến năm 1991</t>
  </si>
  <si>
    <t>Phim tài liệu về một số sự kiện quan trọng trong lịch sử khu vực Đông Nam Á từ năm 1991 đến nay (2021).</t>
  </si>
  <si>
    <t>Phim tài liệu thể hiện một số sự kiện quan trọng trong lịch sử Việt Nam từ năm 1991 đến nay</t>
  </si>
  <si>
    <t>Bản đồ Dân số Việt Nam</t>
  </si>
  <si>
    <t>Bản đồ nông nghiệp Việt Nam</t>
  </si>
  <si>
    <t>Bản đồ công nghiệp Việt Nam</t>
  </si>
  <si>
    <t>Bản đồ giao thông Việt Nam</t>
  </si>
  <si>
    <t>Bản đồ kinh tế vùng Trung du và miền núi Bắc Bộ</t>
  </si>
  <si>
    <t>Bản đồ tự nhiên vùng Đồng bằng sông Hồng</t>
  </si>
  <si>
    <t>Bản đồ kinh tế vùng Đồng bằng sông Hồng</t>
  </si>
  <si>
    <t>Bản đồ tự nhiên vùng Bắc Trung Bộ</t>
  </si>
  <si>
    <t>Bản đồ kinh tế vùng Bắc Trung Bộ</t>
  </si>
  <si>
    <t>Bản đồ tự nhiên vùng Duyên hải Nam Trung Bộ</t>
  </si>
  <si>
    <t>Bản đồ kinh tế vùng Duyên hải Nam Trung Bộ</t>
  </si>
  <si>
    <t>Bản đồ kinh tế vùng Tây Nguyên</t>
  </si>
  <si>
    <t>Bản đồ tự nhiên vùng Đông Nam Bộ</t>
  </si>
  <si>
    <t>Bản đồ kinh tế vùng Đông Nam Bộ</t>
  </si>
  <si>
    <t>Bản đồ tự nhiên vùng Đồng bằng sông Cửu Long</t>
  </si>
  <si>
    <t>Bản đồ kinh tế vùng Đồng bằng sông Cửu Long</t>
  </si>
  <si>
    <t>Bản đồ một số ngành kinh tế biển Việt Nam</t>
  </si>
  <si>
    <t>Tranh ảnh: Vòng năng lượng trên Trái Đất</t>
  </si>
  <si>
    <t>Tranh ảnh: Sơ đồ quá trình tái bản DNA</t>
  </si>
  <si>
    <t>Tranh ảnh: Sơ đồ quá trình phiên mã</t>
  </si>
  <si>
    <t>Tranh ảnh: Sơ đồ quá trình dịch mã</t>
  </si>
  <si>
    <t>Tranh ảnh: Sơ đồ quá trình nguyên phân</t>
  </si>
  <si>
    <t>Tranh ảnh: Sơ đồ quá trình giảm phân</t>
  </si>
  <si>
    <t>Bộ dụng cụ thí nghiệm phân tích ánh sáng trắng bằng lăng kính.</t>
  </si>
  <si>
    <t>Bộ dụng cụ thí nghiệm khúc xạ ánh sáng</t>
  </si>
  <si>
    <t>Bộ dụng cụ thí nghiệm khúc xạ, phản xạ toàn phần</t>
  </si>
  <si>
    <t>Bộ dụng cụ thí nghiệm đo tiêu cự thấu kính</t>
  </si>
  <si>
    <t>Dụng cụ thực hành kính lúp</t>
  </si>
  <si>
    <t>Bộ dụng cụ thí nghiệm tác dụng của điện trở</t>
  </si>
  <si>
    <t>Bộ dụng cụ thí nghiệm định luật Ohm</t>
  </si>
  <si>
    <t>Bộ dụng cụ thí nghiệm cảm ứng điện từ</t>
  </si>
  <si>
    <t>Bộ thí nghiệm về dòng điện xoay chiều</t>
  </si>
  <si>
    <t>Bộ dụng cụ và hóa chất thí nghiệm dãy hoạt động của kim loại</t>
  </si>
  <si>
    <t>Bộ dụng cụ và hóa chất thí nghiệm về Ethylic alcohol</t>
  </si>
  <si>
    <t>Bộ dụng cụ thí nghiệm acetic acid</t>
  </si>
  <si>
    <t>Bộ dụng cụ thí nghiệm phản ứng tráng bạc</t>
  </si>
  <si>
    <t>Bộ dụng cụ Thí nghiệm cellulose</t>
  </si>
  <si>
    <t>Bộ dụng cụ thí nghiệm tinh bột có phản ứng màu với iodine</t>
  </si>
  <si>
    <t>Bộ thiết bị quan sát nhiễm sắc thể</t>
  </si>
  <si>
    <t>Phần mềm 3D mô phỏng sự khúc xạ ánh sáng</t>
  </si>
  <si>
    <t>Phần mềm 3D mô phỏng sự tán sắc</t>
  </si>
  <si>
    <t>Mô phỏng 3D quá trình sản xuất xi măng</t>
  </si>
  <si>
    <t>Phần mềm mô 3D cấu trúc một số phân tử chất hữu cơ.</t>
  </si>
  <si>
    <t>Phần mềm mô phỏng 3D lò luyện gang</t>
  </si>
  <si>
    <t>Video về cấu trúc DNA</t>
  </si>
  <si>
    <t>Video về quá trình tái bản DNA</t>
  </si>
  <si>
    <t>Video về quá trình phiên mã</t>
  </si>
  <si>
    <t>Video về quá trình giải mã</t>
  </si>
  <si>
    <t>Bộ mô hình phân tử dạng đặc</t>
  </si>
  <si>
    <t>Mô hình phân tử dạng rỗng</t>
  </si>
  <si>
    <t>Mô hình mô tả cấu trúc của DNA có thể tháo lắp</t>
  </si>
  <si>
    <t>Ngôi nhà thông minh</t>
  </si>
  <si>
    <t>Thực phẩm trong gia đình</t>
  </si>
  <si>
    <t>Phương pháp bảo quản thực phẩm</t>
  </si>
  <si>
    <t>Phương pháp chế biến thực phẩm</t>
  </si>
  <si>
    <t>Trang phục và đời sống</t>
  </si>
  <si>
    <t>Thời trang trong cuộc sống</t>
  </si>
  <si>
    <t>Lựa chọn và sử dụng trang phục</t>
  </si>
  <si>
    <t>Đèn điện</t>
  </si>
  <si>
    <t>Hệ thống giáo dục tại Việt Nam</t>
  </si>
  <si>
    <t>Công tơ điện 1 pha</t>
  </si>
  <si>
    <t>Bộ thiết bị lắp mạng điện trong nhà</t>
  </si>
  <si>
    <t>Bộ thiết bị lắp đặt mạch chuông điện</t>
  </si>
  <si>
    <t>Bộ thiết bị lắp đặt mạch điện báo cháy tự động</t>
  </si>
  <si>
    <t>Bộ thiết bị lắp đặt mạch điện trang trí</t>
  </si>
  <si>
    <t>Bộ thiết bị lắp đặt mạch điều khiển đèn điện cảm biến ánh sáng và chuyển động</t>
  </si>
  <si>
    <t>Bộ thiết bị lắp đặt mạch điện giám sát sử dụng camera hồng ngoại.</t>
  </si>
  <si>
    <t>Bộ kít vi điều khiển thông dụng</t>
  </si>
  <si>
    <t>Bộ thiết bị lắp đặt mạch điện điều khiển thiết bị điện dựa trên vi điều khiển.</t>
  </si>
  <si>
    <t>Bộ dụng cụ trồng và chăm sóc cây</t>
  </si>
  <si>
    <t>Tranh: Một số loại sâu hại cây ăn quả</t>
  </si>
  <si>
    <t>Tranh: Một số loại bệnh hại cây ăn quả</t>
  </si>
  <si>
    <t>Video hướng dẫn thực hành nhân giống vô tính cây trồng.</t>
  </si>
  <si>
    <t>Tranh: Một số bệnh thường gặp trên gà</t>
  </si>
  <si>
    <t>Video nuôi gà thả vườn theo tiêu chuẩn VietGAP</t>
  </si>
  <si>
    <t>Tranh: Các bước trồng rừng bằng cây con</t>
  </si>
  <si>
    <t>Bộ cảm biến dùng trong trồng trọt công nghệ cao</t>
  </si>
  <si>
    <t>Bộ thiết bị may</t>
  </si>
  <si>
    <t>Thước cây</t>
  </si>
  <si>
    <t>Bộ bếp đun</t>
  </si>
  <si>
    <t>Bộ nồi, chảo</t>
  </si>
  <si>
    <t>Bộ dao, thớt</t>
  </si>
  <si>
    <t>Kìm</t>
  </si>
  <si>
    <t>Bộ khuôn làm hoa vải</t>
  </si>
  <si>
    <t>Bộ kẽm làm hoa</t>
  </si>
  <si>
    <t>Bộ bình cắm hoa</t>
  </si>
  <si>
    <t>Kéo</t>
  </si>
  <si>
    <t>Bộ tranh về ô nhiễm môi trường</t>
  </si>
  <si>
    <t>Video về một số áp lực trong cuộc sống</t>
  </si>
  <si>
    <t>Phim tư liệu thể hiện công cuộc xây dựng CNXH và cuộc chiến tranh chống phát xít Nhật từ năm 1918-1945</t>
  </si>
  <si>
    <t>5.48</t>
  </si>
  <si>
    <t>5.49</t>
  </si>
  <si>
    <t>7.38</t>
  </si>
  <si>
    <t>7.39</t>
  </si>
  <si>
    <t>7.40</t>
  </si>
  <si>
    <t>7.41</t>
  </si>
  <si>
    <t>7.42</t>
  </si>
  <si>
    <t>7.43</t>
  </si>
  <si>
    <t>7.44</t>
  </si>
  <si>
    <t>7.45</t>
  </si>
  <si>
    <t>7.46</t>
  </si>
  <si>
    <t>7.47</t>
  </si>
  <si>
    <t>7.48</t>
  </si>
  <si>
    <t>7.49</t>
  </si>
  <si>
    <t>7.50</t>
  </si>
  <si>
    <t>7.51</t>
  </si>
  <si>
    <t>7.52</t>
  </si>
  <si>
    <t>7.53</t>
  </si>
  <si>
    <t>7.54</t>
  </si>
  <si>
    <t>7.55</t>
  </si>
  <si>
    <t>7.56</t>
  </si>
  <si>
    <t>Nội dung giáo dục</t>
  </si>
  <si>
    <t>Số tiết/năm học</t>
  </si>
  <si>
    <t>Lớp 1</t>
  </si>
  <si>
    <t>Lớp 2</t>
  </si>
  <si>
    <t>Lớp 3</t>
  </si>
  <si>
    <t>Lớp 4</t>
  </si>
  <si>
    <t>Lớp 5</t>
  </si>
  <si>
    <t>Môn học bắt buộc</t>
  </si>
  <si>
    <t>Toán</t>
  </si>
  <si>
    <t>Ngoại ngữ 1</t>
  </si>
  <si>
    <t>Lịch sử và Địa lí</t>
  </si>
  <si>
    <t>Tin học và Công nghệ</t>
  </si>
  <si>
    <t>Giáo dục thể chất</t>
  </si>
  <si>
    <t>Nghệ thuật (Âm nhạc, Mĩ thuật)</t>
  </si>
  <si>
    <t>Hoạt động giáo dục bắt buộc</t>
  </si>
  <si>
    <t>Số tiết/ tuần</t>
  </si>
  <si>
    <t>Tiêng Anh</t>
  </si>
  <si>
    <t>Số lớp đảm nhiệm</t>
  </si>
  <si>
    <t>Lớp 6</t>
  </si>
  <si>
    <t>Lớp 7</t>
  </si>
  <si>
    <t>Lớp 8</t>
  </si>
  <si>
    <t>Lớp 9</t>
  </si>
  <si>
    <t>Ngữ văn</t>
  </si>
  <si>
    <t>Giáo dục công dân</t>
  </si>
  <si>
    <t>Khoa học tự nhiên</t>
  </si>
  <si>
    <t>Công nghệ</t>
  </si>
  <si>
    <t>Tin học</t>
  </si>
  <si>
    <t>Hoạt động trải nghiệm, hướng nghiệp</t>
  </si>
  <si>
    <t>Trên địa bàn TP hiện có 434 trường Tiểu học công lập với 10.211 lớp. Bình quân 24 lớp/trường, (24 lớp x 35 học sinh =) 840 học sinh/trường theo chuẩn.</t>
  </si>
  <si>
    <t>Ghi chú</t>
  </si>
  <si>
    <t>Số lớp đảm nhiệm/1GV</t>
  </si>
  <si>
    <t>Theo phân phối chương trình và định mức giảng dạy (19 tiết/tuần, 35 tuần/năm học), số lớp đảm nhiệm / 01 giáo viên theo môn học được tính theo bảng sau:</t>
  </si>
  <si>
    <t>Số tiết/năm học/lớp</t>
  </si>
  <si>
    <t>Lịch sử</t>
  </si>
  <si>
    <t>Giáo dục quốc phòng và an ninh</t>
  </si>
  <si>
    <t>Môn học lựa chọn</t>
  </si>
  <si>
    <t>Địa lí</t>
  </si>
  <si>
    <t>Giáo dục kinh tế và pháp luật</t>
  </si>
  <si>
    <t>Vật lí</t>
  </si>
  <si>
    <t>Hóa học</t>
  </si>
  <si>
    <t>Sinh học</t>
  </si>
  <si>
    <t>Âm nhạc</t>
  </si>
  <si>
    <t>Mĩ thuật</t>
  </si>
  <si>
    <t>Lớp 10</t>
  </si>
  <si>
    <t>(Số tiết)</t>
  </si>
  <si>
    <t>Lớp 11</t>
  </si>
  <si>
    <t>Lớp 12</t>
  </si>
  <si>
    <t>Địa lý</t>
  </si>
  <si>
    <t>Vật lý</t>
  </si>
  <si>
    <t>01/225HS</t>
  </si>
  <si>
    <t>04/5lớp</t>
  </si>
  <si>
    <t>08/5lớp</t>
  </si>
  <si>
    <t>04/225HS</t>
  </si>
  <si>
    <t>08/225HS</t>
  </si>
  <si>
    <t>Số phòng bộ môn được tính theo mức tối thiểu 04 phòng/trường bao gồm: 01 phòng học Âm nhạc, Mỹ thuật; 01 phòng học Khoa học, Công nghệ, Tự nhiên và xã hội; 01 phòng học Ngoại ngữ; 01 phòng học Tin học (theo TT 13/2020/TT-BGDĐT và TT 23/2024/TT-BGDĐT của Bộ GDĐT)</t>
  </si>
  <si>
    <t>01/765HS</t>
  </si>
  <si>
    <t>45/765HS</t>
  </si>
  <si>
    <t>01/17lớp</t>
  </si>
  <si>
    <t>45/17lớp</t>
  </si>
  <si>
    <t>BQ 17 lớp/tr</t>
  </si>
  <si>
    <t>1/17lớp</t>
  </si>
  <si>
    <t>2/17lớp</t>
  </si>
  <si>
    <t>02/765HS</t>
  </si>
  <si>
    <t>01/6lớp</t>
  </si>
  <si>
    <t>08/6lớp</t>
  </si>
  <si>
    <t>1/270HS</t>
  </si>
  <si>
    <t>8/270HS</t>
  </si>
  <si>
    <t>03/17lớp</t>
  </si>
  <si>
    <t>04/6lớp</t>
  </si>
  <si>
    <t>03/765HS</t>
  </si>
  <si>
    <t>01/270HS</t>
  </si>
  <si>
    <t>04/270HS</t>
  </si>
  <si>
    <t>14/17lớp</t>
  </si>
  <si>
    <t>04/17lớp</t>
  </si>
  <si>
    <t>08/17lớp</t>
  </si>
  <si>
    <t>02/17lớp</t>
  </si>
  <si>
    <t>90/17lớp</t>
  </si>
  <si>
    <t>100/17lớp</t>
  </si>
  <si>
    <t>28/17lớp</t>
  </si>
  <si>
    <t>14/765HS</t>
  </si>
  <si>
    <t>04/765HS</t>
  </si>
  <si>
    <t>08/765HS</t>
  </si>
  <si>
    <t>90/765HS</t>
  </si>
  <si>
    <t>100/765HS</t>
  </si>
  <si>
    <t>28/765HS</t>
  </si>
  <si>
    <t>2p/trường</t>
  </si>
  <si>
    <t>1p/trường</t>
  </si>
  <si>
    <t>01/540HS</t>
  </si>
  <si>
    <t>23/17lớp</t>
  </si>
  <si>
    <t>20/17lớp</t>
  </si>
  <si>
    <t>23/765HS</t>
  </si>
  <si>
    <t>20/765HS</t>
  </si>
  <si>
    <t>01/9lớp</t>
  </si>
  <si>
    <t>03/9lớp</t>
  </si>
  <si>
    <t>04/9lớp</t>
  </si>
  <si>
    <t>20/9lớp</t>
  </si>
  <si>
    <t>02/9lớp</t>
  </si>
  <si>
    <t>10/9lớp</t>
  </si>
  <si>
    <t>15/9lớp</t>
  </si>
  <si>
    <t>30/9lớp</t>
  </si>
  <si>
    <t>50/9lớp</t>
  </si>
  <si>
    <t>06/17lớp</t>
  </si>
  <si>
    <t>60/17lớp</t>
  </si>
  <si>
    <t>05/17lớp</t>
  </si>
  <si>
    <t>05/9lớp</t>
  </si>
  <si>
    <t>01/405HS</t>
  </si>
  <si>
    <t>03/405HS</t>
  </si>
  <si>
    <t>04/405HS</t>
  </si>
  <si>
    <t>20/405HS</t>
  </si>
  <si>
    <t>02/405HS</t>
  </si>
  <si>
    <t>10/405HS</t>
  </si>
  <si>
    <t>06/765HS</t>
  </si>
  <si>
    <t>05/765HS</t>
  </si>
  <si>
    <t>15/405HS</t>
  </si>
  <si>
    <t>30/405HS</t>
  </si>
  <si>
    <t>50/405HS</t>
  </si>
  <si>
    <t>60/765HS</t>
  </si>
  <si>
    <t>25/9lớp</t>
  </si>
  <si>
    <t>5/405HS</t>
  </si>
  <si>
    <t>25/405HS</t>
  </si>
  <si>
    <t>225/17lớp</t>
  </si>
  <si>
    <t>225/765HS</t>
  </si>
  <si>
    <t>02/45HS</t>
  </si>
  <si>
    <t>08/270HS</t>
  </si>
  <si>
    <t>06/225HS</t>
  </si>
  <si>
    <t>20/45HS</t>
  </si>
  <si>
    <t>01/45HS</t>
  </si>
  <si>
    <t>1/225HS</t>
  </si>
  <si>
    <t>01/6 lớp</t>
  </si>
  <si>
    <t>04/6 lớp</t>
  </si>
  <si>
    <t>05/405HS</t>
  </si>
  <si>
    <t>1/405HS</t>
  </si>
  <si>
    <t>LỚP 10</t>
  </si>
  <si>
    <t>Sơ đồ quy trình và cấu trúc một báo cáo nghiên cứu khoa học</t>
  </si>
  <si>
    <t>Sơ đồ quy trình tiến hành sân khấu hoá một tác phẩm văn học</t>
  </si>
  <si>
    <t>Bộ/GV</t>
  </si>
  <si>
    <t>Video/clip/ phim tư liệu về tác giả Nguyễn Trãi</t>
  </si>
  <si>
    <t>Video/clip/ phim tư liệu về tác phẩm Bình Ngô đại cáo</t>
  </si>
  <si>
    <t>Video/clip/ phim tư liệu về thơ Nôm của Nguyễn Trãi</t>
  </si>
  <si>
    <t>Video/clip/ phim tư liệu về truyện cổ dân gian Việt Nam</t>
  </si>
  <si>
    <t>Video/clip/ phim tư liệu về ca dao con người và xã hội.</t>
  </si>
  <si>
    <t>Video/clip/ phim tư liệu về chèo, tuồng dân gian</t>
  </si>
  <si>
    <t>Video/clip/ phim tư liệu về thơ của Nguyễn Khuyến</t>
  </si>
  <si>
    <t>Bộ thiết dạy học về các đường cônic.</t>
  </si>
  <si>
    <t>Bộ thiết bị dạy học về Thống kê và Xác suất</t>
  </si>
  <si>
    <t>Tranh điện tử</t>
  </si>
  <si>
    <t>Phần mềm Toán học Đại số và Giải tích</t>
  </si>
  <si>
    <t>Phần mềm Toán học Hình học và Đo lường</t>
  </si>
  <si>
    <t>Phần mềm Toán học Thống kê và Xác suất</t>
  </si>
  <si>
    <t>Quả tạ Nam</t>
  </si>
  <si>
    <t>Quả tạ Nữ</t>
  </si>
  <si>
    <t>Cầu môn, lưới</t>
  </si>
  <si>
    <t>Vợt tennis</t>
  </si>
  <si>
    <t>Cột, lưới tennis</t>
  </si>
  <si>
    <t>Quả bóng tennis</t>
  </si>
  <si>
    <t>Quả cầu mây</t>
  </si>
  <si>
    <t>Cột, lưới cầu mây</t>
  </si>
  <si>
    <t>Trụ đấm dá</t>
  </si>
  <si>
    <t>9.42</t>
  </si>
  <si>
    <t>9.43</t>
  </si>
  <si>
    <t>9.44</t>
  </si>
  <si>
    <t>9.45</t>
  </si>
  <si>
    <t>9.46</t>
  </si>
  <si>
    <t>9.47</t>
  </si>
  <si>
    <t>9.48</t>
  </si>
  <si>
    <t>40/trường</t>
  </si>
  <si>
    <t>9.49</t>
  </si>
  <si>
    <t>9.50</t>
  </si>
  <si>
    <t>9.51</t>
  </si>
  <si>
    <t>Gậy Golf</t>
  </si>
  <si>
    <t>Bóng Golf</t>
  </si>
  <si>
    <t>Môn Lịch sử</t>
  </si>
  <si>
    <t>Bộ học liệu điện tử được xây dựng theo Chương trình môn Lịch sử cấp THPT (CTGDPT 2018)</t>
  </si>
  <si>
    <t>Lược đồ các quốc gia cổ đại phương Đông và phương Tây</t>
  </si>
  <si>
    <t>Lược đồ các quốc gia Đông Nam Á cổ và phong kiến</t>
  </si>
  <si>
    <t>Lược đồ di sản văn hóa ở Việt Nam</t>
  </si>
  <si>
    <t>Phim tài liệu: Một số hiện vật tiêu biểu của nền văn minh sông Hồng và văn minh Đại Việt</t>
  </si>
  <si>
    <t>Phim tài liệu: Thành tựu tiêu biểu của một số nền văn minh phương Đông</t>
  </si>
  <si>
    <t>Phim tài liệu: Thành tựu tiêu biểu của một số nền văn minh phương Tây</t>
  </si>
  <si>
    <t>Phim tài liệu: Thành tựu của cuộc cách mạng công nghiệp lần thứ nhất</t>
  </si>
  <si>
    <t>Phim tài liệu: Thành tựu của cuộc cách mạng công nghiệp lần thứ hai</t>
  </si>
  <si>
    <t>Phim tài liệu: Thành tựu của cuộc cách mạng công nghiệp lần thứ ba</t>
  </si>
  <si>
    <t>Phim tài liệu: Thành tựu của cuộc cách mạng công nghiệp lần thứ tư</t>
  </si>
  <si>
    <t>Phim tư liệu: Thành tựu của văn minh Đông Nam Á</t>
  </si>
  <si>
    <t>Phim mô phỏng: Thành tựu của các nền văn minh trên đất nước Việt Nam (trước năm 1858)</t>
  </si>
  <si>
    <t>Phim tư liệu: Đời sống vật chất và tinh thần của cộng đồng các dân tộc Việt Nam</t>
  </si>
  <si>
    <t>Video/clip: Di sản văn hóa ở Việt Nam</t>
  </si>
  <si>
    <t>Môn Địa Lý</t>
  </si>
  <si>
    <t>Tranh cấu trúc của Trái Đất</t>
  </si>
  <si>
    <t>Tranh cấu tạo vỏ Trái Đất và vỏ địa lí</t>
  </si>
  <si>
    <t>Tranh một số dạng địa hình được tạo thành do nội lực và ngoại lực</t>
  </si>
  <si>
    <t>Sơ đồ giới hạn của sinh quyển</t>
  </si>
  <si>
    <t>Lược đồ các mảng kiến tạo, các vành đai động đất và núi lửa trên Trái Đất</t>
  </si>
  <si>
    <t>Bản đồ nhiệt độ không khí trên Trái Đất</t>
  </si>
  <si>
    <t>Bản đồ các đới và kiểu khí hậu trên Trái Đất</t>
  </si>
  <si>
    <t>Bản đồ phân bố lượng mưa trung bình năm trên Trái Đất</t>
  </si>
  <si>
    <t>Bản đồ các dòng biển trong đại dương trên thế giới</t>
  </si>
  <si>
    <t>Bản đồ phân bố của các nhóm đất và sinh vật trên Trái Đất</t>
  </si>
  <si>
    <t>Bản đồ phân bố cây trồng và vật nuôi trên thế giới</t>
  </si>
  <si>
    <t>Bản đồ phân bố một số ngành công nghiệp trên thế giới</t>
  </si>
  <si>
    <t>Bản đồ phân bố giao thông vận tải và bưu chính viễn thông trên thế giới</t>
  </si>
  <si>
    <t>Bản đồ phân bố du lịch và tài chính ngân hàng trên thế giới</t>
  </si>
  <si>
    <t>Video/clip về Trái Đất</t>
  </si>
  <si>
    <t>Video/clip về biến đổi khí hậu trên thế giới</t>
  </si>
  <si>
    <t>Bộ học liệu điện tử được xây dựng theo Chương trình môn Địa lý cấp THPT (CTGDPT 2018)</t>
  </si>
  <si>
    <t>Môn Giáo dục Kinh tế - Pháp luật</t>
  </si>
  <si>
    <t>Tranh thể hiện sơ đồ mô phỏng về các chủ thể tham gia trong nền kinh tế và vai trò của các chủ thể tham gia trong nền kinh tế.</t>
  </si>
  <si>
    <t>Tranh thể hiện sơ đồ các loại hình thị trường cơ bản</t>
  </si>
  <si>
    <t>Tranh thể hiện sơ đồ mô phỏng một số loại thuế phổ biến</t>
  </si>
  <si>
    <t>Tranh thể hiện sơ đồ một số dịch vụ tín dụng cơ bản</t>
  </si>
  <si>
    <t>Tranh thể hiện sơ đồ các bước lập kế hoạch tài chính cá nhân.</t>
  </si>
  <si>
    <t>Video/clip về nguyên tắc tổ chức và hoạt động của bộ máy Nhà nước CHXHCN Việt Nam theo Hiến pháp mới</t>
  </si>
  <si>
    <t>Tranh mô phỏng hệ thống pháp luật và văn bản pháp luật Việt Nam theo luật mới</t>
  </si>
  <si>
    <t>Tranh thể hiện sơ đồ hệ thống chính trị Việt Nam</t>
  </si>
  <si>
    <t>Môn Vật lý (1 phòng học bộ môn)</t>
  </si>
  <si>
    <t>Bộ thiết bị đo kĩ thuật số tích hợp</t>
  </si>
  <si>
    <t>Bộ thiết bị dạy học điện tử, mô phỏng môn Vật lí</t>
  </si>
  <si>
    <t>Giá thí nghiệm</t>
  </si>
  <si>
    <t>Hộp quả treo</t>
  </si>
  <si>
    <t>Lò xo</t>
  </si>
  <si>
    <t>Thiết bị đo độ dịch chuyển, tốc độ, vận tốc</t>
  </si>
  <si>
    <t>Thiết bị đo vận tốc và gia tốc của vật rơi tự do</t>
  </si>
  <si>
    <t>Thiết bị đo gia tốc</t>
  </si>
  <si>
    <t>Thiết bị tổng hợp hai lực đồng quy và song song</t>
  </si>
  <si>
    <t>Thiết bị khảo sát động lượng</t>
  </si>
  <si>
    <t>Thiết bị khảo sát năng lượng trong va chạm</t>
  </si>
  <si>
    <t>Thiết bị chứng minh định luật Hooke</t>
  </si>
  <si>
    <t>Con lắc lò xo, con lắc đơn.</t>
  </si>
  <si>
    <t>Thiết bị đo tần số sóng âm</t>
  </si>
  <si>
    <t>Thiết bị giao thoa sóng nước</t>
  </si>
  <si>
    <t>Thiết bị tạo sóng dừng</t>
  </si>
  <si>
    <t>Thiết bị đo tốc độ truyền âm</t>
  </si>
  <si>
    <t>Thiết bị thí nghiệm điện tích</t>
  </si>
  <si>
    <t>Thiết bị khảo sát nguồn điện</t>
  </si>
  <si>
    <t>Thiết bị khảo sát nội năng</t>
  </si>
  <si>
    <t>Thiết bị khảo sát truyền nhiệt lượng</t>
  </si>
  <si>
    <t>Thiết bị đo nhiệt dung riêng</t>
  </si>
  <si>
    <t>Thiết bị chứng minh định luật Boyle</t>
  </si>
  <si>
    <t>Thiết bị chứng minh định luật Charles</t>
  </si>
  <si>
    <t>Thiết bị tạo từ phổ</t>
  </si>
  <si>
    <t>Thiết bị xác định hướng của lực từ</t>
  </si>
  <si>
    <t>Thiết bị đo cảm ứng từ</t>
  </si>
  <si>
    <t>Thiết bị cảm ứng điện từ</t>
  </si>
  <si>
    <t>Thiết bị khảo sát đoạn mạch điện xoay chiều</t>
  </si>
  <si>
    <t>Thiết bị khảo sát dòng điện qua diode</t>
  </si>
  <si>
    <t>Thiết bị khảo sát dòng quang điện</t>
  </si>
  <si>
    <t>Video biến dạng và đặc tính của lò xo</t>
  </si>
  <si>
    <t>Bản đồ sao hoặc Phần mềm mô phỏng 3D</t>
  </si>
  <si>
    <t>Phần mềm 3D mô phỏng hệ Mặt Trời</t>
  </si>
  <si>
    <t>Phần mềm 3D mô phỏng Trái Đất, Mặt Trời, Mặt Trăng</t>
  </si>
  <si>
    <t>Phần mềm 3D mô phỏng nhật, nguyệt thực, thủy triều.</t>
  </si>
  <si>
    <t>Video/phần mềm 3D mô phỏng dao động</t>
  </si>
  <si>
    <t>Video về hình ảnh sóng</t>
  </si>
  <si>
    <t>Video về chuyển động của phần tử môi trường</t>
  </si>
  <si>
    <t>Video về điện thế</t>
  </si>
  <si>
    <t>Video/Phần mềm 3D về tụ điện trong cuộc sống</t>
  </si>
  <si>
    <t>Video về cường độ dòng điện.</t>
  </si>
  <si>
    <t>Phần mềm 3D mô phỏng cấu tạo của mạch điện</t>
  </si>
  <si>
    <t>Video/Phần mềm 3D về trường hấp dẫn và thế hấp dẫn</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</si>
  <si>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</si>
  <si>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</si>
  <si>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</si>
  <si>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</si>
  <si>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</si>
  <si>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</si>
  <si>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</si>
  <si>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</si>
  <si>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</si>
  <si>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</si>
  <si>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</si>
  <si>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</si>
  <si>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</si>
  <si>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</si>
  <si>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</si>
  <si>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</si>
  <si>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</si>
  <si>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</si>
  <si>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</si>
  <si>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</si>
  <si>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</si>
  <si>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</si>
  <si>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</si>
  <si>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</si>
  <si>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</si>
  <si>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</si>
  <si>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Môn Hóa học (1 phòng học bộ môn)</t>
  </si>
  <si>
    <t>Máy cất nước 1 lần</t>
  </si>
  <si>
    <t>Tủ hút</t>
  </si>
  <si>
    <t>Tủ đựng hóa chất</t>
  </si>
  <si>
    <t>Bộ thiết bị dạy học điện tử, mô phỏng môn Hóa học</t>
  </si>
  <si>
    <t>Bộ dụng cụ đo các đại lượng không điện</t>
  </si>
  <si>
    <t>Bảng tuần hoàn các nguyên tố hóa học</t>
  </si>
  <si>
    <t>Một số thao tác thí nghiệm hóa học</t>
  </si>
  <si>
    <t>Bộ mô phỏng 3D</t>
  </si>
  <si>
    <t>Thí nghiệm phản ứng nitro hoá benzene</t>
  </si>
  <si>
    <t>Thí nghiệm phản ứng thủy phân ethyl bromide (hoặc ethyl chloride)</t>
  </si>
  <si>
    <t>Thí nghiệm phản ứng điều chế ethyl acetate</t>
  </si>
  <si>
    <t>Thí nghiệm phản ứng xà phòng hóa chất béo</t>
  </si>
  <si>
    <t>Thí nghiệm phản ứng thủy phân celulose</t>
  </si>
  <si>
    <t>Thí nghiệm phần ứng thủy phân tinh bột</t>
  </si>
  <si>
    <t>Ống đong hình trụ 100ml</t>
  </si>
  <si>
    <t>Cốc thủy tinh 250ml</t>
  </si>
  <si>
    <t>Cốc thủy tinh 100ml</t>
  </si>
  <si>
    <t>Ống nghiệm có nhánh</t>
  </si>
  <si>
    <t>Lọ thủy tinh miêng hẹp kèm ống hút nhỏ giọt</t>
  </si>
  <si>
    <t>Lọ thủy tinh miệng rộng</t>
  </si>
  <si>
    <t>Ống hút nhỏ giọt</t>
  </si>
  <si>
    <t>Ống dẫn thủy tinh các loại</t>
  </si>
  <si>
    <t>Bình cầu không nhánh đáy tròn</t>
  </si>
  <si>
    <t>Bình cầu không nhánh đáy bằng</t>
  </si>
  <si>
    <t>Bình cầu có nhánh</t>
  </si>
  <si>
    <t>Phễu chiết hình quả lê</t>
  </si>
  <si>
    <t>Phễu lọc thủy tính cuống dài</t>
  </si>
  <si>
    <t>Phễu lọc thủy tinh cuống ngắn</t>
  </si>
  <si>
    <t>Thìa xúc hoá chất</t>
  </si>
  <si>
    <t>Miếng kính mỏng</t>
  </si>
  <si>
    <t>Bình Kíp tiêu chuẩn</t>
  </si>
  <si>
    <t>Bộ dụng cụ thí nghiệm phân tích thể tích</t>
  </si>
  <si>
    <t>Kiềng 3 chân</t>
  </si>
  <si>
    <t>Lưới tản nhiệt</t>
  </si>
  <si>
    <t>Nút cao su không có lỗ các loại</t>
  </si>
  <si>
    <t>Nút cao su có lỗ các loại</t>
  </si>
  <si>
    <t>Ống dẫn</t>
  </si>
  <si>
    <t>Muỗng đốt hóa chất</t>
  </si>
  <si>
    <t>Kẹp đốt hóa chất cỡ lớn</t>
  </si>
  <si>
    <t>Kẹp đốt hóa chất cỡ nhỏ</t>
  </si>
  <si>
    <t>Panh gắp hóa chất</t>
  </si>
  <si>
    <t>Bình xịt tia nước</t>
  </si>
  <si>
    <t>Khay đựng dụng cụ, hóa chất</t>
  </si>
  <si>
    <t>Nhiệt kế rượu màu</t>
  </si>
  <si>
    <t>Kéo cắt</t>
  </si>
  <si>
    <t>Chậu nhựa</t>
  </si>
  <si>
    <t>Áo khoác phòng thí nghiệm</t>
  </si>
  <si>
    <t>Kính bảo vệ mắt không màu</t>
  </si>
  <si>
    <t>Kính bảo vệ mắt có màu</t>
  </si>
  <si>
    <t>Bình sục khí Drechsel</t>
  </si>
  <si>
    <t>Mặt kính đồng hồ</t>
  </si>
  <si>
    <t>Bộ thí nghiệm về nguồn điện hóa học</t>
  </si>
  <si>
    <t>Bộ điện phân dung dịch</t>
  </si>
  <si>
    <t>20/phòng</t>
  </si>
  <si>
    <t>25/phòng</t>
  </si>
  <si>
    <t>10/phòng</t>
  </si>
  <si>
    <t>05/phòng</t>
  </si>
  <si>
    <t>Giấy lọc</t>
  </si>
  <si>
    <t>Giấy quỳ tím</t>
  </si>
  <si>
    <t>Giấy PH</t>
  </si>
  <si>
    <t>Giấy ráp</t>
  </si>
  <si>
    <t>Giũa 3 cạnh</t>
  </si>
  <si>
    <t>Khẩu trang</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</si>
  <si>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</si>
  <si>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</si>
  <si>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</si>
  <si>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</si>
  <si>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</si>
  <si>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</si>
  <si>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</si>
  <si>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</si>
  <si>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</si>
  <si>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</si>
  <si>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</si>
  <si>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</si>
  <si>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</si>
  <si>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</si>
  <si>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</si>
  <si>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</si>
  <si>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</si>
  <si>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</si>
  <si>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</si>
  <si>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</si>
  <si>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</si>
  <si>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</si>
  <si>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</si>
  <si>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</si>
  <si>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Môn Sinh học (1 phòng học bộ môn)</t>
  </si>
  <si>
    <t>Cốc thủy tinh loại 250ml</t>
  </si>
  <si>
    <t>Dao cắt tiêu bản</t>
  </si>
  <si>
    <t>Cối, chày sứ</t>
  </si>
  <si>
    <t>Đĩa Petri</t>
  </si>
  <si>
    <t>Panh kẹp</t>
  </si>
  <si>
    <t>Pipet</t>
  </si>
  <si>
    <t>Giấy thấm</t>
  </si>
  <si>
    <t>Bộ đồ mổ</t>
  </si>
  <si>
    <t>Video về kĩ thuật làm tiêu bản NST tạm thời ở châu chấu</t>
  </si>
  <si>
    <t>Bình tia nước</t>
  </si>
  <si>
    <t>Pipet nhựa</t>
  </si>
  <si>
    <t>Đĩa đồng hồ</t>
  </si>
  <si>
    <t>Lọ kèm ống nhỏ giọt</t>
  </si>
  <si>
    <t>Lọ có nút nhám</t>
  </si>
  <si>
    <t>Quả bóp cao su</t>
  </si>
  <si>
    <t>Cân kỹ thuật</t>
  </si>
  <si>
    <t>Tủ bảo quản kính hiển vi</t>
  </si>
  <si>
    <t>Tủ bảo quản hóa chất</t>
  </si>
  <si>
    <t>Cảm biến độ pH</t>
  </si>
  <si>
    <t>Cảm biến độ ẩm</t>
  </si>
  <si>
    <t>Các cấp độ tổ chức của thế giới sống</t>
  </si>
  <si>
    <t>So sánh cấu trúc tế bào nhân sơ và tế bào nhân thực</t>
  </si>
  <si>
    <t>Sự vận chuyển các chất qua màng sinh chất</t>
  </si>
  <si>
    <t>Sơ đồ chu kì tế bào và nguyên phân</t>
  </si>
  <si>
    <t>Sơ đồ quá trình giảm phân</t>
  </si>
  <si>
    <t>Một số loại virus</t>
  </si>
  <si>
    <t>Sơ đồ sự nhân lên của virus trong tế bào chủ</t>
  </si>
  <si>
    <t>Cấu tạo của tế bào động vật và tế bào thực vật</t>
  </si>
  <si>
    <t>Bộ thí nghiệm quan sát cấu trúc tế bào</t>
  </si>
  <si>
    <t>Bộ thí nghiệm làm tiêu bản về quá trình nguyên phân và giảm phân</t>
  </si>
  <si>
    <t>Bộ thí nghiệm thực hành phương pháp nghiên cứu vi sinh vật và sản phẩm ứng dụng</t>
  </si>
  <si>
    <t>Video Quá trình truyền tin giữa các tế bào trong cơ thể.</t>
  </si>
  <si>
    <t>Sơ đồ quy trình sản xuất chất chuyển hóa thứ cấp trong công nghệ nuôi cấy tế bào thực vật</t>
  </si>
  <si>
    <t>Sơ đồ về quy trình công nghệ tế bào thực vật trong vi nhân giống cây trồng</t>
  </si>
  <si>
    <t>Sơ đồ quy trình nuôi cấy mô tế bào động vật</t>
  </si>
  <si>
    <t>Sơ đồ quy trình sản xuất enzyme từ động vật, thực vật và vi sinh vật</t>
  </si>
  <si>
    <t>Sơ đồ các bước tạo dòng DNA tái tổ hợp</t>
  </si>
  <si>
    <t>Sơ đồ về quá trình phân giải các hợp chất trong xử lí môi trường bằng công nghệ vi sinh: phân giải hiếu khí, kị khí, lên men.</t>
  </si>
  <si>
    <t>Video công nghệ tế bào thực vật (thành tựu, quy trình, triển vọng).</t>
  </si>
  <si>
    <t>Video công nghệ tế bào động vật (thành tựu, quy trình, triển vọng).</t>
  </si>
  <si>
    <t>Video về công nghệ tế bào gốc</t>
  </si>
  <si>
    <t>Video về cơ sở khoa học và quy trình công nghệ sản xuất enzyme.</t>
  </si>
  <si>
    <t>Video về công nghệ thu hồi khí sinh học</t>
  </si>
  <si>
    <t>Video về công nghệ ứng dụng vi sinh vật trong xử lí môi trường (xử lý ô nhiễm môi trường đất, nước, chất thải rắn)</t>
  </si>
  <si>
    <t>Ống</t>
  </si>
  <si>
    <t>Video</t>
  </si>
  <si>
    <t>30/phòng</t>
  </si>
  <si>
    <t>Lam kính</t>
  </si>
  <si>
    <t>Lamen</t>
  </si>
  <si>
    <t>Kim mũi mác</t>
  </si>
  <si>
    <t>15/phòng</t>
  </si>
  <si>
    <t>Bút viết kính</t>
  </si>
  <si>
    <t>Bộ thiết bị dạy học điệu tử</t>
  </si>
  <si>
    <t>Bộ thí nghiệm xác định thành phần hóa học của tế bào</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</si>
  <si>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</si>
  <si>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</si>
  <si>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</si>
  <si>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</si>
  <si>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</si>
  <si>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</si>
  <si>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</si>
  <si>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</si>
  <si>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</si>
  <si>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</si>
  <si>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</si>
  <si>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</si>
  <si>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</si>
  <si>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</si>
  <si>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</si>
  <si>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</si>
  <si>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</si>
  <si>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</si>
  <si>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</si>
  <si>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</si>
  <si>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</si>
  <si>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</si>
  <si>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</si>
  <si>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</si>
  <si>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</si>
  <si>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</si>
  <si>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</si>
  <si>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</si>
  <si>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</si>
  <si>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</si>
  <si>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</si>
  <si>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</si>
  <si>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</si>
  <si>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</si>
  <si>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</si>
  <si>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</si>
  <si>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</si>
  <si>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</si>
  <si>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</si>
  <si>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</si>
  <si>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</si>
  <si>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</si>
  <si>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</si>
  <si>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</si>
  <si>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</si>
  <si>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</si>
  <si>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</si>
  <si>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</si>
  <si>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</si>
  <si>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</si>
  <si>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Hình chiếu phối cảnh</t>
  </si>
  <si>
    <t>Bản vẽ chi tiết</t>
  </si>
  <si>
    <t>Bản vẽ lắp</t>
  </si>
  <si>
    <t>Phần mềm vẽ kỹ thuật cơ bản</t>
  </si>
  <si>
    <t>Thiết bị đo pH</t>
  </si>
  <si>
    <t>Thiết bị đo nồng độ oxy hòa tan trong nước</t>
  </si>
  <si>
    <t>Thiết bị đo hàm lượng amoni trong nước</t>
  </si>
  <si>
    <t>Máy hút chân không mini</t>
  </si>
  <si>
    <t>Thiết bị đo độ mặn</t>
  </si>
  <si>
    <t>Bếp từ</t>
  </si>
  <si>
    <t>Kính lúp cầm tay</t>
  </si>
  <si>
    <t>Bộ chày cối sứ</t>
  </si>
  <si>
    <t>Rây</t>
  </si>
  <si>
    <t>Đèn cồn thí nghiệm</t>
  </si>
  <si>
    <t>Kẹp đốt hóa chất</t>
  </si>
  <si>
    <t>Một số loại phân bón hóa học phổ biến</t>
  </si>
  <si>
    <t>Quy trình nhân giống cây trồng</t>
  </si>
  <si>
    <t>Sâu hại cây trồng</t>
  </si>
  <si>
    <t>Bệnh hại cây trồng</t>
  </si>
  <si>
    <t>Hệ thống thủy canh hồi lưu</t>
  </si>
  <si>
    <t>Bộ dụng cụ ghép cây</t>
  </si>
  <si>
    <t>Bộ trồng cây thủy canh tĩnh</t>
  </si>
  <si>
    <t>Video: Trồng trọt công nghệ cao.</t>
  </si>
  <si>
    <t>Video: Thực hành ghép.</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</si>
  <si>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</si>
  <si>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</si>
  <si>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</si>
  <si>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</si>
  <si>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</si>
  <si>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</si>
  <si>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</si>
  <si>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</si>
  <si>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</si>
  <si>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</si>
  <si>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</si>
  <si>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</si>
  <si>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</si>
  <si>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</si>
  <si>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</si>
  <si>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</si>
  <si>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</si>
  <si>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</si>
  <si>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</si>
  <si>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</si>
  <si>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</si>
  <si>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</si>
  <si>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</si>
  <si>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</si>
  <si>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</si>
  <si>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</si>
  <si>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 xml:space="preserve"> Môn Tin hoc (1 phòng học bộ môn)</t>
  </si>
  <si>
    <t>Thiết bị kết nối mạng</t>
  </si>
  <si>
    <t>Điều hòa nhiệt độ hoặc Quạt điện</t>
  </si>
  <si>
    <t>Phần mềm thiết kế đồ họa</t>
  </si>
  <si>
    <t>Phần mềm lập trình</t>
  </si>
  <si>
    <t>Phần mềm hỗ trợ và lập trình điều khiển robot giáo dục</t>
  </si>
  <si>
    <t>Robot giáo dục</t>
  </si>
  <si>
    <t>12.22</t>
  </si>
  <si>
    <t>12.23</t>
  </si>
  <si>
    <t>12.24</t>
  </si>
  <si>
    <t>Môn Âm nhạc</t>
  </si>
  <si>
    <t>Bongo</t>
  </si>
  <si>
    <t>Cajon</t>
  </si>
  <si>
    <t>Bộ trống Jazz</t>
  </si>
  <si>
    <t>Sáo trúc</t>
  </si>
  <si>
    <t>Đàn tranh</t>
  </si>
  <si>
    <t>Đàn bầu</t>
  </si>
  <si>
    <t>Đàn nhị</t>
  </si>
  <si>
    <t>Đàn nguyệt</t>
  </si>
  <si>
    <t>Đàn T'rưng</t>
  </si>
  <si>
    <t>Tính tẩu</t>
  </si>
  <si>
    <t>Harmonica</t>
  </si>
  <si>
    <t>Guitar</t>
  </si>
  <si>
    <t>Electric keyboard (đàn phím điện tử) hoặc piano kĩ thuật số</t>
  </si>
  <si>
    <t>13.16</t>
  </si>
  <si>
    <t>13.17</t>
  </si>
  <si>
    <t>13.18</t>
  </si>
  <si>
    <t>13.19</t>
  </si>
  <si>
    <t>13.20</t>
  </si>
  <si>
    <t>13.21</t>
  </si>
  <si>
    <t>13.22</t>
  </si>
  <si>
    <t>Môn Mĩ thuật (1 phòng học bộ môn)</t>
  </si>
  <si>
    <t>Máy tính</t>
  </si>
  <si>
    <t>Tranh/ ảnh về mĩ thuật Việt Nam thời kì trung đại</t>
  </si>
  <si>
    <t>Tranh/ ảnh về mĩ thuật thế giới thời kì trung đại</t>
  </si>
  <si>
    <t>Tranh/ ảnh về mĩ thuật Việt Nam thời kì hiện đại</t>
  </si>
  <si>
    <t>Tranh/ ảnh về mĩ thuật thế giới thời kì hiện đại</t>
  </si>
  <si>
    <t>Tranh hướng dẫn cách vẽ chất liệu chì hoặc than</t>
  </si>
  <si>
    <t>Video hướng dẫn kĩ thuật in bản dập</t>
  </si>
  <si>
    <t>Video kĩ thuật làm phù điêu</t>
  </si>
  <si>
    <t>Phần mềm hướng dẫn thiết kế thời trang</t>
  </si>
  <si>
    <t>Phần mềm thông dụng thiết kế ảnh</t>
  </si>
  <si>
    <t>Phần mềm thông dụng thiết kế kiến trúc và nội thất</t>
  </si>
  <si>
    <t>Tranh hướng dẫn cách vẽ hình họa khối cơ bản</t>
  </si>
  <si>
    <t>Tranh hướng dẫn cách trang trí hình vuông</t>
  </si>
  <si>
    <t>Tranh hướng dẫn cách vẽ tranh phong cảnh (bằng chất liệu màu bột hoặc màu nước)</t>
  </si>
  <si>
    <t>Tượng chân dung</t>
  </si>
  <si>
    <t>14.16</t>
  </si>
  <si>
    <t>Phần mềm thiết kế thông dụng đồ chơi, đồ trang sức…</t>
  </si>
  <si>
    <t>Phần mềm thiết kế thông dụng logo, tranh áp phích…</t>
  </si>
  <si>
    <t>14.17</t>
  </si>
  <si>
    <t>14.18</t>
  </si>
  <si>
    <t>14.19</t>
  </si>
  <si>
    <t>14.20</t>
  </si>
  <si>
    <t>14.21</t>
  </si>
  <si>
    <t>14.22</t>
  </si>
  <si>
    <t>14.23</t>
  </si>
  <si>
    <t>14.24</t>
  </si>
  <si>
    <t>14.25</t>
  </si>
  <si>
    <t>14.26</t>
  </si>
  <si>
    <t>14.27</t>
  </si>
  <si>
    <t>14.28</t>
  </si>
  <si>
    <t>14.29</t>
  </si>
  <si>
    <t>14.30</t>
  </si>
  <si>
    <t>14.31</t>
  </si>
  <si>
    <t>14.32</t>
  </si>
  <si>
    <t>14.33</t>
  </si>
  <si>
    <t>14.34</t>
  </si>
  <si>
    <t>Bộ tranh về Các nhóm nghề cơ bản</t>
  </si>
  <si>
    <t>Video về nhóm ngành quản lý</t>
  </si>
  <si>
    <t>Video về nhóm ngành kỹ thuật</t>
  </si>
  <si>
    <t>Video về an toàn lao động nghề nghiệp</t>
  </si>
  <si>
    <t>Video về thực trạng văn hóa ứng xử nơi công cộng</t>
  </si>
  <si>
    <t>15.1</t>
  </si>
  <si>
    <t>15.2</t>
  </si>
  <si>
    <t>15.3</t>
  </si>
  <si>
    <t>15.4</t>
  </si>
  <si>
    <t>15.5</t>
  </si>
  <si>
    <t>15.6</t>
  </si>
  <si>
    <t>15.7</t>
  </si>
  <si>
    <t>15.8</t>
  </si>
  <si>
    <t>15.9</t>
  </si>
  <si>
    <t>100/trường</t>
  </si>
  <si>
    <t>50/trường</t>
  </si>
  <si>
    <t>16.1</t>
  </si>
  <si>
    <t>16.5</t>
  </si>
  <si>
    <t>16.2</t>
  </si>
  <si>
    <t>16.3</t>
  </si>
  <si>
    <t>16.4</t>
  </si>
  <si>
    <t>16.6</t>
  </si>
  <si>
    <t>16.7</t>
  </si>
  <si>
    <t>16.8</t>
  </si>
  <si>
    <t>16.9</t>
  </si>
  <si>
    <t>16.10</t>
  </si>
  <si>
    <t>16.11</t>
  </si>
  <si>
    <t>16.12</t>
  </si>
  <si>
    <t>16.13</t>
  </si>
  <si>
    <t>16.14</t>
  </si>
  <si>
    <t>16.15</t>
  </si>
  <si>
    <t>16.16</t>
  </si>
  <si>
    <t>16.17</t>
  </si>
  <si>
    <t>Bản đồ quân sự</t>
  </si>
  <si>
    <t>17.1</t>
  </si>
  <si>
    <t>17.2</t>
  </si>
  <si>
    <t>17.3</t>
  </si>
  <si>
    <t>17.4</t>
  </si>
  <si>
    <t>17.5</t>
  </si>
  <si>
    <t>Trang phục cho giáo viên</t>
  </si>
  <si>
    <t>Trên địa bàn TP hiện có 423 trường THCS công lập với 7.319 lớp. Bình quân 17 lớp/trường, (17 lớp x 45 học sinh =) 765 học sinh/trường theo chuẩn.</t>
  </si>
  <si>
    <t>Số tiết/tuần (35 tuần)</t>
  </si>
  <si>
    <t>Theo phân phối chương trình và định mức giảng dạy (17 tiết/tuần, 35 tuần/năm học), số lớp đảm nhiệm / 01 giáo viên theo môn học được tính theo bảng sau:</t>
  </si>
  <si>
    <t>Video/clip/ phim tư liệu về tác giả Nguyễn Du</t>
  </si>
  <si>
    <t>Video/clip/ phim tư liệu về Truyện Kiều</t>
  </si>
  <si>
    <t>Video/clip/ phim tư liệu về thơ chữ Hán của Nguyễn Du</t>
  </si>
  <si>
    <t>Video/clip/ phim tư liệu về Nguyễn Đình Chiểu và các tác phẩm của Nguyễn Đình Chiểu</t>
  </si>
  <si>
    <t>Video/clip/ phim tư liệu về sự nghiệp văn chương của Nam Cao</t>
  </si>
  <si>
    <t>Video/clip/ phim tư liệu tiểu thuyết, phóng sự của Vũ Trọng Phụng</t>
  </si>
  <si>
    <t>Video/clip/ phim tư liệu về truyện ngắn, kí của Nguyễn Tuân</t>
  </si>
  <si>
    <t>Video/clip/ phim tư liệu về kịch của Nguyễn Huy Tưởng</t>
  </si>
  <si>
    <t>Video/clip/ phim tư liệu về kịch của Lưu Quang Vũ</t>
  </si>
  <si>
    <t>1.15</t>
  </si>
  <si>
    <t>1.16</t>
  </si>
  <si>
    <t>1.17</t>
  </si>
  <si>
    <t>1.18</t>
  </si>
  <si>
    <t>Bộ thiết dạy học về hình chóp, hình chóp cụt, hình lăng trụ.</t>
  </si>
  <si>
    <t>Tranh thể hiện sơ đồ các nguồn giúp tạo ý tưởng kinh doanh.</t>
  </si>
  <si>
    <t>Tranh thể hiện sơ đồ các loại hình lạm phát và thất nghiệp.</t>
  </si>
  <si>
    <t>Tranh thể hiện sơ đồ:
- Vai trò của đạo đức kinh doanh
- Các biểu hiện của đạo đức kinh doanh</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</si>
  <si>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</si>
  <si>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</si>
  <si>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</si>
  <si>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</si>
  <si>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</si>
  <si>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</si>
  <si>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</si>
  <si>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</si>
  <si>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</si>
  <si>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</si>
  <si>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</si>
  <si>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</si>
  <si>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</si>
  <si>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</si>
  <si>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</si>
  <si>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</si>
  <si>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</si>
  <si>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</si>
  <si>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</si>
  <si>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</si>
  <si>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</si>
  <si>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</si>
  <si>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</si>
  <si>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</si>
  <si>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</si>
  <si>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</si>
  <si>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</si>
  <si>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</si>
  <si>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</si>
  <si>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</si>
  <si>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</si>
  <si>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</si>
  <si>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</si>
  <si>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</si>
  <si>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</si>
  <si>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</si>
  <si>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</si>
  <si>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</si>
  <si>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Lược đồ thế giới thế kỉ XVI - thế kỉ XVIII</t>
  </si>
  <si>
    <t>Lược đồ Đông Nam Á cuối thế kỉ XIX đầu thế kỉ XX</t>
  </si>
  <si>
    <t>Lược đồ Chiến thắng Bạch Đằng (năm 938)</t>
  </si>
  <si>
    <t>Lược đồ Kháng chiến chống Tống thời Lý (1075-1077)</t>
  </si>
  <si>
    <t>Lược đồ Kháng chiến chống xâm lược Mông - Nguyên</t>
  </si>
  <si>
    <t>Lược đồ Khởi nghĩa Lam Sơn (1418-1427)</t>
  </si>
  <si>
    <t>Lược đồ Phong trào Tây Sơn</t>
  </si>
  <si>
    <t>Lược đồ khởi nghĩa Hai Bà Trưng (40-43)</t>
  </si>
  <si>
    <t>Lược đồ Quá trình Pháp xâm lược Việt Nam (1858-1884)</t>
  </si>
  <si>
    <t>Lược đồ cuộc kháng chiến chống Pháp xâm lược của nhân dân Bắc Kì (1858 - 1884)</t>
  </si>
  <si>
    <t>Phim mô phỏng: Một số cuộc chiến tranh bảo vệ Tổ quốc và chiến tranh giải phóng dân tộc trong lịch sử Việt Nam</t>
  </si>
  <si>
    <t>Phim tư liệu: Chủ quyền biển đảo của Việt Nam</t>
  </si>
  <si>
    <t>Bản đồ địa lí tự nhiên khu vực Mỹ Latinh</t>
  </si>
  <si>
    <t>Bản đồ Liên minh châu Âu</t>
  </si>
  <si>
    <t>Bản đồ địa lí tự nhiên khu vực Đông Nam Á</t>
  </si>
  <si>
    <t>Bản đồ địa lí tự nhiên khu vực Tây Nam Á</t>
  </si>
  <si>
    <t>Bản đồ địa lí tự nhiên Hoa Kì</t>
  </si>
  <si>
    <t>Bản đồ địa lí tự nhiên Liên bang Nga</t>
  </si>
  <si>
    <t>Bản đồ địa lí tự nhiên Nhật Bản</t>
  </si>
  <si>
    <t>Bản đồ địa lí tự nhiên Trung Quốc</t>
  </si>
  <si>
    <t>Bản đồ địa lí tự nhiên Nam Phi</t>
  </si>
  <si>
    <t>Video/clip về du lịch thế giới và Việt Nam</t>
  </si>
  <si>
    <t>Trao đổi nước ở thực vật</t>
  </si>
  <si>
    <t>Các hình thức tiêu hoá ở động vật</t>
  </si>
  <si>
    <t>Các hình thức trao đổi khí</t>
  </si>
  <si>
    <t>Sơ đồ các dạng hệ tuần hoàn</t>
  </si>
  <si>
    <t>Sơ đồ cung phản xạ</t>
  </si>
  <si>
    <t>Sơ đồ vòng đời sinh trưởng và phát triển ở động vật</t>
  </si>
  <si>
    <t>Cấu tạo của tim</t>
  </si>
  <si>
    <t>Bộ thiết bị khảo sát một số dữ liệu khi trồng cây</t>
  </si>
  <si>
    <t>Bộ thiết bị khảo sát định tính sự trao đổi nước ở cơ thể thực vật</t>
  </si>
  <si>
    <t>Bộ thiết bị quan sát lục lạp và tách chiết các sắc tố trong lá cây</t>
  </si>
  <si>
    <t>Bộ thiết bị thí nghiệm về sự hình thành tinh bột</t>
  </si>
  <si>
    <t>Bộ thiết bị đo oxygen trong quá trình quang hợp</t>
  </si>
  <si>
    <t>Bộ thiết bị khảo sát khả năng hô hấp ở thực vật</t>
  </si>
  <si>
    <t>Bộ thiết bị khảo sát các chỉ số của hệ tuần hoàn</t>
  </si>
  <si>
    <t>Bộ thiết bị tìm hiểu cấu trúc và hoạt động của tim</t>
  </si>
  <si>
    <t>Sơ đồ mô hình thủy canh theo hướng phát triển nông nghiệp sạch</t>
  </si>
  <si>
    <t>Video về biện pháp kĩ thuật sử dụng dinh dưỡng khoáng nhằm tạo nền nông nghiệp sạch.</t>
  </si>
  <si>
    <t>Video về một số dịch bệnh phổ biến ở người (cúm, tả, sốt xuất huyết, AIDS, Covid-19...).</t>
  </si>
  <si>
    <t>Video về nguyên nhân, tác hại, biện pháp phòng và điều trị ngộ độc thực phẩm.</t>
  </si>
  <si>
    <t>Video về biện pháp đảm bảo an toàn thực phẩm.</t>
  </si>
  <si>
    <t>10.63</t>
  </si>
  <si>
    <t>Video một số biểu hiện của cây do thiếu khoáng</t>
  </si>
  <si>
    <t>Video về vận chuyển máu trong hệ mạch</t>
  </si>
  <si>
    <t>Video về cân bằng nội môi</t>
  </si>
  <si>
    <t>Video về truyền tin qua synapse</t>
  </si>
  <si>
    <t>Video về phản xạ không điều kiện</t>
  </si>
  <si>
    <t>Video về các giai đoạn phát triển của người</t>
  </si>
  <si>
    <t>Video về quá trình sinh sản ở người</t>
  </si>
  <si>
    <t>Video về quá trình sinh sản và phát triển ở động vật có biến thái</t>
  </si>
  <si>
    <t>Video về một số tập tính ở động vật</t>
  </si>
  <si>
    <t>Video về quá trình sinh sản ở thực vật có hoa</t>
  </si>
  <si>
    <t>Video về phát triển ở thực vật có hoa</t>
  </si>
  <si>
    <t>10.64</t>
  </si>
  <si>
    <t>10.65</t>
  </si>
  <si>
    <t>10.66</t>
  </si>
  <si>
    <t>10.67</t>
  </si>
  <si>
    <t>10.68</t>
  </si>
  <si>
    <t>10.69</t>
  </si>
  <si>
    <t>Động cơ xăng 4 kỳ và Động cơ xăng 2 kỳ</t>
  </si>
  <si>
    <t>Hệ thống bôi trơn và hệ thống làm mát</t>
  </si>
  <si>
    <t>Cấu tạo của Ô tô</t>
  </si>
  <si>
    <t>Các phương pháp gia công cơ khí</t>
  </si>
  <si>
    <t>Tự động hóa trong sản xuất cơ khí</t>
  </si>
  <si>
    <t>Một số phương pháp nhân giống vật nuôi</t>
  </si>
  <si>
    <t>Quy trình cấy truyền phôi bò</t>
  </si>
  <si>
    <t>Chế biến thức ăn chăn nuôi bằng phương pháp ủ chua</t>
  </si>
  <si>
    <t>Một số bệnh phổ biến ở lợn</t>
  </si>
  <si>
    <t>Một số bệnh phổ biến ở gia cầm</t>
  </si>
  <si>
    <t>Mô hình xử lý chất thải bằng công nghệ biogas</t>
  </si>
  <si>
    <t>Ứng dụng công nghệ cao trong chăn nuôi.</t>
  </si>
  <si>
    <t>Chăn nuôi lợn theo tiêu chuẩn VietGAP</t>
  </si>
  <si>
    <t>Phần mềm làm phim hoạt hình, video</t>
  </si>
  <si>
    <t>Phần mềm hệ quản trị cơ sở dữ liệu</t>
  </si>
  <si>
    <t>Phần mềm vẽ trang trí</t>
  </si>
  <si>
    <t>12.25</t>
  </si>
  <si>
    <t>12.26</t>
  </si>
  <si>
    <t>12.27</t>
  </si>
  <si>
    <t>LỚP 11</t>
  </si>
  <si>
    <t>Tranh hướng dẫn cách vẽ chất liệu màu nước</t>
  </si>
  <si>
    <t>Video hướng dẫn kĩ thuật in nổi</t>
  </si>
  <si>
    <t>Video kĩ thuật làm tượng tròn</t>
  </si>
  <si>
    <t>Phần mềm thiết kế thông dụng</t>
  </si>
  <si>
    <t>Phần mềm thông dụng thiết kế video/clip</t>
  </si>
  <si>
    <t>Tranh hướng dẫn cách vẽ tượng phạt mảng</t>
  </si>
  <si>
    <t>Tranh hướng dẫn cách trang trí hình tròn</t>
  </si>
  <si>
    <t>Tranh hướng dẫn cách vẽ tranh bố cục nhân vật bằng chất liệu màu bột hoặc màu nước</t>
  </si>
  <si>
    <t>Phiên bản tượng tròn</t>
  </si>
  <si>
    <t>Video về nhóm ngành nghiên cứu</t>
  </si>
  <si>
    <t>Video về nhóm ngành nghệ thuật</t>
  </si>
  <si>
    <t>Video về nhóm ngành nghiệp vụ</t>
  </si>
  <si>
    <t>15.10</t>
  </si>
  <si>
    <t>15.11</t>
  </si>
  <si>
    <t>15.12</t>
  </si>
  <si>
    <t>16.18</t>
  </si>
  <si>
    <t>16.19</t>
  </si>
  <si>
    <t>16.20</t>
  </si>
  <si>
    <t>LỚP 12</t>
  </si>
  <si>
    <t>Video/clip /phim tư liệu về Hồ Chí Minh và tác phẩm Tuyên ngôn Độc lập của Hồ Chí Minh</t>
  </si>
  <si>
    <t>Lược đồ Tổng khởi nghĩa tháng Tám năm 1945</t>
  </si>
  <si>
    <t>Lược đồ Chiến dịch Điện Biên Phủ 1954</t>
  </si>
  <si>
    <t>Lược đồ Tổng tiến công và nổi dậy Xuân 1975</t>
  </si>
  <si>
    <t>Video/clip: Sự ra đời và phát triển của Hiệp hội các quốc gia Đông Nam Á (ASEAN)</t>
  </si>
  <si>
    <t>Video/clip: Cách mạng tháng Tám 1945</t>
  </si>
  <si>
    <t>Video/clip: Tổng tiến công xuân 1975</t>
  </si>
  <si>
    <t>Video/clip: Thành tựu tiêu biểu trong công cuộc xây dựng chủ nghĩa xã hội ở miền Bắc thời kì 1954-1973</t>
  </si>
  <si>
    <t>Video/clip: Thành tựu của Việt Nam trong thời kì đổi mới đất nước</t>
  </si>
  <si>
    <t>Phim tư liệu: Hồ Chí Minh - Anh hùng giải phóng dân tộc</t>
  </si>
  <si>
    <t>Phim tư liệu: Dấu ấn Hồ Chí Minh trong lòng nhân dân thế giới và Việt Nam</t>
  </si>
  <si>
    <t>Bản đồ địa lí tự nhiên Việt Nam</t>
  </si>
  <si>
    <t>Bản đồ phân bố nông nghiệp Việt Nam</t>
  </si>
  <si>
    <t>Bản đồ phân bố công nghiệp Việt Nam</t>
  </si>
  <si>
    <t>Bản đồ giao thông vận tải và bưu chính viễn thông Việt Nam</t>
  </si>
  <si>
    <t>Bản đồ thương mại và du lịch Việt Nam</t>
  </si>
  <si>
    <t>Bản đồ Trung du và miền núi Bắc Bộ</t>
  </si>
  <si>
    <t>Bản đồ Đồng bằng sông Hồng</t>
  </si>
  <si>
    <t>Bản đồ Bắc Trung Bộ</t>
  </si>
  <si>
    <t>Bản đồ Duyên hải Nam Trung Bộ</t>
  </si>
  <si>
    <t>Bản đồ Tây Nguyên</t>
  </si>
  <si>
    <t>Bản đồ Đông Nam Bộ</t>
  </si>
  <si>
    <t>Bản đồ Đồng bằng sông Cửu Long</t>
  </si>
  <si>
    <t>Video/clip về bảo vệ môi trường</t>
  </si>
  <si>
    <t>Video/clip về khai thác tổng hợp tài nguyên biển - đảo Việt Nam</t>
  </si>
  <si>
    <t>Video/clip về thiên tai và biện pháp phòng chống</t>
  </si>
  <si>
    <t>Tranh ảnh về hoạt động kí kết hợp tác kinh tế quốc tế giữa chính phủ Việt Nam với 1 số tổ chức quốc tế và khu vực</t>
  </si>
  <si>
    <t>Tranh thể hiện một số loại hình bảo hiểm và chính sách an sinh xã hội cơ bản</t>
  </si>
  <si>
    <t>Tranh thể hiện sơ đồ các hình thức thực hiện trách nhiệm XH của doanh nghiệp</t>
  </si>
  <si>
    <t>Cơ chế tái bản DNA</t>
  </si>
  <si>
    <t>Cơ chế phiên mã</t>
  </si>
  <si>
    <t>Cơ chế dịch mã để tổng hợp protein</t>
  </si>
  <si>
    <t>Cấu trúc siêu hiển vi của NST</t>
  </si>
  <si>
    <t>Sơ đồ cây sự sống</t>
  </si>
  <si>
    <t>Mô hình cấu trúc DNA</t>
  </si>
  <si>
    <t>Bộ thí nghiệm tách chiết DNA</t>
  </si>
  <si>
    <t>Bộ thiết bị thí nghiệm làm tiêu bản quan sát đột biến trên tiêu bản cố định và tạm thời</t>
  </si>
  <si>
    <t>Bộ thiết bị khảo sát đặc trưng cơ bản của quần thể, quần xã</t>
  </si>
  <si>
    <t>Bộ thiết bị đo chỉ tiêu môi trường trong hệ sinh thái</t>
  </si>
  <si>
    <t>Video Thí nghiệm của Mendel</t>
  </si>
  <si>
    <t>Video Thí nghiệm Morgan</t>
  </si>
  <si>
    <t>Video Kĩ thuật làm tiêu bản NST tạm thời ở châu chấu</t>
  </si>
  <si>
    <t>Video Các giai đoạn phát sinh loài người</t>
  </si>
  <si>
    <t>Video Quá trình phát triển sinh vật qua các đại địa chất</t>
  </si>
  <si>
    <t>Video Diễn thế sinh thái</t>
  </si>
  <si>
    <t>Video Sự ấm lên toàn cầu</t>
  </si>
  <si>
    <t>Sơ đồ quy trình công nghệ gene ở thực vật và động vật.</t>
  </si>
  <si>
    <t>Video về nguyên lí của phương pháp tách chiết ADN từ tế bào và nguyên tắc ứng dụng sinh học phân tử trong thực tiễn.</t>
  </si>
  <si>
    <t>Video  về  quá  trình  ứng  dụng  công  nghệ  gene  và  triển  vọng  trong tương lai</t>
  </si>
  <si>
    <t>Video về cơ sở, vai trò của một số biện pháp kiểm soát sinh học</t>
  </si>
  <si>
    <t>Video  về  giá  trị  của  sinh  thái  nhân  văn  trong  việc  phát  triển  bền vững ở một  số lĩnh vực  (nông  nghiệp,  phát  triển  đô  thị,  bảo tồn và phát triển, thích ứng với biến đổi khí hậu)</t>
  </si>
  <si>
    <t>Video Hướng dẫn thiết lập hệ sinh thái</t>
  </si>
  <si>
    <t>Sơ đồ mạch xử lý tín hiệu điện tử tương tự</t>
  </si>
  <si>
    <t>Sơ đồ mạch xử lý tín hiệu điện tử số</t>
  </si>
  <si>
    <t>Bộ thực hành lắp mạch điện gia đình</t>
  </si>
  <si>
    <t>Bộ thực hành lắp ráp mạch điện tử</t>
  </si>
  <si>
    <t>Các giai đoạn phát triển phôi cá.</t>
  </si>
  <si>
    <t>Các giai đoạn phát triển của tôm.</t>
  </si>
  <si>
    <t>Một số loại bệnh phổ biến trên cá</t>
  </si>
  <si>
    <t>Một số loại bệnh phổ biến trên tôm</t>
  </si>
  <si>
    <t>Các hoạt động lâm nghiệp cơ bản</t>
  </si>
  <si>
    <t>Video: Nuôi cá công nghệ cao.</t>
  </si>
  <si>
    <t>Video: Nuôi tôm công nghệ cao</t>
  </si>
  <si>
    <t>Phần mềm thiết kế web</t>
  </si>
  <si>
    <t>Phần mềm quản lí dự án</t>
  </si>
  <si>
    <t>Tranh hướng dẫn cách vẽ chất liệu màu bột</t>
  </si>
  <si>
    <t>Video hướng dẫn kĩ thuật in độc bản</t>
  </si>
  <si>
    <t>Phần mềm thông dụng thiết kế trang Website</t>
  </si>
  <si>
    <t>Video giới thiệu về các di sản kiến trúc cần bảo vệ</t>
  </si>
  <si>
    <t>Tranh hướng dẫn cách vẽ tượng chân dung</t>
  </si>
  <si>
    <t>Tranh hướng dẫn cách trang trí đường diềm</t>
  </si>
  <si>
    <t>Tranh hướng dẫn cách vẽ tranh bố cục từ những hình khối cơ bản bằng chất liệu màu bột hoặc màu nước</t>
  </si>
  <si>
    <t>Video về nhóm ngành xã hội</t>
  </si>
  <si>
    <t>Trên địa bàn TP hiện có 82 trường THPT công lập với 2.582 lớp. Bình quân 32 lớp/trường, (32 lớp x 45 học sinh =) 1.440 học sinh/trường theo chuẩn.</t>
  </si>
  <si>
    <t>Số phòng bộ môn được tính theo mức tối thiểu 06 phòng/trường bao gồm: 01 phòng học Nghệ thuật (Âm nhạc, Mỹ thuật); 02 phòng học Khoa học tự nhiên, Công nghệ; 01 phòng học Ngoại ngữ; 01 phòng học Tin học; 01 phòng học Lịch sử và Địa lý, Giáo dục công dân (theo TT 13/2020/TT-BGDĐT và TT 23/2024/TT-BGDĐT của Bộ GDĐT)</t>
  </si>
  <si>
    <t>Số phòng bộ môn được tính theo mức 09 phòng/trường bao gồm: 01 phòng học Nghệ thuật (Âm nhạc, Mỹ thuật); 01 phòng học Công nghệ; 02 phòng học Ngoại ngữ; 01 phòng học Tin học; 01 phòng học Vật lý; 01 phòng học Hóa học; 01 phòng học Sinh học; 01 phòng học Lịch sử và Địa lý, Giáo dục công dân (theo TT 13/2020/TT-BGDĐT và TT 23/2024/TT-BGDĐT của Bộ GDĐT)</t>
  </si>
  <si>
    <t>02/32lớp</t>
  </si>
  <si>
    <t>02/1440HS</t>
  </si>
  <si>
    <t>90/32lớp</t>
  </si>
  <si>
    <t>90/1440HS</t>
  </si>
  <si>
    <t>01/8lớp</t>
  </si>
  <si>
    <t>03/8lớp</t>
  </si>
  <si>
    <t>04/8lớp</t>
  </si>
  <si>
    <t>20/8lớp</t>
  </si>
  <si>
    <t>02/8lớp</t>
  </si>
  <si>
    <t>01/32lớp</t>
  </si>
  <si>
    <t>05/32lớp</t>
  </si>
  <si>
    <t>05/8lớp</t>
  </si>
  <si>
    <t>50/8lớp</t>
  </si>
  <si>
    <t>06/32lớp</t>
  </si>
  <si>
    <t>30/8lớp</t>
  </si>
  <si>
    <t>15/8lớp</t>
  </si>
  <si>
    <t>20/32lớp</t>
  </si>
  <si>
    <t>10/8lớp</t>
  </si>
  <si>
    <t>03/32lớp</t>
  </si>
  <si>
    <t>40/32lớp</t>
  </si>
  <si>
    <t>25/8lớp</t>
  </si>
  <si>
    <t>01/360HS</t>
  </si>
  <si>
    <t>03/360HS</t>
  </si>
  <si>
    <t>04/360HS</t>
  </si>
  <si>
    <t>20/360HS</t>
  </si>
  <si>
    <t>50/360HS</t>
  </si>
  <si>
    <t>01/1440HS</t>
  </si>
  <si>
    <t>05/1440HS</t>
  </si>
  <si>
    <t>05/360HS</t>
  </si>
  <si>
    <t>10/360HS</t>
  </si>
  <si>
    <t>30/360HS</t>
  </si>
  <si>
    <t>15/360HS</t>
  </si>
  <si>
    <t>25/360HS</t>
  </si>
  <si>
    <t>02/360HS</t>
  </si>
  <si>
    <t>03/1440HS</t>
  </si>
  <si>
    <t>40/1440HS</t>
  </si>
  <si>
    <t>06/1440HS</t>
  </si>
  <si>
    <t>20/1440HS</t>
  </si>
  <si>
    <t>1/11lớp</t>
  </si>
  <si>
    <t>1/8lớp</t>
  </si>
  <si>
    <t>01/495HS</t>
  </si>
  <si>
    <t>07/32lớp</t>
  </si>
  <si>
    <t>07/1440HS</t>
  </si>
  <si>
    <t>50/32lớp</t>
  </si>
  <si>
    <t>25/32lớp</t>
  </si>
  <si>
    <t>100/32lớp</t>
  </si>
  <si>
    <t>10/32lớp</t>
  </si>
  <si>
    <t>14/32lớp</t>
  </si>
  <si>
    <t>45/32lớp</t>
  </si>
  <si>
    <t>50/1440HS</t>
  </si>
  <si>
    <t>25/1440HS</t>
  </si>
  <si>
    <t>10/1440HS</t>
  </si>
  <si>
    <t>14/1440HS</t>
  </si>
  <si>
    <t>45/1440HS</t>
  </si>
  <si>
    <t>01/8 lớp</t>
  </si>
  <si>
    <t>30/32lớp</t>
  </si>
  <si>
    <t>15/32lớp</t>
  </si>
  <si>
    <t>30/1440HS</t>
  </si>
  <si>
    <t>15/1440HS</t>
  </si>
  <si>
    <t>23/32lớp</t>
  </si>
  <si>
    <t>23/1440HS</t>
  </si>
  <si>
    <t xml:space="preserve">Điều hòa nhiệt độ </t>
  </si>
  <si>
    <t>100/1440HS</t>
  </si>
  <si>
    <t>04/32lớp</t>
  </si>
  <si>
    <t>04/1440HS</t>
  </si>
  <si>
    <t>12/32lớp</t>
  </si>
  <si>
    <t>12/1440HS</t>
  </si>
  <si>
    <t>02/32 lớp</t>
  </si>
  <si>
    <t xml:space="preserve">Sách giáo khoa GDQPAN </t>
  </si>
  <si>
    <t xml:space="preserve">Bộ tranh </t>
  </si>
  <si>
    <t>01/11lớp</t>
  </si>
  <si>
    <t>ĐỊNH MỨC THIẾT BỊ, VẬT TƯ THỰC HIỆN CHƯƠNG TRÌNH GIÁO DỤC THƯỜNG XUYÊN TRUNG HỌC PHỔ THÔNG</t>
  </si>
  <si>
    <t>(Ban hành kèm theo Quyết định số    /2026/QĐ-UBND ngày    tháng    năm 2026 của Ủy ban nhân dân thành phố Hải Phòng)</t>
  </si>
  <si>
    <t>7.57</t>
  </si>
  <si>
    <t>7.58</t>
  </si>
  <si>
    <t>7.59</t>
  </si>
  <si>
    <t>7.60</t>
  </si>
  <si>
    <t>7.61</t>
  </si>
  <si>
    <t>7.62</t>
  </si>
  <si>
    <t>7.63</t>
  </si>
  <si>
    <t>7.64</t>
  </si>
  <si>
    <t>7.65</t>
  </si>
  <si>
    <t>7.66</t>
  </si>
  <si>
    <t>7.67</t>
  </si>
  <si>
    <t>7.68</t>
  </si>
  <si>
    <t>7.69</t>
  </si>
  <si>
    <t>7.70</t>
  </si>
  <si>
    <t>7.71</t>
  </si>
  <si>
    <t>7.72</t>
  </si>
  <si>
    <t>7.73</t>
  </si>
  <si>
    <t>7.74</t>
  </si>
  <si>
    <t>7.75</t>
  </si>
  <si>
    <t>8.52</t>
  </si>
  <si>
    <t>8.53</t>
  </si>
  <si>
    <t>8.54</t>
  </si>
  <si>
    <t>8.55</t>
  </si>
  <si>
    <t>8.56</t>
  </si>
  <si>
    <t>8.57</t>
  </si>
  <si>
    <t>8.58</t>
  </si>
  <si>
    <t>8.59</t>
  </si>
  <si>
    <t>8.60</t>
  </si>
  <si>
    <t>8.61</t>
  </si>
  <si>
    <t>8.62</t>
  </si>
  <si>
    <t>8.63</t>
  </si>
  <si>
    <t>8.64</t>
  </si>
  <si>
    <t>8.65</t>
  </si>
  <si>
    <t>8.66</t>
  </si>
  <si>
    <t>8.67</t>
  </si>
  <si>
    <t>8.68</t>
  </si>
  <si>
    <t>8.69</t>
  </si>
  <si>
    <t>Số phòng bộ môn được tính theo mức 06 phòng/trường bao gồm: 01 phòng học Công nghệ; 01 phòng học Tin học; 01 phòng học Vật lý; 01 phòng học Hóa học; 01 phòng học Sinh học; 01 phòng học Lịch sử và Địa lý(theo TT 13/2020/TT-BGDĐT và TT 23/2024/TT-BGDĐT của Bộ GDĐT)</t>
  </si>
  <si>
    <t>Trên địa bàn TP có 14 Trung tâm GDNN-GDTX, Trung tâm GDTX với 498 lớp. Bình quân 45 lớp/đơn vị, (36 lớp x 45 học sinh =) 1.620 học sinh/đơn vị.</t>
  </si>
  <si>
    <t>07/36lớp</t>
  </si>
  <si>
    <t>02/36lớp</t>
  </si>
  <si>
    <t>01/36lớp</t>
  </si>
  <si>
    <t>07/1620HS</t>
  </si>
  <si>
    <t>02/1620HS</t>
  </si>
  <si>
    <t>01/1620HS</t>
  </si>
  <si>
    <t>50/36lớp</t>
  </si>
  <si>
    <t>20/36lớp</t>
  </si>
  <si>
    <t>25/36lớp</t>
  </si>
  <si>
    <t>10/36lớp</t>
  </si>
  <si>
    <t>05/36lớp</t>
  </si>
  <si>
    <t>14/36lớp</t>
  </si>
  <si>
    <t>45/36lớp</t>
  </si>
  <si>
    <t>03/36lớp</t>
  </si>
  <si>
    <t>50/1620HS</t>
  </si>
  <si>
    <t>20/1620HS</t>
  </si>
  <si>
    <t>25/1620HS</t>
  </si>
  <si>
    <t>10/1620HS</t>
  </si>
  <si>
    <t>05/1620HS</t>
  </si>
  <si>
    <t>14/1620HS</t>
  </si>
  <si>
    <t>45/1620HS</t>
  </si>
  <si>
    <t>03/1620HS</t>
  </si>
  <si>
    <t>30/36lớp</t>
  </si>
  <si>
    <t>30/1620HS</t>
  </si>
  <si>
    <t>15/36lớp</t>
  </si>
  <si>
    <t>15/1620HS</t>
  </si>
  <si>
    <t>04/36lớp</t>
  </si>
  <si>
    <t>04/1620HS</t>
  </si>
  <si>
    <t>23/36lớp</t>
  </si>
  <si>
    <t>23/1620HS</t>
  </si>
  <si>
    <t>100/36lớp</t>
  </si>
  <si>
    <t>100/1620HS</t>
  </si>
  <si>
    <t>12/36lớp</t>
  </si>
  <si>
    <t>12/1620HS</t>
  </si>
  <si>
    <t>Danh mục và tiêu chuẩn kỹ thuật của thiết bị được quy định tại Thông tư số 37/2021/TT-BGDĐT ngày 30/12/2021, Thông tư số 19/2022/TT-BGDĐT ngày 22/12/2022 và Thông tư số 26/2023/TT-BGDĐT ngày 28/12/2023 của Bộ Giáo dục và Đào tạo. Thời gian sử dụng áp dụng theo quy định tại Thông tư 141/2025/TT-BTC ngày 31/12/2025 của Bộ Tài chính đối với máy tính, máy in, máy chiếu, điều hòa, bàn ghế, tủ giá, tài sản khác... Đối với công cụ được tính tối đa 03 năm theo Khoản 2.2 Điều 4 Thông tư 96/2015/TT-BTC.</t>
  </si>
  <si>
    <t>Danh mục và tiêu chuẩn kỹ thuật của thiết bị được quy định tại Thông tư số 38/2021/TT-BGDĐT ngày 30/12/2021, Thông tư số 19/2022/TT-BGDĐT ngày 22/12/2022 và Thông tư số 26/2023/TT-BGDĐT ngày 28/12/2023 của Bộ Giáo dục và Đào tạo. Thời gian sử dụng áp dụng theo quy định tại Thông tư 141/2025/TT-BTC ngày 31/12/2025 của Bộ Tài chính đối với máy tính, máy in, máy chiếu, điều hòa, bàn ghế, tủ giá, tài sản khác... Đối với công cụ được tính tối đa 03 năm theo Khoản 2.2 Điều 4 Thông tư 96/2015/TT-BTC.</t>
  </si>
  <si>
    <t>Danh mục và tiêu chuẩn kỹ thuật của thiết bị được quy định tại Thông tư số 39/2021/TT-BGDĐT ngày 30/12/2021, Thông tư số 19/2022/TT-BGDĐT ngày 22/12/2022 và Thông tư số 26/2023/TT-BGDĐT ngày 28/12/2023 của Bộ Giáo dục và Đào tạo. Thời gian sử dụng áp dụng theo quy định tại Thông tư 141/2025/TT-BTC ngày 31/12/2025 của Bộ Tài chính đối với máy tính, máy in, máy chiếu, điều hòa, bàn ghế, tủ giá, tài sản khác... Đối với công cụ được tính tối đa 03 năm theo Khoản 2.2 Điều 4 Thông tư 96/2015/TT-BTC.</t>
  </si>
  <si>
    <t>A</t>
  </si>
  <si>
    <t>NHÀ TRẺ</t>
  </si>
  <si>
    <t>I</t>
  </si>
  <si>
    <t>Giá phơi khăn mặt</t>
  </si>
  <si>
    <t>Tủ (giá) ca, cốc</t>
  </si>
  <si>
    <t>Tủ đựng đồ dùng cá nhân của trẻ</t>
  </si>
  <si>
    <t>Tủ đựng chăn, chiếu, màn</t>
  </si>
  <si>
    <t xml:space="preserve">Giường chơi </t>
  </si>
  <si>
    <t xml:space="preserve">Phản </t>
  </si>
  <si>
    <t>Bàn cho trẻ</t>
  </si>
  <si>
    <t>Ghế cho trẻ</t>
  </si>
  <si>
    <t>Ghế giáo viên</t>
  </si>
  <si>
    <t>Bàn quấn tã</t>
  </si>
  <si>
    <t>Thùng đựng rác</t>
  </si>
  <si>
    <t>Xô</t>
  </si>
  <si>
    <t xml:space="preserve">Giá để giày dép </t>
  </si>
  <si>
    <t>Cốc uống nước</t>
  </si>
  <si>
    <t>Bô có ghế tựa và nắp đậy</t>
  </si>
  <si>
    <t xml:space="preserve">Chậu </t>
  </si>
  <si>
    <t>Ti vi màu</t>
  </si>
  <si>
    <t>Giá để đồ chơi và học liệu</t>
  </si>
  <si>
    <t>Bóng nhỏ</t>
  </si>
  <si>
    <t>Bóng to</t>
  </si>
  <si>
    <t>Xe ngồi đẩy</t>
  </si>
  <si>
    <t>Xe đẩy tập đi</t>
  </si>
  <si>
    <t>Gà mổ thóc</t>
  </si>
  <si>
    <t>Hề tháp</t>
  </si>
  <si>
    <t>Bộ xếp vòng tháp</t>
  </si>
  <si>
    <t>Bộ khối hình</t>
  </si>
  <si>
    <t>Xe chuyển động vui</t>
  </si>
  <si>
    <t>Lục lặc</t>
  </si>
  <si>
    <t>Bộ tranh nhận biết tập nói</t>
  </si>
  <si>
    <t>Búp bê bé trai</t>
  </si>
  <si>
    <t>Búp bê bé gái</t>
  </si>
  <si>
    <t>Xe cũi thả hình</t>
  </si>
  <si>
    <t>Chút chít các loại</t>
  </si>
  <si>
    <t xml:space="preserve">Thú nhồi </t>
  </si>
  <si>
    <t>Xúc xắc các loại</t>
  </si>
  <si>
    <t>Xắc xô to</t>
  </si>
  <si>
    <t>Trống con</t>
  </si>
  <si>
    <t>Chuỗi dây xúc xắc</t>
  </si>
  <si>
    <t xml:space="preserve">Bộ tranh nhận biết - Tập nói </t>
  </si>
  <si>
    <t>II</t>
  </si>
  <si>
    <t>Phản</t>
  </si>
  <si>
    <t xml:space="preserve">Thùng đựng rác </t>
  </si>
  <si>
    <t>Gậy thể dục nhỏ</t>
  </si>
  <si>
    <t>Vòng thể dục nhỏ</t>
  </si>
  <si>
    <t>Vòng thể dục to</t>
  </si>
  <si>
    <t>Búa cọc</t>
  </si>
  <si>
    <t xml:space="preserve">Bập bênh </t>
  </si>
  <si>
    <t>Thú nhún</t>
  </si>
  <si>
    <t>Thú kéo dây</t>
  </si>
  <si>
    <t>Cổng chui</t>
  </si>
  <si>
    <t>Xe ngồi có bánh</t>
  </si>
  <si>
    <t>Lồng hộp vuông</t>
  </si>
  <si>
    <t>Lồng hộp tròn</t>
  </si>
  <si>
    <t>Bộ xâu dây</t>
  </si>
  <si>
    <t>Thả vòng</t>
  </si>
  <si>
    <t xml:space="preserve">Các con vật đẩy </t>
  </si>
  <si>
    <t xml:space="preserve">Bộ xếp hình trên xe  </t>
  </si>
  <si>
    <t>Bộ nhận biết những con vật nuôi</t>
  </si>
  <si>
    <t xml:space="preserve">Giỏ trái cây </t>
  </si>
  <si>
    <t>Khối hình to</t>
  </si>
  <si>
    <t>Khối hình nhỏ</t>
  </si>
  <si>
    <t>Đồ chơi nhồi bông</t>
  </si>
  <si>
    <t>Xếp tháp</t>
  </si>
  <si>
    <t>Bộ đồ chơi nấu ăn</t>
  </si>
  <si>
    <t>Bộ tranh nhận biết, tập nói</t>
  </si>
  <si>
    <t>Xắc xô 2 mặt nhỏ</t>
  </si>
  <si>
    <t>Xắc xô 2 mặt to</t>
  </si>
  <si>
    <t xml:space="preserve">Phách gõ </t>
  </si>
  <si>
    <t>Trống cơm</t>
  </si>
  <si>
    <t xml:space="preserve">Đàn  Xylophone </t>
  </si>
  <si>
    <t xml:space="preserve">Đất nặn </t>
  </si>
  <si>
    <t xml:space="preserve">Bảng con </t>
  </si>
  <si>
    <t>Bộ tranh truyện nhà trẻ</t>
  </si>
  <si>
    <t>Bộ tranh minh họa thơ nhà trẻ</t>
  </si>
  <si>
    <t xml:space="preserve">Bộ nhận biết, tập nói </t>
  </si>
  <si>
    <t>III</t>
  </si>
  <si>
    <t>Tủ (giá) ca cốc</t>
  </si>
  <si>
    <t>Tủ đựng chăn, màn, chiếu.</t>
  </si>
  <si>
    <t>Bô có nắp đậy</t>
  </si>
  <si>
    <t>Bàn giáo viên</t>
  </si>
  <si>
    <t>Đàn Organ</t>
  </si>
  <si>
    <t xml:space="preserve">Gậy thể dục nhỏ </t>
  </si>
  <si>
    <t>Gậy thể dục to</t>
  </si>
  <si>
    <t>Cột ném bóng</t>
  </si>
  <si>
    <t>Đồ chơi có bánh xe và dây kéo</t>
  </si>
  <si>
    <t xml:space="preserve">Hộp  thả hình </t>
  </si>
  <si>
    <t>Bộ xâu hạt</t>
  </si>
  <si>
    <t>Búa 3 bi 2 tầng</t>
  </si>
  <si>
    <t>Các con kéo dây có khớp</t>
  </si>
  <si>
    <t xml:space="preserve">Bộ xây dựng trên xe </t>
  </si>
  <si>
    <t>Hàng rào nhựa</t>
  </si>
  <si>
    <t xml:space="preserve">Bộ rau, củ, quả </t>
  </si>
  <si>
    <t>Đồ chơi các con vật nuôi trong gia đình</t>
  </si>
  <si>
    <t>Đồ chơi các con vật sống dưới nước</t>
  </si>
  <si>
    <t>Đồ chơi các con vật sống trong rừng</t>
  </si>
  <si>
    <t xml:space="preserve">Đồ chơi các loại rau, củ, quả </t>
  </si>
  <si>
    <t>Tranh ghép các con vật</t>
  </si>
  <si>
    <t>Tranh ghép các loại quả</t>
  </si>
  <si>
    <t>Đồ chơi  với cát</t>
  </si>
  <si>
    <t>Bảng quay 2 mặt</t>
  </si>
  <si>
    <t>Tranh động vật nuôi trong gia đình</t>
  </si>
  <si>
    <t>Tranh về các loại rau, củ, quả, hoa</t>
  </si>
  <si>
    <t>Tranh các phương tiện giao thông</t>
  </si>
  <si>
    <t>Tranh cảnh báo nguy hiểm</t>
  </si>
  <si>
    <t xml:space="preserve">Lô tô các loại quả </t>
  </si>
  <si>
    <t xml:space="preserve">Lô tô các con vật  </t>
  </si>
  <si>
    <t xml:space="preserve">Lô tô các phương tiện giao thông  </t>
  </si>
  <si>
    <t xml:space="preserve">Lô tô các hoa  </t>
  </si>
  <si>
    <t>Con rối</t>
  </si>
  <si>
    <t>Búp bê bé trai (cao - thấp)</t>
  </si>
  <si>
    <t>Búp bê bé gái (cao- thấp)</t>
  </si>
  <si>
    <t xml:space="preserve">Bộ đồ chơi nấu ăn </t>
  </si>
  <si>
    <t>Bộ bàn ghế giường tủ</t>
  </si>
  <si>
    <t>Bộ dụng cụ bác sĩ</t>
  </si>
  <si>
    <t>Giường búp bê</t>
  </si>
  <si>
    <t>Xắc xô nhỏ</t>
  </si>
  <si>
    <t>Phách gõ</t>
  </si>
  <si>
    <t>Xúc xắc</t>
  </si>
  <si>
    <t>Bảng con</t>
  </si>
  <si>
    <t xml:space="preserve">Bộ nhận biết, tập nói, </t>
  </si>
  <si>
    <t>IV</t>
  </si>
  <si>
    <t>Bập bênh đơn</t>
  </si>
  <si>
    <t>Bập bênh đôi</t>
  </si>
  <si>
    <t>Con vật nhún di động</t>
  </si>
  <si>
    <t>Con vật nhún lò xo</t>
  </si>
  <si>
    <t>Con vật nhún khớp nối</t>
  </si>
  <si>
    <t>Xích đu sàn lắc</t>
  </si>
  <si>
    <t>Cầu trượt đơn</t>
  </si>
  <si>
    <t>Cầu trượt đôi</t>
  </si>
  <si>
    <t>Đu quay mâm không ray</t>
  </si>
  <si>
    <t>Đu quay mâm trên ray</t>
  </si>
  <si>
    <t>Xe đạp chân</t>
  </si>
  <si>
    <t>Ô tô đạp chân</t>
  </si>
  <si>
    <t>B</t>
  </si>
  <si>
    <t>MẪU GIÁO</t>
  </si>
  <si>
    <t xml:space="preserve">Giá phơi khăn </t>
  </si>
  <si>
    <t>Tủ (giá) đựng ca cốc</t>
  </si>
  <si>
    <t>Tủ để đồ dùng cá nhân của trẻ</t>
  </si>
  <si>
    <t>Thùng đựng rác có nắp đậy</t>
  </si>
  <si>
    <t>Ti vi</t>
  </si>
  <si>
    <t>Đàn organ</t>
  </si>
  <si>
    <t>Bàn chải đánh răng trẻ em</t>
  </si>
  <si>
    <t>Mô hình hàm răng</t>
  </si>
  <si>
    <t xml:space="preserve">Cột ném bóng </t>
  </si>
  <si>
    <t xml:space="preserve">Xắc xô </t>
  </si>
  <si>
    <t>Trống da</t>
  </si>
  <si>
    <t>Nguyên liệu để đan tết</t>
  </si>
  <si>
    <t>Kéo thủ công</t>
  </si>
  <si>
    <t>Kéo văn phòng</t>
  </si>
  <si>
    <t>Bút chì đen</t>
  </si>
  <si>
    <t>Bút sáp, phấn vẽ, bút chì màu</t>
  </si>
  <si>
    <t>Giấy màu</t>
  </si>
  <si>
    <t>Bộ dinh dưỡng 1</t>
  </si>
  <si>
    <t>Bộ dinh dưỡng 2</t>
  </si>
  <si>
    <t>Bộ dinh dưỡng 3</t>
  </si>
  <si>
    <t>Bộ dinh dưỡng 4</t>
  </si>
  <si>
    <t>Hàng rào lắp ghép lớn</t>
  </si>
  <si>
    <t>Ghép nút lớn</t>
  </si>
  <si>
    <t xml:space="preserve">Búp bê bé trai </t>
  </si>
  <si>
    <t xml:space="preserve">Búp bê bé gái </t>
  </si>
  <si>
    <t>Bộ dụng cụ bác sỹ</t>
  </si>
  <si>
    <t xml:space="preserve">Bộ xếp hình trên xe </t>
  </si>
  <si>
    <t>Bộ xếp hình các phương tiện giao thông</t>
  </si>
  <si>
    <t>Gạch xây dựng</t>
  </si>
  <si>
    <t>Đồ chơi dụng cụ chăm sóc cây</t>
  </si>
  <si>
    <t>Đồ chơi dụng cụ sửa chữa đồ dùng gia đình</t>
  </si>
  <si>
    <t>Đồ chơi các phương tiện giao thông</t>
  </si>
  <si>
    <t>Bộ động vật biển</t>
  </si>
  <si>
    <t>Bộ động vật sống trong rừng</t>
  </si>
  <si>
    <t>Bộ động vật nuôi trong gia đình</t>
  </si>
  <si>
    <t>Bộ côn trùng</t>
  </si>
  <si>
    <t>Nam châm thẳng</t>
  </si>
  <si>
    <t>Phễu nhựa</t>
  </si>
  <si>
    <t xml:space="preserve">Bể chơi với cát và nước </t>
  </si>
  <si>
    <t xml:space="preserve">Bộ làm quen với toán </t>
  </si>
  <si>
    <t xml:space="preserve">Bộ hình học phẳng </t>
  </si>
  <si>
    <t>Tranh các loại hoa, quả, củ</t>
  </si>
  <si>
    <t>Tranh các con vật</t>
  </si>
  <si>
    <t>Tranh ảnh một số nghề nghiệp</t>
  </si>
  <si>
    <t>Đồng hồ học đếm 2 mặt</t>
  </si>
  <si>
    <t xml:space="preserve">Hộp thả hình </t>
  </si>
  <si>
    <t xml:space="preserve">Bàn tính học đếm </t>
  </si>
  <si>
    <t>Bộ tranh truyện mẫu giáo 3-4 tuổi</t>
  </si>
  <si>
    <t>Bộ tranh minh họa thơ lớp 3-4 tuổi</t>
  </si>
  <si>
    <t>Tranh, ảnh về Bác Hồ</t>
  </si>
  <si>
    <t>Màu nước</t>
  </si>
  <si>
    <t>Bút lông cỡ to</t>
  </si>
  <si>
    <t>Bút lông cỡ nhỏ</t>
  </si>
  <si>
    <t xml:space="preserve">Dập ghim </t>
  </si>
  <si>
    <t xml:space="preserve">Bìa các màu </t>
  </si>
  <si>
    <t>Giấy trắng A0</t>
  </si>
  <si>
    <t>Kẹp sắt các cỡ</t>
  </si>
  <si>
    <t>Dập lỗ</t>
  </si>
  <si>
    <t>Súng bắn keo</t>
  </si>
  <si>
    <t>Dụng cụ gõ đệm theo phách nhịp</t>
  </si>
  <si>
    <t>Lịch của trẻ</t>
  </si>
  <si>
    <t>Vòng thể dục cho giáo viên</t>
  </si>
  <si>
    <t>Gậy thể dục cho giáo viên</t>
  </si>
  <si>
    <t>Bộ chun học toán</t>
  </si>
  <si>
    <t>Ghế băng thể dục</t>
  </si>
  <si>
    <t>Bục bật sâu</t>
  </si>
  <si>
    <t>Các khối hình học</t>
  </si>
  <si>
    <t>Bộ xâu dây tạo hình</t>
  </si>
  <si>
    <t xml:space="preserve">Lô tô dinh dưỡng </t>
  </si>
  <si>
    <t>Bộ luồn hạt</t>
  </si>
  <si>
    <t xml:space="preserve">Bộ lắp ghép </t>
  </si>
  <si>
    <t>Bộ đồ chơi gia đình</t>
  </si>
  <si>
    <t>Bộ tranh cảnh báo</t>
  </si>
  <si>
    <t>Bộ ghép hình hoa</t>
  </si>
  <si>
    <t>Bộ lắp ráp nút tròn</t>
  </si>
  <si>
    <t xml:space="preserve">Bộ xây dựng </t>
  </si>
  <si>
    <t>Bộ lắp ráp xe lửa</t>
  </si>
  <si>
    <t>Tranh về các loài hoa, rau, quả, củ</t>
  </si>
  <si>
    <t>Cân thăng bằng</t>
  </si>
  <si>
    <t>Đồng hồ lắp ráp</t>
  </si>
  <si>
    <t xml:space="preserve">Bộ hình phẳng </t>
  </si>
  <si>
    <t>Bộ đồ chơi nấu ăn gia đình</t>
  </si>
  <si>
    <t xml:space="preserve">Tranh ảnh một số nghề nghiệp </t>
  </si>
  <si>
    <t>Một số hình ảnh lễ hội, danh lam, thắng cảnh</t>
  </si>
  <si>
    <t xml:space="preserve">Bảng quay 2 mặt  </t>
  </si>
  <si>
    <t xml:space="preserve">Bộ sa bàn giao thông </t>
  </si>
  <si>
    <t>Lô tô động vật</t>
  </si>
  <si>
    <t>Lô tô thực vật</t>
  </si>
  <si>
    <t>Lô tô phương tiện giao thông</t>
  </si>
  <si>
    <t>Lô tô đồ vật</t>
  </si>
  <si>
    <t>Tranh số lượng</t>
  </si>
  <si>
    <t xml:space="preserve">Đomino học toán </t>
  </si>
  <si>
    <t>Bộ chữ số và số lượng</t>
  </si>
  <si>
    <t>Lô tô hình và số lượng</t>
  </si>
  <si>
    <t xml:space="preserve">Bộ tranh truyện mẫu giáo  4 - 5 tuổi </t>
  </si>
  <si>
    <t xml:space="preserve">Bộ tranh minh họa thơ mẫu giáo 4- 5 tuổi </t>
  </si>
  <si>
    <t>Bộ tranh mẫu giáo 4-5 tuổi theo chủ đề</t>
  </si>
  <si>
    <t>Lịch của bé</t>
  </si>
  <si>
    <t>Bộ chữ và số</t>
  </si>
  <si>
    <t>Bộ trang phục Công an</t>
  </si>
  <si>
    <t>Bộ trang phục Bộ đội</t>
  </si>
  <si>
    <t>Bộ trang phục Bác sỹ</t>
  </si>
  <si>
    <t>Bộ trang phục nấu ăn</t>
  </si>
  <si>
    <t>Bộ xếp hình xây dựng Lăng Bác</t>
  </si>
  <si>
    <t xml:space="preserve">Gạch xây dựng </t>
  </si>
  <si>
    <t xml:space="preserve"> Tivi</t>
  </si>
  <si>
    <t>Xắc xô</t>
  </si>
  <si>
    <t>Bóng các loại</t>
  </si>
  <si>
    <t>Đồ chơi Bowling</t>
  </si>
  <si>
    <t>Dây thừng</t>
  </si>
  <si>
    <t>Bộ lắp ráp kỹ thuật</t>
  </si>
  <si>
    <t xml:space="preserve">Bộ xếp hình xây dựng </t>
  </si>
  <si>
    <t>Bộ động vật sống dưới nước</t>
  </si>
  <si>
    <t>Cân chia vạch</t>
  </si>
  <si>
    <t>Bảng chun học toán</t>
  </si>
  <si>
    <t xml:space="preserve">Đồng hồ học số, học hình </t>
  </si>
  <si>
    <t xml:space="preserve">Bộ làm quen với toán  </t>
  </si>
  <si>
    <t xml:space="preserve">Bộ hình khối  </t>
  </si>
  <si>
    <t>Bộ nhận biết hình phẳng</t>
  </si>
  <si>
    <t>Bộ que tính</t>
  </si>
  <si>
    <t>Domino chữ cái và số</t>
  </si>
  <si>
    <t>Bộ chữ cái</t>
  </si>
  <si>
    <t>Lô tô lắp ghép các khái niệm tương phản</t>
  </si>
  <si>
    <t>Tranh ảnh về Bác Hồ</t>
  </si>
  <si>
    <t>Tranh ảnh một số nghề phổ biến</t>
  </si>
  <si>
    <t xml:space="preserve">Bộ tranh truyện mẫu giáo  5 - 6 tuổi </t>
  </si>
  <si>
    <t xml:space="preserve">Bộ tranh minh họa thơ mẫu giáo 5 - 6 tuổi </t>
  </si>
  <si>
    <t>Bộ Tranh mẫu giáo 5-6 tuổi theo chủ đề</t>
  </si>
  <si>
    <t>Bộ dụng cụ lao động</t>
  </si>
  <si>
    <t>Bộ đồ chơi nhà bếp</t>
  </si>
  <si>
    <t>Bộ đồ chơi đồ dùng gia đình</t>
  </si>
  <si>
    <t>Bộ đồ chơi đồ dùng ăn uống</t>
  </si>
  <si>
    <t>Bộ trang phục công an</t>
  </si>
  <si>
    <t>Doanh trại bộ đội</t>
  </si>
  <si>
    <t>Bộ trang phục bộ đội</t>
  </si>
  <si>
    <t>Bộ trang phục công nhân</t>
  </si>
  <si>
    <t>Bộ trang phục bác sỹ</t>
  </si>
  <si>
    <t>Bập bênh đòn</t>
  </si>
  <si>
    <t>Bập bênh đế cong</t>
  </si>
  <si>
    <t>Xích đu treo</t>
  </si>
  <si>
    <t>Đu quay mâm có ray</t>
  </si>
  <si>
    <t>Cầu thăng bằng cố định</t>
  </si>
  <si>
    <t>Cầu thăng bằng dao động</t>
  </si>
  <si>
    <t>Thang leo</t>
  </si>
  <si>
    <t>Nhà leo nằm ngang</t>
  </si>
  <si>
    <t>Bộ vận động đa năng (Thang leo - Cầu trượt - Ống chui)</t>
  </si>
  <si>
    <t>Khung thành</t>
  </si>
  <si>
    <t>Nhà bóng</t>
  </si>
  <si>
    <t>Xe lắc</t>
  </si>
  <si>
    <t>Con</t>
  </si>
  <si>
    <t>Chuỗi</t>
  </si>
  <si>
    <t>1/nhóm</t>
  </si>
  <si>
    <t>2/nhóm</t>
  </si>
  <si>
    <t>3/nhóm</t>
  </si>
  <si>
    <t>4/nhóm</t>
  </si>
  <si>
    <t>5/nhóm</t>
  </si>
  <si>
    <t>6/nhóm</t>
  </si>
  <si>
    <t>8/nhóm</t>
  </si>
  <si>
    <t>10/nhóm</t>
  </si>
  <si>
    <t>13/nhóm</t>
  </si>
  <si>
    <t>15/nhóm</t>
  </si>
  <si>
    <t>Bình ủ nước</t>
  </si>
  <si>
    <t>Thùng đựng nước có vòi</t>
  </si>
  <si>
    <t>TRẺ TỪ 3 - 12 THÁNG TUỔI (15 TRẺ/NHÓM)</t>
  </si>
  <si>
    <t>TRẺ TỪ 12 - 24 THÁNG TUỔI (20 TRẺ/NHÓM)</t>
  </si>
  <si>
    <t>Danh mục và tiêu chuẩn kỹ thuật của thiết bị được quy định tại Thông tư số 02/2010/TT-BGDĐT ngày 11/2/2010, Thông tư số 34/2013/TT-BGDĐT ngày 17/09/2013, Thông tư số 32/2012/TT-BGDĐT ngày 14/9/2012 và Quyết định số 3141/QĐ-BGDĐT ngày 30/7/2010 của Bộ Giáo dục và Đào tạo. Thời gian sử dụng áp dụng theo quy định tại Thông tư 141/2025/TT-BTC ngày 31/12/2025 của Bộ Tài chính đối với máy tính, máy in, máy chiếu, điều hòa, bàn ghế, tủ giá, tài sản khác... Đối với công cụ được tính tối đa 03 năm theo Khoản 2.2 Điều 4 Thông tư 96/2015/TT-BTC.</t>
  </si>
  <si>
    <t>Số trẻ/nhóm, lớp theo quy định tại Thông tư số 52/2020/TT-BGDĐT ngày 31/12/2020 của Bộ Giáo dục và Đào tạo:</t>
  </si>
  <si>
    <t>Nhóm trẻ từ 03 đến 12 tháng tuổi: 15 trẻ em;</t>
  </si>
  <si>
    <t>Nhóm trẻ từ 13 đến 24 tháng tuổi: 20 trẻ em;</t>
  </si>
  <si>
    <t>Nhóm trẻ từ 25 đến 36 tháng tuổi: 25 trẻ em;</t>
  </si>
  <si>
    <t>Lớp mẫu giáo 3-4 tuổi: 25 trẻ em;</t>
  </si>
  <si>
    <t>Lớp mẫu giáo 4-5 tuổi: 30 trẻ em;</t>
  </si>
  <si>
    <t>Lớp mẫu giáo 5-6 tuổi: 35 trẻ em.</t>
  </si>
  <si>
    <t>Giỏ</t>
  </si>
  <si>
    <t>20/nhóm</t>
  </si>
  <si>
    <t>Bút sáp, phấn vẽ , bút chì</t>
  </si>
  <si>
    <t>TRẺ TỪ 24 - 36 THÁNG TUỔI (25 TRẺ/NHÓM)</t>
  </si>
  <si>
    <t>25/nhóm</t>
  </si>
  <si>
    <t>Bộ búa cọc</t>
  </si>
  <si>
    <t>Bộ tháo lắp vòng</t>
  </si>
  <si>
    <t>10nhóm</t>
  </si>
  <si>
    <t xml:space="preserve">ĐỒ  CHƠI  NGOÀI  TRỜI  CHO  NHÀ  TRẺ </t>
  </si>
  <si>
    <t>3/trường</t>
  </si>
  <si>
    <t>2/trường</t>
  </si>
  <si>
    <t>Kg</t>
  </si>
  <si>
    <t>Túi</t>
  </si>
  <si>
    <t>Thùng</t>
  </si>
  <si>
    <t>1/lớp</t>
  </si>
  <si>
    <t>10/lớp</t>
  </si>
  <si>
    <t>12/lớp</t>
  </si>
  <si>
    <t>13/lớp</t>
  </si>
  <si>
    <t>15/lớp</t>
  </si>
  <si>
    <t>16/lớp</t>
  </si>
  <si>
    <t>18/lớp</t>
  </si>
  <si>
    <t>2/lớp</t>
  </si>
  <si>
    <t>TRẺ TỪ 3 - 4  TUỔI (25 TRẺ/LỚP)</t>
  </si>
  <si>
    <t>25/lớp</t>
  </si>
  <si>
    <t>Thùng đựng nưới có vòi</t>
  </si>
  <si>
    <t>5/lớp</t>
  </si>
  <si>
    <t>3/lớp</t>
  </si>
  <si>
    <t>6/lớp</t>
  </si>
  <si>
    <t>50/lớp</t>
  </si>
  <si>
    <t>TRẺ TỪ 4 - 5 TUỔI (30 TRẺ/LỚP)</t>
  </si>
  <si>
    <t>30/lớp</t>
  </si>
  <si>
    <t>35/lớp</t>
  </si>
  <si>
    <t>TRẺ TỪ 5 - 6 TUỔI (35 TRẺ/LỚP)</t>
  </si>
  <si>
    <t>Số lượng thiết bị theo trường, lớp (nhóm)</t>
  </si>
  <si>
    <t>Định mức thiết
 bị, vật tư tiêu hao
1 năm học/1 trẻ</t>
  </si>
  <si>
    <t xml:space="preserve">ĐỒ CHƠI NGOÀI TRỜI 
</t>
  </si>
  <si>
    <t>Trên địa bàn TP hiện có 465 trường Mầm no công lập với 171.362 trẻ, bnh quân 369 trẻ/trường. Trong đó bình quân 80 trẻ mầm non/trường; 289 trẻ mẫu giáo/trường.</t>
  </si>
  <si>
    <r>
      <t>Giáo viên chủ nhiệm giảng dạy cùng lúc nhiều môn học. Có 4 môn học bắt buộc được tách riêng</t>
    </r>
    <r>
      <rPr>
        <sz val="11"/>
        <rFont val="Times New Roman"/>
        <family val="1"/>
      </rPr>
      <t xml:space="preserve"> và do giáo viên chuyên môn (được đào tạo chuyên sâu) trực tiếp giảng dạy bao gồm: Tiếng Anh, Tin học và Công nghệ, Nghệ thuật (Âm nhạc và Mỹ thuật), Giáo dục thể chất. Như vậy theo phân phối chương trình và định mức giảng dạy (23 tiết/tuần, 35 tuần/năm học): 01 giáo viên chủ nhiệm đảm nhiệm 01 lớp, 01 giáo viên Tiêng Anh đảm nhiệm 06 lớp, 01 giáo viên Tin học và Công nghệ đảm nhiệm 12 lớp, 01 giáo viên Nghệ thuật đảm nhiệm 12 lớp, 01 giáo viên Giáo dục thể chất đảm nhiệm 12 lớp, cụ thể theo bảng sau (làm tròn số):</t>
    </r>
  </si>
  <si>
    <t>PHỤ LỤC II-B</t>
  </si>
  <si>
    <t>PHỤ LỤC II-C</t>
  </si>
  <si>
    <t>PHỤ LỤC II-E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</si>
</sst>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_-* #,##0_-;\-* #,##0_-;_-* &quot;-&quot;??_-;_-@_-"/>
    <numFmt numFmtId="166" formatCode="0.0000"/>
    <numFmt numFmtId="167" formatCode="0.000"/>
    <numFmt numFmtId="168" formatCode="_-* #,##0.0000_-;\-* #,##0.0000_-;_-* &quot;-&quot;??_-;_-@_-"/>
  </numFmts>
  <fonts count="15" x14ac:knownFonts="1">
    <font>
      <sz val="11"/>
      <color theme="1"/>
      <name val="Calibri"/>
      <family val="2"/>
      <scheme val="minor"/>
    </font>
    <font>
      <b/>
      <sz val="12"/>
      <name val="Times New Roman"/>
      <family val="1"/>
    </font>
    <font>
      <b/>
      <sz val="11"/>
      <name val="Times New Roman"/>
      <family val="1"/>
    </font>
    <font>
      <sz val="12"/>
      <name val="Times New Roman"/>
      <family val="1"/>
    </font>
    <font>
      <sz val="11"/>
      <color theme="1"/>
      <name val="Calibri"/>
      <family val="2"/>
      <scheme val="minor"/>
    </font>
    <font>
      <sz val="12"/>
      <name val="Times New Roman"/>
      <family val="2"/>
    </font>
    <font>
      <sz val="11"/>
      <name val="Times New Roman"/>
      <family val="1"/>
    </font>
    <font>
      <sz val="10"/>
      <name val="Arial"/>
      <family val="2"/>
    </font>
    <font>
      <i/>
      <sz val="11"/>
      <name val="Times New Roman"/>
      <family val="1"/>
    </font>
    <font>
      <sz val="10"/>
      <name val="Times New Roman"/>
      <family val="1"/>
    </font>
    <font>
      <sz val="11"/>
      <name val="Calibri"/>
      <family val="2"/>
      <scheme val="minor"/>
    </font>
    <font>
      <b/>
      <sz val="12"/>
      <name val="Times New Roman"/>
      <family val="2"/>
    </font>
    <font>
      <b/>
      <sz val="11"/>
      <name val="Times New Roman"/>
      <family val="2"/>
    </font>
    <font>
      <b/>
      <sz val="10.5"/>
      <name val="Times New Roman"/>
      <family val="1"/>
    </font>
    <font>
      <sz val="10.5"/>
      <name val="Times New Roman"/>
      <family val="1"/>
    </font>
  </fonts>
  <fills count="4">
    <fill>
      <patternFill patternType="none"/>
    </fill>
    <fill>
      <patternFill patternType="gray125"/>
    </fill>
    <fill>
      <patternFill patternType="solid">
        <fgColor rgb="FFFFFFFF"/>
        <bgColor indexed="64"/>
      </patternFill>
    </fill>
    <fill>
      <patternFill patternType="solid">
        <fgColor indexed="9"/>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indexed="64"/>
      </left>
      <right/>
      <top style="thin">
        <color indexed="64"/>
      </top>
      <bottom style="thin">
        <color indexed="64"/>
      </bottom>
      <diagonal/>
    </border>
    <border>
      <left style="thin">
        <color rgb="FF000000"/>
      </left>
      <right style="thin">
        <color rgb="FF000000"/>
      </right>
      <top/>
      <bottom style="thin">
        <color rgb="FF00000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00"/>
      </top>
      <bottom/>
      <diagonal/>
    </border>
    <border>
      <left/>
      <right style="thin">
        <color indexed="64"/>
      </right>
      <top style="thin">
        <color indexed="64"/>
      </top>
      <bottom style="thin">
        <color indexed="64"/>
      </bottom>
      <diagonal/>
    </border>
    <border>
      <left/>
      <right/>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thin">
        <color rgb="FF000000"/>
      </left>
      <right/>
      <top/>
      <bottom/>
      <diagonal/>
    </border>
    <border>
      <left style="thin">
        <color indexed="64"/>
      </left>
      <right style="thin">
        <color indexed="64"/>
      </right>
      <top/>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right style="thin">
        <color indexed="64"/>
      </right>
      <top style="thin">
        <color indexed="64"/>
      </top>
      <bottom/>
      <diagonal/>
    </border>
    <border>
      <left/>
      <right style="thin">
        <color rgb="FF000000"/>
      </right>
      <top/>
      <bottom style="thin">
        <color rgb="FF000000"/>
      </bottom>
      <diagonal/>
    </border>
    <border>
      <left/>
      <right style="thin">
        <color rgb="FF000000"/>
      </right>
      <top style="thin">
        <color rgb="FF000000"/>
      </top>
      <bottom/>
      <diagonal/>
    </border>
  </borders>
  <cellStyleXfs count="3">
    <xf numFmtId="0" fontId="0" fillId="0" borderId="0"/>
    <xf numFmtId="43" fontId="4" fillId="0" borderId="0" applyFont="0" applyFill="0" applyBorder="0" applyAlignment="0" applyProtection="0"/>
    <xf numFmtId="0" fontId="7" fillId="0" borderId="0"/>
  </cellStyleXfs>
  <cellXfs count="210">
    <xf numFmtId="0" fontId="0" fillId="0" borderId="0" xfId="0"/>
    <xf numFmtId="0" fontId="1" fillId="0" borderId="0" xfId="0" applyFont="1"/>
    <xf numFmtId="0" fontId="2" fillId="0" borderId="1" xfId="0" applyFont="1" applyBorder="1" applyAlignment="1">
      <alignment horizontal="center" vertical="center" wrapText="1"/>
    </xf>
    <xf numFmtId="0" fontId="3" fillId="0" borderId="2" xfId="0" applyFont="1" applyBorder="1" applyAlignment="1">
      <alignment horizontal="left" vertical="center" wrapText="1"/>
    </xf>
    <xf numFmtId="0" fontId="3" fillId="0" borderId="2"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wrapText="1"/>
    </xf>
    <xf numFmtId="164" fontId="5" fillId="0" borderId="2" xfId="0" applyNumberFormat="1" applyFont="1" applyBorder="1" applyAlignment="1">
      <alignment horizontal="center" vertical="center" shrinkToFit="1"/>
    </xf>
    <xf numFmtId="0" fontId="3" fillId="0" borderId="8"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6" xfId="0" applyFont="1" applyBorder="1" applyAlignment="1">
      <alignment horizontal="left" vertical="center" wrapText="1"/>
    </xf>
    <xf numFmtId="0" fontId="3" fillId="0" borderId="2" xfId="0" applyFont="1" applyBorder="1" applyAlignment="1">
      <alignment horizontal="justify" vertical="center" wrapText="1"/>
    </xf>
    <xf numFmtId="2" fontId="5" fillId="0" borderId="3" xfId="0" applyNumberFormat="1" applyFont="1" applyBorder="1" applyAlignment="1">
      <alignment horizontal="center" vertical="center" shrinkToFit="1"/>
    </xf>
    <xf numFmtId="2" fontId="5" fillId="0" borderId="2" xfId="0" applyNumberFormat="1" applyFont="1" applyBorder="1" applyAlignment="1">
      <alignment horizontal="center" vertical="center" shrinkToFit="1"/>
    </xf>
    <xf numFmtId="164" fontId="3" fillId="0" borderId="2" xfId="0" applyNumberFormat="1" applyFont="1" applyBorder="1" applyAlignment="1">
      <alignment horizontal="center" vertical="center" shrinkToFit="1"/>
    </xf>
    <xf numFmtId="164" fontId="3" fillId="0" borderId="3" xfId="0" applyNumberFormat="1" applyFont="1" applyBorder="1" applyAlignment="1">
      <alignment horizontal="center" vertical="center" shrinkToFit="1"/>
    </xf>
    <xf numFmtId="2" fontId="3" fillId="0" borderId="1" xfId="0" applyNumberFormat="1" applyFont="1" applyBorder="1" applyAlignment="1">
      <alignment horizontal="center" vertical="center" shrinkToFit="1"/>
    </xf>
    <xf numFmtId="2" fontId="3" fillId="0" borderId="9" xfId="0" applyNumberFormat="1" applyFont="1" applyBorder="1" applyAlignment="1">
      <alignment horizontal="center" vertical="center" shrinkToFit="1"/>
    </xf>
    <xf numFmtId="1" fontId="3" fillId="0" borderId="8" xfId="0" applyNumberFormat="1" applyFont="1" applyBorder="1" applyAlignment="1">
      <alignment horizontal="center" vertical="center" shrinkToFit="1"/>
    </xf>
    <xf numFmtId="0" fontId="3" fillId="0" borderId="8" xfId="0" applyFont="1" applyBorder="1" applyAlignment="1">
      <alignment horizontal="left" vertical="center" wrapText="1"/>
    </xf>
    <xf numFmtId="0" fontId="3" fillId="0" borderId="14" xfId="0" applyFont="1" applyBorder="1" applyAlignment="1">
      <alignment horizontal="center" vertical="center" wrapText="1"/>
    </xf>
    <xf numFmtId="0" fontId="3" fillId="0" borderId="12" xfId="0" applyFont="1" applyBorder="1" applyAlignment="1">
      <alignment horizontal="center" vertical="center" wrapText="1"/>
    </xf>
    <xf numFmtId="1" fontId="3" fillId="0" borderId="1" xfId="0" applyNumberFormat="1" applyFont="1" applyBorder="1" applyAlignment="1">
      <alignment horizontal="center" vertical="center" shrinkToFit="1"/>
    </xf>
    <xf numFmtId="1" fontId="1" fillId="0" borderId="1" xfId="0" applyNumberFormat="1" applyFont="1" applyBorder="1" applyAlignment="1">
      <alignment horizontal="center" vertical="center" shrinkToFit="1"/>
    </xf>
    <xf numFmtId="0" fontId="3" fillId="0" borderId="13" xfId="0" applyFont="1" applyBorder="1" applyAlignment="1">
      <alignment horizontal="center" vertical="center" wrapText="1"/>
    </xf>
    <xf numFmtId="164" fontId="3" fillId="0" borderId="1" xfId="0" applyNumberFormat="1" applyFont="1" applyBorder="1" applyAlignment="1">
      <alignment horizontal="center" vertical="center" shrinkToFit="1"/>
    </xf>
    <xf numFmtId="0" fontId="3" fillId="0" borderId="3" xfId="0" applyFont="1" applyBorder="1" applyAlignment="1">
      <alignment horizontal="center" vertical="center" wrapText="1"/>
    </xf>
    <xf numFmtId="0" fontId="3" fillId="0" borderId="5" xfId="0" applyFont="1" applyBorder="1" applyAlignment="1">
      <alignment horizontal="left" vertical="center" wrapText="1"/>
    </xf>
    <xf numFmtId="1" fontId="1" fillId="0" borderId="8" xfId="0" applyNumberFormat="1" applyFont="1" applyBorder="1" applyAlignment="1">
      <alignment horizontal="center" vertical="center" shrinkToFit="1"/>
    </xf>
    <xf numFmtId="0" fontId="6" fillId="0" borderId="1"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 xfId="0" applyFont="1" applyBorder="1" applyAlignment="1">
      <alignment horizontal="center"/>
    </xf>
    <xf numFmtId="166" fontId="6" fillId="0" borderId="1" xfId="0" applyNumberFormat="1" applyFont="1" applyBorder="1" applyAlignment="1">
      <alignment horizontal="center" vertical="center" wrapText="1"/>
    </xf>
    <xf numFmtId="167" fontId="6" fillId="0" borderId="1" xfId="0" applyNumberFormat="1" applyFont="1" applyBorder="1" applyAlignment="1">
      <alignment horizontal="center" vertical="center" wrapText="1"/>
    </xf>
    <xf numFmtId="166" fontId="6" fillId="0" borderId="8" xfId="0" applyNumberFormat="1" applyFont="1" applyBorder="1" applyAlignment="1">
      <alignment horizontal="center" vertical="center" wrapText="1"/>
    </xf>
    <xf numFmtId="1" fontId="6" fillId="0" borderId="1" xfId="0" applyNumberFormat="1" applyFont="1" applyBorder="1" applyAlignment="1">
      <alignment horizontal="center" vertical="center" wrapText="1"/>
    </xf>
    <xf numFmtId="167" fontId="6" fillId="0" borderId="9" xfId="0" applyNumberFormat="1" applyFont="1" applyBorder="1" applyAlignment="1">
      <alignment horizontal="center" vertical="center" wrapText="1"/>
    </xf>
    <xf numFmtId="0" fontId="6" fillId="0" borderId="8" xfId="0" applyFont="1" applyBorder="1" applyAlignment="1">
      <alignment horizontal="center" vertical="center" wrapText="1"/>
    </xf>
    <xf numFmtId="0" fontId="3" fillId="0" borderId="15" xfId="0" applyFont="1" applyBorder="1" applyAlignment="1">
      <alignment horizontal="center" vertical="center" wrapText="1"/>
    </xf>
    <xf numFmtId="166" fontId="6" fillId="0" borderId="9" xfId="0" applyNumberFormat="1" applyFont="1" applyBorder="1" applyAlignment="1">
      <alignment horizontal="center" vertical="center" wrapText="1"/>
    </xf>
    <xf numFmtId="0" fontId="3" fillId="0" borderId="7" xfId="0" applyFont="1" applyBorder="1" applyAlignment="1">
      <alignment horizontal="left" vertical="center" wrapText="1"/>
    </xf>
    <xf numFmtId="0" fontId="6" fillId="0" borderId="2" xfId="0" applyFont="1" applyBorder="1" applyAlignment="1">
      <alignment horizontal="justify" vertical="center" wrapText="1"/>
    </xf>
    <xf numFmtId="164" fontId="5" fillId="0" borderId="3" xfId="0" applyNumberFormat="1" applyFont="1" applyBorder="1" applyAlignment="1">
      <alignment horizontal="center" vertical="center" shrinkToFit="1"/>
    </xf>
    <xf numFmtId="164" fontId="5" fillId="0" borderId="1" xfId="0" applyNumberFormat="1" applyFont="1" applyBorder="1" applyAlignment="1">
      <alignment horizontal="center" vertical="center" shrinkToFit="1"/>
    </xf>
    <xf numFmtId="0" fontId="6" fillId="0" borderId="2" xfId="0" applyFont="1" applyBorder="1" applyAlignment="1">
      <alignment horizontal="left" vertical="center" wrapText="1"/>
    </xf>
    <xf numFmtId="1" fontId="3" fillId="0" borderId="16" xfId="0" applyNumberFormat="1" applyFont="1" applyBorder="1" applyAlignment="1">
      <alignment horizontal="center" vertical="center" shrinkToFit="1"/>
    </xf>
    <xf numFmtId="0" fontId="3" fillId="0" borderId="3" xfId="0" applyFont="1" applyBorder="1" applyAlignment="1">
      <alignment horizontal="justify" vertical="center" wrapText="1"/>
    </xf>
    <xf numFmtId="0" fontId="3" fillId="0" borderId="1" xfId="0" applyFont="1" applyBorder="1" applyAlignment="1">
      <alignment horizontal="justify" vertical="center" wrapText="1"/>
    </xf>
    <xf numFmtId="0" fontId="6" fillId="0" borderId="1" xfId="0" applyFont="1" applyBorder="1" applyAlignment="1">
      <alignment horizontal="justify" vertical="center" wrapText="1"/>
    </xf>
    <xf numFmtId="0" fontId="6" fillId="0" borderId="3" xfId="0" applyFont="1" applyBorder="1" applyAlignment="1">
      <alignment horizontal="justify" vertical="center" wrapText="1"/>
    </xf>
    <xf numFmtId="166" fontId="6" fillId="0" borderId="16" xfId="0" applyNumberFormat="1" applyFont="1" applyBorder="1" applyAlignment="1">
      <alignment horizontal="center" vertical="center" wrapText="1"/>
    </xf>
    <xf numFmtId="1" fontId="3" fillId="0" borderId="9" xfId="0" applyNumberFormat="1" applyFont="1" applyBorder="1" applyAlignment="1">
      <alignment horizontal="center" vertical="center" shrinkToFit="1"/>
    </xf>
    <xf numFmtId="0" fontId="3" fillId="0" borderId="7" xfId="0" applyFont="1" applyBorder="1" applyAlignment="1">
      <alignment horizontal="center" vertical="center" wrapText="1"/>
    </xf>
    <xf numFmtId="0" fontId="3" fillId="0" borderId="7" xfId="0" applyFont="1" applyBorder="1" applyAlignment="1">
      <alignment horizontal="justify" vertical="center" wrapText="1"/>
    </xf>
    <xf numFmtId="0" fontId="1" fillId="0" borderId="2" xfId="0" applyFont="1" applyBorder="1" applyAlignment="1">
      <alignment horizontal="left" vertical="center" wrapText="1"/>
    </xf>
    <xf numFmtId="164" fontId="5" fillId="0" borderId="9" xfId="0" applyNumberFormat="1" applyFont="1" applyBorder="1" applyAlignment="1">
      <alignment horizontal="center" vertical="center" shrinkToFit="1"/>
    </xf>
    <xf numFmtId="0" fontId="3" fillId="0" borderId="9" xfId="0" applyFont="1" applyBorder="1" applyAlignment="1">
      <alignment horizontal="left" vertical="center" wrapText="1"/>
    </xf>
    <xf numFmtId="0" fontId="3" fillId="0" borderId="14" xfId="0" applyFont="1" applyBorder="1" applyAlignment="1">
      <alignment horizontal="left" vertical="center" wrapText="1"/>
    </xf>
    <xf numFmtId="0" fontId="3" fillId="0" borderId="18" xfId="0" applyFont="1" applyBorder="1" applyAlignment="1">
      <alignment horizontal="left" vertical="center" wrapText="1"/>
    </xf>
    <xf numFmtId="0" fontId="3" fillId="0" borderId="19" xfId="0" applyFont="1" applyBorder="1" applyAlignment="1">
      <alignment horizontal="left" vertical="center" wrapText="1"/>
    </xf>
    <xf numFmtId="0" fontId="3" fillId="0" borderId="18" xfId="0" applyFont="1" applyBorder="1" applyAlignment="1">
      <alignment horizontal="justify" vertical="center" wrapText="1"/>
    </xf>
    <xf numFmtId="0" fontId="1" fillId="0" borderId="2" xfId="0" applyFont="1" applyBorder="1" applyAlignment="1">
      <alignment horizontal="center" vertical="center" wrapText="1"/>
    </xf>
    <xf numFmtId="1" fontId="3" fillId="0" borderId="2" xfId="0" applyNumberFormat="1" applyFont="1" applyBorder="1" applyAlignment="1">
      <alignment horizontal="center" vertical="center" shrinkToFit="1"/>
    </xf>
    <xf numFmtId="166" fontId="2" fillId="0" borderId="1" xfId="0" applyNumberFormat="1" applyFont="1" applyBorder="1" applyAlignment="1">
      <alignment horizontal="center" vertical="center" wrapText="1"/>
    </xf>
    <xf numFmtId="168" fontId="6" fillId="0" borderId="1" xfId="1" applyNumberFormat="1" applyFont="1" applyBorder="1" applyAlignment="1">
      <alignment horizontal="center" vertical="center" wrapText="1"/>
    </xf>
    <xf numFmtId="0" fontId="3" fillId="0" borderId="2" xfId="0" applyFont="1" applyBorder="1" applyAlignment="1">
      <alignment horizontal="left" vertical="top" wrapText="1"/>
    </xf>
    <xf numFmtId="0" fontId="1" fillId="0" borderId="1" xfId="0" applyFont="1" applyBorder="1" applyAlignment="1">
      <alignment horizontal="center" vertical="center" wrapText="1"/>
    </xf>
    <xf numFmtId="0" fontId="3" fillId="0" borderId="3" xfId="0" applyFont="1" applyBorder="1" applyAlignment="1">
      <alignment horizontal="left" vertical="top" wrapText="1"/>
    </xf>
    <xf numFmtId="0" fontId="3" fillId="0" borderId="1" xfId="0" applyFont="1" applyBorder="1" applyAlignment="1">
      <alignment horizontal="left" vertical="top" wrapText="1"/>
    </xf>
    <xf numFmtId="0" fontId="1" fillId="0" borderId="2" xfId="0" applyFont="1" applyBorder="1" applyAlignment="1">
      <alignment horizontal="center" vertical="top" wrapText="1"/>
    </xf>
    <xf numFmtId="0" fontId="1" fillId="0" borderId="2" xfId="0" applyFont="1" applyBorder="1" applyAlignment="1">
      <alignment horizontal="left" vertical="top" wrapText="1"/>
    </xf>
    <xf numFmtId="1" fontId="3" fillId="0" borderId="2" xfId="0" applyNumberFormat="1" applyFont="1" applyBorder="1" applyAlignment="1">
      <alignment horizontal="center" vertical="top" shrinkToFit="1"/>
    </xf>
    <xf numFmtId="0" fontId="3" fillId="0" borderId="1" xfId="0" applyFont="1" applyBorder="1" applyAlignment="1">
      <alignment vertical="top"/>
    </xf>
    <xf numFmtId="0" fontId="3" fillId="0" borderId="1" xfId="0" applyFont="1" applyBorder="1" applyAlignment="1">
      <alignment vertical="top" wrapText="1"/>
    </xf>
    <xf numFmtId="0" fontId="3" fillId="0" borderId="1" xfId="2" applyFont="1" applyBorder="1" applyAlignment="1">
      <alignment vertical="top" wrapText="1"/>
    </xf>
    <xf numFmtId="0" fontId="3" fillId="0" borderId="8" xfId="0" applyFont="1" applyBorder="1" applyAlignment="1">
      <alignment vertical="top"/>
    </xf>
    <xf numFmtId="0" fontId="3" fillId="0" borderId="9" xfId="0" applyFont="1" applyBorder="1" applyAlignment="1">
      <alignment vertical="top"/>
    </xf>
    <xf numFmtId="0" fontId="3" fillId="0" borderId="1" xfId="0" applyFont="1" applyBorder="1" applyAlignment="1">
      <alignment horizontal="center" vertical="top" wrapText="1"/>
    </xf>
    <xf numFmtId="0" fontId="1" fillId="0" borderId="7" xfId="0" applyFont="1" applyBorder="1" applyAlignment="1">
      <alignment horizontal="center" vertical="top" wrapText="1"/>
    </xf>
    <xf numFmtId="0" fontId="3" fillId="0" borderId="1" xfId="0" applyFont="1" applyBorder="1" applyAlignment="1">
      <alignment wrapText="1"/>
    </xf>
    <xf numFmtId="0" fontId="3" fillId="0" borderId="9" xfId="0" applyFont="1" applyBorder="1" applyAlignment="1">
      <alignment vertical="top" wrapText="1"/>
    </xf>
    <xf numFmtId="0" fontId="3" fillId="0" borderId="1" xfId="0" applyFont="1" applyBorder="1" applyAlignment="1">
      <alignment horizontal="left" vertical="top"/>
    </xf>
    <xf numFmtId="0" fontId="1" fillId="0" borderId="7" xfId="0" applyFont="1" applyBorder="1" applyAlignment="1">
      <alignment horizontal="left" vertical="top" wrapText="1"/>
    </xf>
    <xf numFmtId="0" fontId="3" fillId="0" borderId="8" xfId="0" applyFont="1" applyBorder="1" applyAlignment="1">
      <alignment vertical="top" wrapText="1"/>
    </xf>
    <xf numFmtId="0" fontId="3" fillId="0" borderId="9" xfId="0" applyFont="1" applyBorder="1" applyAlignment="1">
      <alignment wrapText="1"/>
    </xf>
    <xf numFmtId="0" fontId="1" fillId="0" borderId="1" xfId="0" applyFont="1" applyBorder="1" applyAlignment="1">
      <alignment horizontal="center" vertical="top" wrapText="1"/>
    </xf>
    <xf numFmtId="0" fontId="1" fillId="0" borderId="1" xfId="0" applyFont="1" applyBorder="1" applyAlignment="1">
      <alignment horizontal="left" vertical="top" wrapText="1"/>
    </xf>
    <xf numFmtId="0" fontId="3" fillId="0" borderId="9" xfId="2" applyFont="1" applyBorder="1" applyAlignment="1">
      <alignment vertical="top" wrapText="1"/>
    </xf>
    <xf numFmtId="0" fontId="3" fillId="0" borderId="1" xfId="0" applyFont="1" applyBorder="1" applyAlignment="1">
      <alignment vertical="center"/>
    </xf>
    <xf numFmtId="0" fontId="3" fillId="0" borderId="1" xfId="0" applyFont="1" applyBorder="1" applyAlignment="1">
      <alignment horizontal="center" vertical="top"/>
    </xf>
    <xf numFmtId="0" fontId="2" fillId="0" borderId="2" xfId="0" applyFont="1" applyBorder="1" applyAlignment="1">
      <alignment horizontal="left" vertical="top" wrapText="1"/>
    </xf>
    <xf numFmtId="0" fontId="2" fillId="0" borderId="7" xfId="0" applyFont="1" applyBorder="1" applyAlignment="1">
      <alignment horizontal="justify" vertical="center" wrapText="1"/>
    </xf>
    <xf numFmtId="0" fontId="1" fillId="0" borderId="7" xfId="0" applyFont="1" applyBorder="1" applyAlignment="1">
      <alignment horizontal="center" vertical="center" wrapText="1"/>
    </xf>
    <xf numFmtId="1" fontId="3" fillId="0" borderId="0" xfId="0" applyNumberFormat="1" applyFont="1" applyAlignment="1">
      <alignment horizontal="center" vertical="top" shrinkToFit="1"/>
    </xf>
    <xf numFmtId="0" fontId="3" fillId="0" borderId="0" xfId="0" applyFont="1" applyAlignment="1">
      <alignment horizontal="left" vertical="top" wrapText="1"/>
    </xf>
    <xf numFmtId="0" fontId="3" fillId="0" borderId="0" xfId="0" applyFont="1" applyAlignment="1">
      <alignment horizontal="center" vertical="top" wrapText="1"/>
    </xf>
    <xf numFmtId="0" fontId="2" fillId="0" borderId="7" xfId="0" applyFont="1" applyBorder="1" applyAlignment="1">
      <alignment horizontal="center" vertical="center" wrapText="1"/>
    </xf>
    <xf numFmtId="0" fontId="3" fillId="3" borderId="1" xfId="0" applyFont="1" applyFill="1" applyBorder="1" applyAlignment="1">
      <alignment horizontal="center" vertical="top"/>
    </xf>
    <xf numFmtId="0" fontId="3" fillId="3" borderId="1" xfId="0" applyFont="1" applyFill="1" applyBorder="1" applyAlignment="1">
      <alignment horizontal="center" vertical="top" wrapText="1"/>
    </xf>
    <xf numFmtId="0" fontId="3" fillId="3" borderId="1" xfId="2" applyFont="1" applyFill="1" applyBorder="1" applyAlignment="1">
      <alignment horizontal="center" vertical="top" wrapText="1"/>
    </xf>
    <xf numFmtId="0" fontId="3" fillId="0" borderId="4" xfId="0" applyFont="1" applyBorder="1" applyAlignment="1">
      <alignment horizontal="left" wrapText="1"/>
    </xf>
    <xf numFmtId="0" fontId="3" fillId="0" borderId="4" xfId="0" applyFont="1" applyBorder="1" applyAlignment="1">
      <alignment horizontal="center" vertical="top" wrapText="1"/>
    </xf>
    <xf numFmtId="0" fontId="3" fillId="0" borderId="6" xfId="0" applyFont="1" applyBorder="1" applyAlignment="1">
      <alignment horizontal="center" vertical="top" wrapText="1"/>
    </xf>
    <xf numFmtId="0" fontId="3" fillId="0" borderId="14" xfId="0" applyFont="1" applyBorder="1" applyAlignment="1">
      <alignment horizontal="left" wrapText="1"/>
    </xf>
    <xf numFmtId="0" fontId="3" fillId="0" borderId="5" xfId="0" applyFont="1" applyBorder="1" applyAlignment="1">
      <alignment horizontal="center" vertical="top" wrapText="1"/>
    </xf>
    <xf numFmtId="0" fontId="3" fillId="0" borderId="6" xfId="0" applyFont="1" applyBorder="1" applyAlignment="1">
      <alignment horizontal="left" wrapText="1"/>
    </xf>
    <xf numFmtId="0" fontId="3" fillId="0" borderId="6" xfId="0" applyFont="1" applyBorder="1" applyAlignment="1">
      <alignment vertical="top" wrapText="1"/>
    </xf>
    <xf numFmtId="0" fontId="2" fillId="0" borderId="14" xfId="0" applyFont="1" applyBorder="1" applyAlignment="1">
      <alignment horizontal="left" vertical="top" wrapText="1"/>
    </xf>
    <xf numFmtId="0" fontId="3" fillId="0" borderId="14" xfId="0" applyFont="1" applyBorder="1" applyAlignment="1">
      <alignment horizontal="center" vertical="top" wrapText="1"/>
    </xf>
    <xf numFmtId="0" fontId="6" fillId="0" borderId="0" xfId="0" applyFont="1"/>
    <xf numFmtId="0" fontId="2" fillId="0" borderId="0" xfId="0" applyFont="1"/>
    <xf numFmtId="1" fontId="1" fillId="0" borderId="7" xfId="0" applyNumberFormat="1" applyFont="1" applyBorder="1" applyAlignment="1">
      <alignment horizontal="center" vertical="center" shrinkToFit="1"/>
    </xf>
    <xf numFmtId="0" fontId="1" fillId="0" borderId="7" xfId="0" applyFont="1" applyBorder="1" applyAlignment="1">
      <alignment horizontal="left" vertical="center" wrapText="1"/>
    </xf>
    <xf numFmtId="0" fontId="6" fillId="0" borderId="1" xfId="0" applyFont="1" applyBorder="1" applyAlignment="1">
      <alignment horizontal="center" vertical="center"/>
    </xf>
    <xf numFmtId="17" fontId="6" fillId="0" borderId="1" xfId="0" applyNumberFormat="1" applyFont="1" applyBorder="1" applyAlignment="1">
      <alignment horizontal="center" vertical="center"/>
    </xf>
    <xf numFmtId="17" fontId="6" fillId="0" borderId="1" xfId="0" applyNumberFormat="1" applyFont="1" applyBorder="1" applyAlignment="1">
      <alignment horizontal="center" vertical="center" wrapText="1"/>
    </xf>
    <xf numFmtId="1" fontId="1" fillId="0" borderId="2" xfId="0" applyNumberFormat="1" applyFont="1" applyBorder="1" applyAlignment="1">
      <alignment horizontal="center" vertical="center" shrinkToFit="1"/>
    </xf>
    <xf numFmtId="2" fontId="3" fillId="0" borderId="3" xfId="0" applyNumberFormat="1" applyFont="1" applyBorder="1" applyAlignment="1">
      <alignment horizontal="center" vertical="center" shrinkToFit="1"/>
    </xf>
    <xf numFmtId="0" fontId="6" fillId="0" borderId="9" xfId="0" applyFont="1" applyBorder="1" applyAlignment="1">
      <alignment horizontal="center" vertical="center"/>
    </xf>
    <xf numFmtId="0" fontId="2" fillId="0" borderId="8" xfId="0" applyFont="1" applyBorder="1" applyAlignment="1">
      <alignment horizontal="center" vertical="center" wrapText="1"/>
    </xf>
    <xf numFmtId="0" fontId="6" fillId="0" borderId="8" xfId="0" applyFont="1" applyBorder="1" applyAlignment="1">
      <alignment horizontal="center" vertical="center"/>
    </xf>
    <xf numFmtId="2" fontId="3" fillId="0" borderId="2" xfId="0" applyNumberFormat="1" applyFont="1" applyBorder="1" applyAlignment="1">
      <alignment horizontal="center" vertical="center" shrinkToFit="1"/>
    </xf>
    <xf numFmtId="0" fontId="6" fillId="0" borderId="9" xfId="0" applyFont="1" applyBorder="1" applyAlignment="1">
      <alignment horizontal="center"/>
    </xf>
    <xf numFmtId="0" fontId="1" fillId="0" borderId="1" xfId="0" applyFont="1" applyBorder="1" applyAlignment="1">
      <alignment horizontal="left" vertical="center" wrapText="1"/>
    </xf>
    <xf numFmtId="0" fontId="6" fillId="0" borderId="16" xfId="0" applyFont="1" applyBorder="1" applyAlignment="1">
      <alignment horizontal="center" vertical="center"/>
    </xf>
    <xf numFmtId="0" fontId="1" fillId="0" borderId="6" xfId="0" applyFont="1" applyBorder="1" applyAlignment="1">
      <alignment horizontal="left" vertical="center" wrapText="1"/>
    </xf>
    <xf numFmtId="164" fontId="3" fillId="0" borderId="7" xfId="0" applyNumberFormat="1" applyFont="1" applyBorder="1" applyAlignment="1">
      <alignment horizontal="center" vertical="center" shrinkToFit="1"/>
    </xf>
    <xf numFmtId="17" fontId="6" fillId="0" borderId="9" xfId="0" applyNumberFormat="1" applyFont="1" applyBorder="1" applyAlignment="1">
      <alignment horizontal="center" vertical="center" wrapText="1"/>
    </xf>
    <xf numFmtId="0" fontId="3" fillId="0" borderId="4" xfId="0" applyFont="1" applyBorder="1" applyAlignment="1">
      <alignment horizontal="left" vertical="center" wrapText="1"/>
    </xf>
    <xf numFmtId="17" fontId="6" fillId="0" borderId="9" xfId="0" applyNumberFormat="1" applyFont="1" applyBorder="1" applyAlignment="1">
      <alignment horizontal="center" vertical="center"/>
    </xf>
    <xf numFmtId="17" fontId="6" fillId="0" borderId="8" xfId="0" applyNumberFormat="1" applyFont="1" applyBorder="1" applyAlignment="1">
      <alignment horizontal="center" vertical="center"/>
    </xf>
    <xf numFmtId="164" fontId="3" fillId="0" borderId="9" xfId="0" applyNumberFormat="1" applyFont="1" applyBorder="1" applyAlignment="1">
      <alignment horizontal="center" vertical="center" shrinkToFit="1"/>
    </xf>
    <xf numFmtId="164" fontId="3" fillId="0" borderId="8" xfId="0" applyNumberFormat="1" applyFont="1" applyBorder="1" applyAlignment="1">
      <alignment horizontal="center" vertical="center" shrinkToFit="1"/>
    </xf>
    <xf numFmtId="17" fontId="6" fillId="0" borderId="8" xfId="0" applyNumberFormat="1" applyFont="1" applyBorder="1" applyAlignment="1">
      <alignment horizontal="center" vertical="center" wrapText="1"/>
    </xf>
    <xf numFmtId="166" fontId="6" fillId="0" borderId="1" xfId="0" applyNumberFormat="1" applyFont="1" applyBorder="1" applyAlignment="1">
      <alignment horizontal="center" vertical="center"/>
    </xf>
    <xf numFmtId="166" fontId="6" fillId="0" borderId="9" xfId="0" applyNumberFormat="1" applyFont="1" applyBorder="1" applyAlignment="1">
      <alignment horizontal="center" vertical="center"/>
    </xf>
    <xf numFmtId="166" fontId="6" fillId="0" borderId="8" xfId="0" applyNumberFormat="1" applyFont="1" applyBorder="1" applyAlignment="1">
      <alignment horizontal="center" vertical="center"/>
    </xf>
    <xf numFmtId="166" fontId="6" fillId="0" borderId="1" xfId="0" applyNumberFormat="1" applyFont="1" applyBorder="1" applyAlignment="1">
      <alignment horizontal="center"/>
    </xf>
    <xf numFmtId="0" fontId="6" fillId="0" borderId="8" xfId="0" applyFont="1" applyBorder="1" applyAlignment="1">
      <alignment horizontal="center"/>
    </xf>
    <xf numFmtId="166" fontId="6" fillId="0" borderId="8" xfId="0" applyNumberFormat="1" applyFont="1" applyBorder="1" applyAlignment="1">
      <alignment horizontal="center"/>
    </xf>
    <xf numFmtId="165" fontId="1" fillId="0" borderId="7" xfId="1" applyNumberFormat="1" applyFont="1" applyBorder="1" applyAlignment="1">
      <alignment horizontal="center" vertical="center" shrinkToFit="1"/>
    </xf>
    <xf numFmtId="0" fontId="1" fillId="0" borderId="7" xfId="0" applyFont="1" applyBorder="1" applyAlignment="1">
      <alignment horizontal="justify" vertical="center" wrapText="1"/>
    </xf>
    <xf numFmtId="165" fontId="1" fillId="0" borderId="1" xfId="1" applyNumberFormat="1" applyFont="1" applyBorder="1" applyAlignment="1">
      <alignment horizontal="center" vertical="center" shrinkToFit="1"/>
    </xf>
    <xf numFmtId="0" fontId="1" fillId="0" borderId="1" xfId="0" applyFont="1" applyBorder="1" applyAlignment="1">
      <alignment horizontal="justify" vertical="center" wrapText="1"/>
    </xf>
    <xf numFmtId="1" fontId="1" fillId="0" borderId="17" xfId="0" applyNumberFormat="1" applyFont="1" applyBorder="1" applyAlignment="1">
      <alignment horizontal="center" vertical="center" shrinkToFit="1"/>
    </xf>
    <xf numFmtId="0" fontId="1" fillId="0" borderId="17" xfId="0" applyFont="1" applyBorder="1" applyAlignment="1">
      <alignment horizontal="left" vertical="center" wrapText="1"/>
    </xf>
    <xf numFmtId="0" fontId="3" fillId="0" borderId="17" xfId="0" applyFont="1" applyBorder="1" applyAlignment="1">
      <alignment horizontal="left" vertical="center" wrapText="1"/>
    </xf>
    <xf numFmtId="0" fontId="6" fillId="0" borderId="16" xfId="0" applyFont="1" applyBorder="1"/>
    <xf numFmtId="166" fontId="6" fillId="0" borderId="16" xfId="0" applyNumberFormat="1" applyFont="1" applyBorder="1" applyAlignment="1">
      <alignment horizontal="center" vertical="center"/>
    </xf>
    <xf numFmtId="1" fontId="6" fillId="0" borderId="1" xfId="0" applyNumberFormat="1" applyFont="1" applyBorder="1" applyAlignment="1">
      <alignment horizontal="center" vertical="center"/>
    </xf>
    <xf numFmtId="0" fontId="6" fillId="0" borderId="0" xfId="0" applyFont="1" applyAlignment="1">
      <alignment horizontal="center" vertical="center"/>
    </xf>
    <xf numFmtId="0" fontId="1" fillId="2" borderId="1" xfId="0" applyFont="1" applyFill="1" applyBorder="1" applyAlignment="1">
      <alignment horizontal="center" vertical="center" wrapText="1"/>
    </xf>
    <xf numFmtId="0" fontId="3" fillId="2" borderId="1" xfId="0" applyFont="1" applyFill="1" applyBorder="1" applyAlignment="1">
      <alignment vertical="center" wrapText="1"/>
    </xf>
    <xf numFmtId="0" fontId="6" fillId="0" borderId="1" xfId="0" applyFont="1" applyBorder="1"/>
    <xf numFmtId="0" fontId="10" fillId="0" borderId="0" xfId="0" applyFont="1"/>
    <xf numFmtId="1" fontId="11" fillId="0" borderId="7" xfId="0" applyNumberFormat="1" applyFont="1" applyBorder="1" applyAlignment="1">
      <alignment horizontal="center" vertical="center" shrinkToFit="1"/>
    </xf>
    <xf numFmtId="0" fontId="12" fillId="0" borderId="1" xfId="0" applyFont="1" applyBorder="1" applyAlignment="1">
      <alignment horizontal="center" vertical="center" wrapText="1"/>
    </xf>
    <xf numFmtId="0" fontId="11" fillId="0" borderId="2" xfId="0" applyFont="1" applyBorder="1" applyAlignment="1">
      <alignment horizontal="left" vertical="center" wrapText="1"/>
    </xf>
    <xf numFmtId="1" fontId="1" fillId="0" borderId="3" xfId="0" applyNumberFormat="1" applyFont="1" applyBorder="1" applyAlignment="1">
      <alignment horizontal="center" vertical="center" shrinkToFit="1"/>
    </xf>
    <xf numFmtId="1" fontId="11" fillId="0" borderId="1" xfId="0" applyNumberFormat="1" applyFont="1" applyBorder="1" applyAlignment="1">
      <alignment horizontal="center" vertical="center" shrinkToFit="1"/>
    </xf>
    <xf numFmtId="0" fontId="1" fillId="0" borderId="1" xfId="0" applyFont="1" applyBorder="1"/>
    <xf numFmtId="0" fontId="1" fillId="2" borderId="1" xfId="0" applyFont="1" applyFill="1" applyBorder="1" applyAlignment="1">
      <alignment vertical="center" wrapText="1"/>
    </xf>
    <xf numFmtId="0" fontId="3" fillId="0" borderId="1" xfId="0" applyFont="1" applyBorder="1" applyAlignment="1">
      <alignment horizontal="center" vertical="center"/>
    </xf>
    <xf numFmtId="166" fontId="3" fillId="0" borderId="1" xfId="0" applyNumberFormat="1" applyFont="1" applyBorder="1" applyAlignment="1">
      <alignment horizontal="center" vertical="center"/>
    </xf>
    <xf numFmtId="0" fontId="1" fillId="0" borderId="1" xfId="0" applyFont="1" applyBorder="1" applyAlignment="1">
      <alignment horizontal="center" vertical="center"/>
    </xf>
    <xf numFmtId="0" fontId="3" fillId="0" borderId="9" xfId="0" applyFont="1" applyBorder="1" applyAlignment="1">
      <alignment horizontal="center" vertical="center"/>
    </xf>
    <xf numFmtId="0" fontId="3" fillId="0" borderId="8" xfId="0" applyFont="1" applyBorder="1" applyAlignment="1">
      <alignment horizontal="center" vertical="center"/>
    </xf>
    <xf numFmtId="0" fontId="3" fillId="0" borderId="1" xfId="0" applyFont="1" applyBorder="1"/>
    <xf numFmtId="0" fontId="3" fillId="0" borderId="0" xfId="0" applyFont="1"/>
    <xf numFmtId="0" fontId="3" fillId="0" borderId="0" xfId="0" applyFont="1" applyAlignment="1">
      <alignment horizontal="center" vertical="center"/>
    </xf>
    <xf numFmtId="0" fontId="3" fillId="2" borderId="1" xfId="0" applyFont="1" applyFill="1" applyBorder="1" applyAlignment="1">
      <alignment horizontal="justify" vertical="center" wrapText="1"/>
    </xf>
    <xf numFmtId="0" fontId="3" fillId="2" borderId="1"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4" fillId="2" borderId="2" xfId="0" applyFont="1" applyFill="1" applyBorder="1" applyAlignment="1">
      <alignment horizontal="justify" vertical="center" wrapText="1"/>
    </xf>
    <xf numFmtId="0" fontId="14" fillId="2" borderId="2" xfId="0" applyFont="1" applyFill="1" applyBorder="1" applyAlignment="1">
      <alignment horizontal="center" vertical="center"/>
    </xf>
    <xf numFmtId="0" fontId="14" fillId="2" borderId="2"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2" xfId="0" applyFont="1" applyFill="1" applyBorder="1" applyAlignment="1">
      <alignment vertical="center"/>
    </xf>
    <xf numFmtId="166" fontId="6" fillId="0" borderId="1" xfId="0" applyNumberFormat="1" applyFont="1" applyBorder="1"/>
    <xf numFmtId="0" fontId="3" fillId="0" borderId="6" xfId="0" applyFont="1" applyBorder="1" applyAlignment="1">
      <alignment horizontal="center" vertical="top"/>
    </xf>
    <xf numFmtId="166" fontId="6" fillId="0" borderId="1" xfId="0" applyNumberFormat="1" applyFont="1" applyBorder="1" applyAlignment="1">
      <alignment horizontal="right" vertical="center"/>
    </xf>
    <xf numFmtId="0" fontId="6" fillId="0" borderId="0" xfId="0" applyFont="1" applyAlignment="1">
      <alignment horizontal="center"/>
    </xf>
    <xf numFmtId="0" fontId="9" fillId="0" borderId="0" xfId="0" applyFont="1" applyAlignment="1">
      <alignment vertical="center" wrapText="1"/>
    </xf>
    <xf numFmtId="0" fontId="6" fillId="0" borderId="0" xfId="0" applyFont="1" applyAlignment="1">
      <alignment horizontal="justify" vertical="center" wrapText="1"/>
    </xf>
    <xf numFmtId="0" fontId="2" fillId="0" borderId="0" xfId="0" applyFont="1" applyAlignment="1">
      <alignment horizontal="center"/>
    </xf>
    <xf numFmtId="0" fontId="8" fillId="0" borderId="0" xfId="0" applyFont="1" applyAlignment="1">
      <alignment horizontal="center"/>
    </xf>
    <xf numFmtId="0" fontId="1" fillId="2" borderId="1" xfId="0" applyFont="1" applyFill="1" applyBorder="1" applyAlignment="1">
      <alignment horizontal="center" vertical="center" wrapText="1"/>
    </xf>
    <xf numFmtId="0" fontId="2" fillId="0" borderId="9"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wrapText="1"/>
    </xf>
    <xf numFmtId="0" fontId="2" fillId="0" borderId="8" xfId="0" applyFont="1" applyBorder="1" applyAlignment="1">
      <alignment horizontal="center" vertical="center" wrapText="1"/>
    </xf>
    <xf numFmtId="0" fontId="9" fillId="0" borderId="0" xfId="0" applyFont="1" applyAlignment="1">
      <alignment horizontal="justify" vertical="center" wrapText="1"/>
    </xf>
    <xf numFmtId="0" fontId="1" fillId="2" borderId="1" xfId="0" applyFont="1" applyFill="1" applyBorder="1" applyAlignment="1">
      <alignment vertical="center" wrapText="1"/>
    </xf>
    <xf numFmtId="0" fontId="3" fillId="0" borderId="0" xfId="0" applyFont="1" applyAlignment="1">
      <alignment horizontal="justify" vertical="center" wrapText="1"/>
    </xf>
    <xf numFmtId="0" fontId="1" fillId="0" borderId="1" xfId="0" applyFont="1" applyBorder="1" applyAlignment="1">
      <alignment horizontal="center" vertical="center" wrapText="1"/>
    </xf>
    <xf numFmtId="0" fontId="14" fillId="2" borderId="3" xfId="0" applyFont="1" applyFill="1" applyBorder="1" applyAlignment="1">
      <alignment vertical="center"/>
    </xf>
    <xf numFmtId="0" fontId="14" fillId="2" borderId="17" xfId="0" applyFont="1" applyFill="1" applyBorder="1" applyAlignment="1">
      <alignment vertical="center"/>
    </xf>
    <xf numFmtId="0" fontId="14" fillId="2" borderId="7" xfId="0" applyFont="1" applyFill="1" applyBorder="1" applyAlignment="1">
      <alignment vertical="center"/>
    </xf>
    <xf numFmtId="0" fontId="13" fillId="2" borderId="5" xfId="0" applyFont="1" applyFill="1" applyBorder="1" applyAlignment="1">
      <alignment horizontal="center" vertical="center" wrapText="1"/>
    </xf>
    <xf numFmtId="0" fontId="13" fillId="2" borderId="21"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13" fillId="2" borderId="20" xfId="0" applyFont="1" applyFill="1" applyBorder="1" applyAlignment="1">
      <alignment horizontal="center" vertical="center" wrapText="1"/>
    </xf>
  </cellXfs>
  <cellStyles count="3">
    <cellStyle name="Comma" xfId="1" builtinId="3"/>
    <cellStyle name="Normal" xfId="0" builtinId="0"/>
    <cellStyle name="Normal_Duoi 18T" xfId="2" xr:uid="{00000000-0005-0000-0000-000002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548"/>
  <sheetViews>
    <sheetView tabSelected="1" workbookViewId="0">
      <selection activeCell="D8" sqref="D8"/>
    </sheetView>
  </sheetViews>
  <sheetFormatPr defaultColWidth="9.15625" defaultRowHeight="14.1" x14ac:dyDescent="0.5"/>
  <cols>
    <col min="1" max="1" width="6.26171875" style="114" customWidth="1"/>
    <col min="2" max="2" width="46" style="114" customWidth="1"/>
    <col min="3" max="3" width="10.68359375" style="114" customWidth="1"/>
    <col min="4" max="4" width="15.83984375" style="114" customWidth="1"/>
    <col min="5" max="5" width="14.26171875" style="114" customWidth="1"/>
    <col min="6" max="6" width="17.68359375" style="114" customWidth="1"/>
    <col min="7" max="7" width="17.26171875" style="114" customWidth="1"/>
    <col min="8" max="8" width="20" style="114" customWidth="1"/>
    <col min="9" max="10" width="40" style="114" customWidth="1"/>
    <col min="11" max="16384" width="9.15625" style="114"/>
  </cols>
  <sheetData>
    <row r="1" spans="1:7" x14ac:dyDescent="0.5">
      <c r="A1" s="192" t="s">
        <v>3</v>
      </c>
      <c r="B1" s="192"/>
      <c r="C1" s="192"/>
      <c r="D1" s="192"/>
      <c r="E1" s="192"/>
      <c r="F1" s="192"/>
      <c r="G1" s="192"/>
    </row>
    <row r="2" spans="1:7" x14ac:dyDescent="0.5">
      <c r="A2" s="192" t="s">
        <v>4</v>
      </c>
      <c r="B2" s="192"/>
      <c r="C2" s="192"/>
      <c r="D2" s="192"/>
      <c r="E2" s="192"/>
      <c r="F2" s="192"/>
      <c r="G2" s="192"/>
    </row>
    <row r="3" spans="1:7" x14ac:dyDescent="0.5">
      <c r="A3" s="193" t="s">
        <v>5</v>
      </c>
      <c r="B3" s="193"/>
      <c r="C3" s="193"/>
      <c r="D3" s="193"/>
      <c r="E3" s="193"/>
      <c r="F3" s="193"/>
      <c r="G3" s="193"/>
    </row>
    <row r="4" spans="1:7" ht="15" x14ac:dyDescent="0.5">
      <c r="A4" s="1"/>
    </row>
    <row r="5" spans="1:7" s="115" customFormat="1" ht="41.4" x14ac:dyDescent="0.45">
      <c r="A5" s="2" t="s">
        <v>0</v>
      </c>
      <c r="B5" s="2" t="s">
        <v>1</v>
      </c>
      <c r="C5" s="2" t="s">
        <v>2</v>
      </c>
      <c r="D5" s="2" t="s">
        <v>2866</v>
      </c>
      <c r="E5" s="2" t="s">
        <v>689</v>
      </c>
      <c r="F5" s="2" t="s">
        <v>9</v>
      </c>
      <c r="G5" s="2" t="s">
        <v>2867</v>
      </c>
    </row>
    <row r="6" spans="1:7" ht="15.3" x14ac:dyDescent="0.55000000000000004">
      <c r="A6" s="74" t="s">
        <v>2522</v>
      </c>
      <c r="B6" s="75" t="s">
        <v>2523</v>
      </c>
      <c r="C6" s="105"/>
      <c r="D6" s="158"/>
      <c r="E6" s="158"/>
      <c r="F6" s="158"/>
      <c r="G6" s="158"/>
    </row>
    <row r="7" spans="1:7" ht="15.3" x14ac:dyDescent="0.55000000000000004">
      <c r="A7" s="74" t="s">
        <v>2524</v>
      </c>
      <c r="B7" s="95" t="s">
        <v>2823</v>
      </c>
      <c r="C7" s="105"/>
      <c r="D7" s="158"/>
      <c r="E7" s="158"/>
      <c r="F7" s="158"/>
      <c r="G7" s="158"/>
    </row>
    <row r="8" spans="1:7" ht="15.3" x14ac:dyDescent="0.5">
      <c r="A8" s="76">
        <v>1</v>
      </c>
      <c r="B8" s="77" t="s">
        <v>2525</v>
      </c>
      <c r="C8" s="106" t="s">
        <v>195</v>
      </c>
      <c r="D8" s="36" t="s">
        <v>2811</v>
      </c>
      <c r="E8" s="186">
        <f>1/15</f>
        <v>6.6666666666666666E-2</v>
      </c>
      <c r="F8" s="36">
        <v>3</v>
      </c>
      <c r="G8" s="186">
        <f>E8/F8</f>
        <v>2.2222222222222223E-2</v>
      </c>
    </row>
    <row r="9" spans="1:7" ht="15.3" x14ac:dyDescent="0.5">
      <c r="A9" s="76">
        <v>2</v>
      </c>
      <c r="B9" s="77" t="s">
        <v>2526</v>
      </c>
      <c r="C9" s="106" t="s">
        <v>195</v>
      </c>
      <c r="D9" s="36" t="s">
        <v>2811</v>
      </c>
      <c r="E9" s="186">
        <f t="shared" ref="E9" si="0">1/15</f>
        <v>6.6666666666666666E-2</v>
      </c>
      <c r="F9" s="36">
        <v>5</v>
      </c>
      <c r="G9" s="186">
        <f t="shared" ref="G9:G48" si="1">E9/F9</f>
        <v>1.3333333333333332E-2</v>
      </c>
    </row>
    <row r="10" spans="1:7" ht="15.3" x14ac:dyDescent="0.5">
      <c r="A10" s="76">
        <v>3</v>
      </c>
      <c r="B10" s="78" t="s">
        <v>2527</v>
      </c>
      <c r="C10" s="106" t="s">
        <v>195</v>
      </c>
      <c r="D10" s="36" t="s">
        <v>2812</v>
      </c>
      <c r="E10" s="186">
        <f>2/15</f>
        <v>0.13333333333333333</v>
      </c>
      <c r="F10" s="36">
        <v>5</v>
      </c>
      <c r="G10" s="186">
        <f t="shared" si="1"/>
        <v>2.6666666666666665E-2</v>
      </c>
    </row>
    <row r="11" spans="1:7" ht="15.3" x14ac:dyDescent="0.5">
      <c r="A11" s="76">
        <v>4</v>
      </c>
      <c r="B11" s="78" t="s">
        <v>2528</v>
      </c>
      <c r="C11" s="106" t="s">
        <v>195</v>
      </c>
      <c r="D11" s="36" t="s">
        <v>2812</v>
      </c>
      <c r="E11" s="186">
        <f t="shared" ref="E11:E12" si="2">2/15</f>
        <v>0.13333333333333333</v>
      </c>
      <c r="F11" s="36">
        <v>5</v>
      </c>
      <c r="G11" s="186">
        <f t="shared" si="1"/>
        <v>2.6666666666666665E-2</v>
      </c>
    </row>
    <row r="12" spans="1:7" ht="15.3" x14ac:dyDescent="0.5">
      <c r="A12" s="76">
        <v>5</v>
      </c>
      <c r="B12" s="77" t="s">
        <v>2529</v>
      </c>
      <c r="C12" s="106" t="s">
        <v>195</v>
      </c>
      <c r="D12" s="36" t="s">
        <v>2812</v>
      </c>
      <c r="E12" s="186">
        <f t="shared" si="2"/>
        <v>0.13333333333333333</v>
      </c>
      <c r="F12" s="36">
        <v>5</v>
      </c>
      <c r="G12" s="186">
        <f t="shared" si="1"/>
        <v>2.6666666666666665E-2</v>
      </c>
    </row>
    <row r="13" spans="1:7" ht="15.3" x14ac:dyDescent="0.5">
      <c r="A13" s="76">
        <v>6</v>
      </c>
      <c r="B13" s="78" t="s">
        <v>2530</v>
      </c>
      <c r="C13" s="106" t="s">
        <v>195</v>
      </c>
      <c r="D13" s="36" t="s">
        <v>2814</v>
      </c>
      <c r="E13" s="186">
        <f>4/15</f>
        <v>0.26666666666666666</v>
      </c>
      <c r="F13" s="36">
        <v>5</v>
      </c>
      <c r="G13" s="186">
        <f t="shared" si="1"/>
        <v>5.333333333333333E-2</v>
      </c>
    </row>
    <row r="14" spans="1:7" ht="15.3" x14ac:dyDescent="0.5">
      <c r="A14" s="76">
        <v>7</v>
      </c>
      <c r="B14" s="78" t="s">
        <v>2821</v>
      </c>
      <c r="C14" s="106" t="s">
        <v>195</v>
      </c>
      <c r="D14" s="36" t="s">
        <v>2811</v>
      </c>
      <c r="E14" s="186">
        <f>1/15</f>
        <v>6.6666666666666666E-2</v>
      </c>
      <c r="F14" s="36">
        <v>2</v>
      </c>
      <c r="G14" s="186">
        <f t="shared" si="1"/>
        <v>3.3333333333333333E-2</v>
      </c>
    </row>
    <row r="15" spans="1:7" ht="15.3" x14ac:dyDescent="0.5">
      <c r="A15" s="76">
        <v>8</v>
      </c>
      <c r="B15" s="78" t="s">
        <v>2531</v>
      </c>
      <c r="C15" s="106" t="s">
        <v>195</v>
      </c>
      <c r="D15" s="36" t="s">
        <v>2812</v>
      </c>
      <c r="E15" s="186">
        <f>2/15</f>
        <v>0.13333333333333333</v>
      </c>
      <c r="F15" s="36">
        <v>5</v>
      </c>
      <c r="G15" s="186">
        <f t="shared" si="1"/>
        <v>2.6666666666666665E-2</v>
      </c>
    </row>
    <row r="16" spans="1:7" ht="15.3" x14ac:dyDescent="0.5">
      <c r="A16" s="76">
        <v>9</v>
      </c>
      <c r="B16" s="78" t="s">
        <v>2532</v>
      </c>
      <c r="C16" s="106" t="s">
        <v>195</v>
      </c>
      <c r="D16" s="36" t="s">
        <v>2818</v>
      </c>
      <c r="E16" s="186">
        <f>10/15</f>
        <v>0.66666666666666663</v>
      </c>
      <c r="F16" s="36">
        <v>5</v>
      </c>
      <c r="G16" s="186">
        <f t="shared" si="1"/>
        <v>0.13333333333333333</v>
      </c>
    </row>
    <row r="17" spans="1:7" ht="15.3" x14ac:dyDescent="0.5">
      <c r="A17" s="76">
        <v>10</v>
      </c>
      <c r="B17" s="78" t="s">
        <v>2533</v>
      </c>
      <c r="C17" s="106" t="s">
        <v>195</v>
      </c>
      <c r="D17" s="36" t="s">
        <v>2813</v>
      </c>
      <c r="E17" s="186">
        <f>3/15</f>
        <v>0.2</v>
      </c>
      <c r="F17" s="36">
        <v>5</v>
      </c>
      <c r="G17" s="186">
        <f t="shared" si="1"/>
        <v>0.04</v>
      </c>
    </row>
    <row r="18" spans="1:7" ht="15.3" x14ac:dyDescent="0.5">
      <c r="A18" s="76">
        <v>11</v>
      </c>
      <c r="B18" s="78" t="s">
        <v>2534</v>
      </c>
      <c r="C18" s="106" t="s">
        <v>195</v>
      </c>
      <c r="D18" s="36" t="s">
        <v>2811</v>
      </c>
      <c r="E18" s="186">
        <f>1/15</f>
        <v>6.6666666666666666E-2</v>
      </c>
      <c r="F18" s="36">
        <v>5</v>
      </c>
      <c r="G18" s="186">
        <f t="shared" si="1"/>
        <v>1.3333333333333332E-2</v>
      </c>
    </row>
    <row r="19" spans="1:7" ht="15.3" x14ac:dyDescent="0.5">
      <c r="A19" s="76">
        <v>12</v>
      </c>
      <c r="B19" s="78" t="s">
        <v>2822</v>
      </c>
      <c r="C19" s="106" t="s">
        <v>195</v>
      </c>
      <c r="D19" s="36" t="s">
        <v>2811</v>
      </c>
      <c r="E19" s="186">
        <f>1/15</f>
        <v>6.6666666666666666E-2</v>
      </c>
      <c r="F19" s="36">
        <v>3</v>
      </c>
      <c r="G19" s="186">
        <f t="shared" si="1"/>
        <v>2.2222222222222223E-2</v>
      </c>
    </row>
    <row r="20" spans="1:7" ht="15.3" x14ac:dyDescent="0.5">
      <c r="A20" s="76">
        <v>13</v>
      </c>
      <c r="B20" s="78" t="s">
        <v>2535</v>
      </c>
      <c r="C20" s="106" t="s">
        <v>195</v>
      </c>
      <c r="D20" s="36" t="s">
        <v>2811</v>
      </c>
      <c r="E20" s="186">
        <f>1/15</f>
        <v>6.6666666666666666E-2</v>
      </c>
      <c r="F20" s="36">
        <v>2</v>
      </c>
      <c r="G20" s="186">
        <f t="shared" si="1"/>
        <v>3.3333333333333333E-2</v>
      </c>
    </row>
    <row r="21" spans="1:7" ht="15.3" x14ac:dyDescent="0.5">
      <c r="A21" s="76">
        <v>14</v>
      </c>
      <c r="B21" s="78" t="s">
        <v>2536</v>
      </c>
      <c r="C21" s="106" t="s">
        <v>195</v>
      </c>
      <c r="D21" s="36" t="s">
        <v>2812</v>
      </c>
      <c r="E21" s="186">
        <f>2/15</f>
        <v>0.13333333333333333</v>
      </c>
      <c r="F21" s="36">
        <v>3</v>
      </c>
      <c r="G21" s="186">
        <f t="shared" si="1"/>
        <v>4.4444444444444446E-2</v>
      </c>
    </row>
    <row r="22" spans="1:7" ht="15.3" x14ac:dyDescent="0.5">
      <c r="A22" s="76">
        <v>15</v>
      </c>
      <c r="B22" s="77" t="s">
        <v>2537</v>
      </c>
      <c r="C22" s="106" t="s">
        <v>195</v>
      </c>
      <c r="D22" s="36" t="s">
        <v>2811</v>
      </c>
      <c r="E22" s="186">
        <f>1/15</f>
        <v>6.6666666666666666E-2</v>
      </c>
      <c r="F22" s="36">
        <v>3</v>
      </c>
      <c r="G22" s="186">
        <f t="shared" si="1"/>
        <v>2.2222222222222223E-2</v>
      </c>
    </row>
    <row r="23" spans="1:7" ht="15.3" x14ac:dyDescent="0.5">
      <c r="A23" s="76">
        <v>16</v>
      </c>
      <c r="B23" s="77" t="s">
        <v>2538</v>
      </c>
      <c r="C23" s="106" t="s">
        <v>195</v>
      </c>
      <c r="D23" s="36" t="s">
        <v>2820</v>
      </c>
      <c r="E23" s="186">
        <f>15/15</f>
        <v>1</v>
      </c>
      <c r="F23" s="36">
        <v>1</v>
      </c>
      <c r="G23" s="186">
        <f t="shared" si="1"/>
        <v>1</v>
      </c>
    </row>
    <row r="24" spans="1:7" ht="15.3" x14ac:dyDescent="0.5">
      <c r="A24" s="76">
        <v>17</v>
      </c>
      <c r="B24" s="77" t="s">
        <v>2539</v>
      </c>
      <c r="C24" s="106" t="s">
        <v>195</v>
      </c>
      <c r="D24" s="36" t="s">
        <v>2815</v>
      </c>
      <c r="E24" s="186">
        <f>5/15</f>
        <v>0.33333333333333331</v>
      </c>
      <c r="F24" s="36">
        <v>3</v>
      </c>
      <c r="G24" s="186">
        <f t="shared" si="1"/>
        <v>0.1111111111111111</v>
      </c>
    </row>
    <row r="25" spans="1:7" ht="15.3" x14ac:dyDescent="0.5">
      <c r="A25" s="76">
        <v>18</v>
      </c>
      <c r="B25" s="77" t="s">
        <v>2540</v>
      </c>
      <c r="C25" s="106" t="s">
        <v>195</v>
      </c>
      <c r="D25" s="36" t="s">
        <v>2812</v>
      </c>
      <c r="E25" s="186">
        <f>2/15</f>
        <v>0.13333333333333333</v>
      </c>
      <c r="F25" s="36">
        <v>3</v>
      </c>
      <c r="G25" s="186">
        <f t="shared" si="1"/>
        <v>4.4444444444444446E-2</v>
      </c>
    </row>
    <row r="26" spans="1:7" ht="15.3" x14ac:dyDescent="0.5">
      <c r="A26" s="76">
        <v>19</v>
      </c>
      <c r="B26" s="77" t="s">
        <v>2541</v>
      </c>
      <c r="C26" s="106" t="s">
        <v>195</v>
      </c>
      <c r="D26" s="36" t="s">
        <v>2811</v>
      </c>
      <c r="E26" s="186">
        <f>1/15</f>
        <v>6.6666666666666666E-2</v>
      </c>
      <c r="F26" s="36">
        <v>5</v>
      </c>
      <c r="G26" s="186">
        <f t="shared" si="1"/>
        <v>1.3333333333333332E-2</v>
      </c>
    </row>
    <row r="27" spans="1:7" ht="15.3" x14ac:dyDescent="0.5">
      <c r="A27" s="76">
        <v>20</v>
      </c>
      <c r="B27" s="79" t="s">
        <v>2542</v>
      </c>
      <c r="C27" s="106" t="s">
        <v>195</v>
      </c>
      <c r="D27" s="36" t="s">
        <v>2812</v>
      </c>
      <c r="E27" s="186">
        <f>2/15</f>
        <v>0.13333333333333333</v>
      </c>
      <c r="F27" s="36">
        <v>5</v>
      </c>
      <c r="G27" s="186">
        <f t="shared" si="1"/>
        <v>2.6666666666666665E-2</v>
      </c>
    </row>
    <row r="28" spans="1:7" ht="15.3" x14ac:dyDescent="0.5">
      <c r="A28" s="76">
        <v>21</v>
      </c>
      <c r="B28" s="80" t="s">
        <v>2543</v>
      </c>
      <c r="C28" s="106" t="s">
        <v>420</v>
      </c>
      <c r="D28" s="36" t="s">
        <v>2816</v>
      </c>
      <c r="E28" s="186">
        <f>6/15</f>
        <v>0.4</v>
      </c>
      <c r="F28" s="36">
        <v>2</v>
      </c>
      <c r="G28" s="186">
        <f t="shared" si="1"/>
        <v>0.2</v>
      </c>
    </row>
    <row r="29" spans="1:7" ht="15.3" x14ac:dyDescent="0.5">
      <c r="A29" s="76">
        <v>22</v>
      </c>
      <c r="B29" s="77" t="s">
        <v>2544</v>
      </c>
      <c r="C29" s="106" t="s">
        <v>420</v>
      </c>
      <c r="D29" s="36" t="s">
        <v>2816</v>
      </c>
      <c r="E29" s="186">
        <f>6/15</f>
        <v>0.4</v>
      </c>
      <c r="F29" s="36">
        <v>2</v>
      </c>
      <c r="G29" s="186">
        <f t="shared" si="1"/>
        <v>0.2</v>
      </c>
    </row>
    <row r="30" spans="1:7" ht="15.3" x14ac:dyDescent="0.5">
      <c r="A30" s="76">
        <v>23</v>
      </c>
      <c r="B30" s="77" t="s">
        <v>2545</v>
      </c>
      <c r="C30" s="106" t="s">
        <v>195</v>
      </c>
      <c r="D30" s="36" t="s">
        <v>2811</v>
      </c>
      <c r="E30" s="186">
        <f>1/15</f>
        <v>6.6666666666666666E-2</v>
      </c>
      <c r="F30" s="36">
        <v>3</v>
      </c>
      <c r="G30" s="186">
        <f t="shared" si="1"/>
        <v>2.2222222222222223E-2</v>
      </c>
    </row>
    <row r="31" spans="1:7" ht="15.3" x14ac:dyDescent="0.5">
      <c r="A31" s="76">
        <v>24</v>
      </c>
      <c r="B31" s="77" t="s">
        <v>2546</v>
      </c>
      <c r="C31" s="106" t="s">
        <v>195</v>
      </c>
      <c r="D31" s="36" t="s">
        <v>2811</v>
      </c>
      <c r="E31" s="186">
        <f>1/15</f>
        <v>6.6666666666666666E-2</v>
      </c>
      <c r="F31" s="36">
        <v>3</v>
      </c>
      <c r="G31" s="186">
        <f t="shared" si="1"/>
        <v>2.2222222222222223E-2</v>
      </c>
    </row>
    <row r="32" spans="1:7" ht="15.3" x14ac:dyDescent="0.5">
      <c r="A32" s="76">
        <v>25</v>
      </c>
      <c r="B32" s="77" t="s">
        <v>2547</v>
      </c>
      <c r="C32" s="106" t="s">
        <v>2809</v>
      </c>
      <c r="D32" s="36" t="s">
        <v>2816</v>
      </c>
      <c r="E32" s="186">
        <f>6/15</f>
        <v>0.4</v>
      </c>
      <c r="F32" s="36">
        <v>3</v>
      </c>
      <c r="G32" s="186">
        <f t="shared" si="1"/>
        <v>0.13333333333333333</v>
      </c>
    </row>
    <row r="33" spans="1:7" ht="15.3" x14ac:dyDescent="0.5">
      <c r="A33" s="76">
        <v>26</v>
      </c>
      <c r="B33" s="77" t="s">
        <v>2548</v>
      </c>
      <c r="C33" s="106" t="s">
        <v>2809</v>
      </c>
      <c r="D33" s="36" t="s">
        <v>2816</v>
      </c>
      <c r="E33" s="186">
        <f t="shared" ref="E33:E34" si="3">6/15</f>
        <v>0.4</v>
      </c>
      <c r="F33" s="36">
        <v>3</v>
      </c>
      <c r="G33" s="186">
        <f t="shared" si="1"/>
        <v>0.13333333333333333</v>
      </c>
    </row>
    <row r="34" spans="1:7" ht="15.3" x14ac:dyDescent="0.5">
      <c r="A34" s="76">
        <v>27</v>
      </c>
      <c r="B34" s="80" t="s">
        <v>2549</v>
      </c>
      <c r="C34" s="106" t="s">
        <v>125</v>
      </c>
      <c r="D34" s="36" t="s">
        <v>2816</v>
      </c>
      <c r="E34" s="186">
        <f t="shared" si="3"/>
        <v>0.4</v>
      </c>
      <c r="F34" s="36">
        <v>3</v>
      </c>
      <c r="G34" s="186">
        <f t="shared" si="1"/>
        <v>0.13333333333333333</v>
      </c>
    </row>
    <row r="35" spans="1:7" ht="15.3" x14ac:dyDescent="0.5">
      <c r="A35" s="76">
        <v>28</v>
      </c>
      <c r="B35" s="77" t="s">
        <v>2550</v>
      </c>
      <c r="C35" s="106" t="s">
        <v>125</v>
      </c>
      <c r="D35" s="36" t="s">
        <v>2815</v>
      </c>
      <c r="E35" s="186">
        <f>5/15</f>
        <v>0.33333333333333331</v>
      </c>
      <c r="F35" s="36">
        <v>3</v>
      </c>
      <c r="G35" s="186">
        <f t="shared" si="1"/>
        <v>0.1111111111111111</v>
      </c>
    </row>
    <row r="36" spans="1:7" ht="15.3" x14ac:dyDescent="0.5">
      <c r="A36" s="76">
        <v>29</v>
      </c>
      <c r="B36" s="77" t="s">
        <v>2551</v>
      </c>
      <c r="C36" s="106" t="s">
        <v>195</v>
      </c>
      <c r="D36" s="36" t="s">
        <v>2813</v>
      </c>
      <c r="E36" s="186">
        <f>3/15</f>
        <v>0.2</v>
      </c>
      <c r="F36" s="36">
        <v>3</v>
      </c>
      <c r="G36" s="186">
        <f t="shared" si="1"/>
        <v>6.6666666666666666E-2</v>
      </c>
    </row>
    <row r="37" spans="1:7" ht="15.3" x14ac:dyDescent="0.5">
      <c r="A37" s="76">
        <v>30</v>
      </c>
      <c r="B37" s="77" t="s">
        <v>2552</v>
      </c>
      <c r="C37" s="106" t="s">
        <v>195</v>
      </c>
      <c r="D37" s="36" t="s">
        <v>2813</v>
      </c>
      <c r="E37" s="186">
        <f>3/15</f>
        <v>0.2</v>
      </c>
      <c r="F37" s="36">
        <v>3</v>
      </c>
      <c r="G37" s="186">
        <f t="shared" si="1"/>
        <v>6.6666666666666666E-2</v>
      </c>
    </row>
    <row r="38" spans="1:7" ht="15.3" x14ac:dyDescent="0.5">
      <c r="A38" s="76">
        <v>31</v>
      </c>
      <c r="B38" s="78" t="s">
        <v>2553</v>
      </c>
      <c r="C38" s="106" t="s">
        <v>125</v>
      </c>
      <c r="D38" s="36" t="s">
        <v>2812</v>
      </c>
      <c r="E38" s="186">
        <f>2/15</f>
        <v>0.13333333333333333</v>
      </c>
      <c r="F38" s="36">
        <v>3</v>
      </c>
      <c r="G38" s="186">
        <f t="shared" si="1"/>
        <v>4.4444444444444446E-2</v>
      </c>
    </row>
    <row r="39" spans="1:7" ht="15.3" x14ac:dyDescent="0.5">
      <c r="A39" s="76">
        <v>32</v>
      </c>
      <c r="B39" s="77" t="s">
        <v>2554</v>
      </c>
      <c r="C39" s="106" t="s">
        <v>2809</v>
      </c>
      <c r="D39" s="36" t="s">
        <v>2813</v>
      </c>
      <c r="E39" s="186">
        <f>3/15</f>
        <v>0.2</v>
      </c>
      <c r="F39" s="36">
        <v>3</v>
      </c>
      <c r="G39" s="186">
        <f t="shared" si="1"/>
        <v>6.6666666666666666E-2</v>
      </c>
    </row>
    <row r="40" spans="1:7" ht="15.3" x14ac:dyDescent="0.5">
      <c r="A40" s="76">
        <v>33</v>
      </c>
      <c r="B40" s="77" t="s">
        <v>2555</v>
      </c>
      <c r="C40" s="106" t="s">
        <v>2809</v>
      </c>
      <c r="D40" s="36" t="s">
        <v>2813</v>
      </c>
      <c r="E40" s="186">
        <f>3/15</f>
        <v>0.2</v>
      </c>
      <c r="F40" s="36">
        <v>3</v>
      </c>
      <c r="G40" s="186">
        <f t="shared" si="1"/>
        <v>6.6666666666666666E-2</v>
      </c>
    </row>
    <row r="41" spans="1:7" ht="15.3" x14ac:dyDescent="0.5">
      <c r="A41" s="76">
        <v>34</v>
      </c>
      <c r="B41" s="77" t="s">
        <v>2556</v>
      </c>
      <c r="C41" s="106" t="s">
        <v>195</v>
      </c>
      <c r="D41" s="36" t="s">
        <v>2812</v>
      </c>
      <c r="E41" s="186">
        <f>2/15</f>
        <v>0.13333333333333333</v>
      </c>
      <c r="F41" s="36">
        <v>3</v>
      </c>
      <c r="G41" s="186">
        <f t="shared" si="1"/>
        <v>4.4444444444444446E-2</v>
      </c>
    </row>
    <row r="42" spans="1:7" ht="15.3" x14ac:dyDescent="0.5">
      <c r="A42" s="76">
        <v>35</v>
      </c>
      <c r="B42" s="77" t="s">
        <v>2557</v>
      </c>
      <c r="C42" s="106" t="s">
        <v>2809</v>
      </c>
      <c r="D42" s="36" t="s">
        <v>2816</v>
      </c>
      <c r="E42" s="186">
        <f>6/15</f>
        <v>0.4</v>
      </c>
      <c r="F42" s="36">
        <v>3</v>
      </c>
      <c r="G42" s="186">
        <f t="shared" si="1"/>
        <v>0.13333333333333333</v>
      </c>
    </row>
    <row r="43" spans="1:7" ht="15.3" x14ac:dyDescent="0.5">
      <c r="A43" s="76">
        <v>36</v>
      </c>
      <c r="B43" s="77" t="s">
        <v>2558</v>
      </c>
      <c r="C43" s="106" t="s">
        <v>2809</v>
      </c>
      <c r="D43" s="36" t="s">
        <v>2816</v>
      </c>
      <c r="E43" s="186">
        <f t="shared" ref="E43:E44" si="4">6/15</f>
        <v>0.4</v>
      </c>
      <c r="F43" s="36">
        <v>3</v>
      </c>
      <c r="G43" s="186">
        <f t="shared" si="1"/>
        <v>0.13333333333333333</v>
      </c>
    </row>
    <row r="44" spans="1:7" ht="15.3" x14ac:dyDescent="0.5">
      <c r="A44" s="76">
        <v>37</v>
      </c>
      <c r="B44" s="77" t="s">
        <v>2559</v>
      </c>
      <c r="C44" s="106" t="s">
        <v>195</v>
      </c>
      <c r="D44" s="36" t="s">
        <v>2816</v>
      </c>
      <c r="E44" s="186">
        <f t="shared" si="4"/>
        <v>0.4</v>
      </c>
      <c r="F44" s="36">
        <v>3</v>
      </c>
      <c r="G44" s="186">
        <f t="shared" si="1"/>
        <v>0.13333333333333333</v>
      </c>
    </row>
    <row r="45" spans="1:7" ht="15.3" x14ac:dyDescent="0.5">
      <c r="A45" s="76">
        <v>38</v>
      </c>
      <c r="B45" s="77" t="s">
        <v>2560</v>
      </c>
      <c r="C45" s="106" t="s">
        <v>195</v>
      </c>
      <c r="D45" s="36" t="s">
        <v>2811</v>
      </c>
      <c r="E45" s="186">
        <f>1/15</f>
        <v>6.6666666666666666E-2</v>
      </c>
      <c r="F45" s="36">
        <v>3</v>
      </c>
      <c r="G45" s="186">
        <f t="shared" si="1"/>
        <v>2.2222222222222223E-2</v>
      </c>
    </row>
    <row r="46" spans="1:7" ht="15.3" x14ac:dyDescent="0.5">
      <c r="A46" s="76">
        <v>39</v>
      </c>
      <c r="B46" s="77" t="s">
        <v>2561</v>
      </c>
      <c r="C46" s="106" t="s">
        <v>195</v>
      </c>
      <c r="D46" s="36" t="s">
        <v>2813</v>
      </c>
      <c r="E46" s="186">
        <f>3/15</f>
        <v>0.2</v>
      </c>
      <c r="F46" s="36">
        <v>3</v>
      </c>
      <c r="G46" s="186">
        <f t="shared" si="1"/>
        <v>6.6666666666666666E-2</v>
      </c>
    </row>
    <row r="47" spans="1:7" ht="15.3" x14ac:dyDescent="0.5">
      <c r="A47" s="76">
        <v>40</v>
      </c>
      <c r="B47" s="81" t="s">
        <v>2562</v>
      </c>
      <c r="C47" s="106" t="s">
        <v>2810</v>
      </c>
      <c r="D47" s="36" t="s">
        <v>2814</v>
      </c>
      <c r="E47" s="186">
        <f>4/15</f>
        <v>0.26666666666666666</v>
      </c>
      <c r="F47" s="36">
        <v>3</v>
      </c>
      <c r="G47" s="186">
        <f t="shared" si="1"/>
        <v>8.8888888888888892E-2</v>
      </c>
    </row>
    <row r="48" spans="1:7" ht="15.3" x14ac:dyDescent="0.5">
      <c r="A48" s="76">
        <v>41</v>
      </c>
      <c r="B48" s="78" t="s">
        <v>2563</v>
      </c>
      <c r="C48" s="107" t="s">
        <v>125</v>
      </c>
      <c r="D48" s="36" t="s">
        <v>2811</v>
      </c>
      <c r="E48" s="186">
        <f>1/15</f>
        <v>6.6666666666666666E-2</v>
      </c>
      <c r="F48" s="36">
        <v>3</v>
      </c>
      <c r="G48" s="186">
        <f t="shared" si="1"/>
        <v>2.2222222222222223E-2</v>
      </c>
    </row>
    <row r="49" spans="1:7" ht="19.149999999999999" customHeight="1" x14ac:dyDescent="0.5">
      <c r="A49" s="97" t="s">
        <v>2564</v>
      </c>
      <c r="B49" s="96" t="s">
        <v>2824</v>
      </c>
      <c r="C49" s="62"/>
      <c r="D49" s="158"/>
      <c r="E49" s="158"/>
      <c r="F49" s="158"/>
      <c r="G49" s="158"/>
    </row>
    <row r="50" spans="1:7" ht="15.3" x14ac:dyDescent="0.5">
      <c r="A50" s="76">
        <v>1</v>
      </c>
      <c r="B50" s="77" t="s">
        <v>2525</v>
      </c>
      <c r="C50" s="106" t="s">
        <v>195</v>
      </c>
      <c r="D50" s="36" t="s">
        <v>2811</v>
      </c>
      <c r="E50" s="186">
        <f>1/20</f>
        <v>0.05</v>
      </c>
      <c r="F50" s="36">
        <v>3</v>
      </c>
      <c r="G50" s="186">
        <f>E50/F50</f>
        <v>1.6666666666666666E-2</v>
      </c>
    </row>
    <row r="51" spans="1:7" ht="15.3" x14ac:dyDescent="0.5">
      <c r="A51" s="76">
        <v>2</v>
      </c>
      <c r="B51" s="77" t="s">
        <v>2526</v>
      </c>
      <c r="C51" s="106" t="s">
        <v>195</v>
      </c>
      <c r="D51" s="36" t="s">
        <v>2811</v>
      </c>
      <c r="E51" s="186">
        <f>1/20</f>
        <v>0.05</v>
      </c>
      <c r="F51" s="36">
        <v>5</v>
      </c>
      <c r="G51" s="186">
        <f t="shared" ref="G51:G108" si="5">E51/F51</f>
        <v>0.01</v>
      </c>
    </row>
    <row r="52" spans="1:7" ht="15.3" x14ac:dyDescent="0.5">
      <c r="A52" s="76">
        <v>3</v>
      </c>
      <c r="B52" s="78" t="s">
        <v>2527</v>
      </c>
      <c r="C52" s="106" t="s">
        <v>195</v>
      </c>
      <c r="D52" s="36" t="s">
        <v>2812</v>
      </c>
      <c r="E52" s="186">
        <f>2/20</f>
        <v>0.1</v>
      </c>
      <c r="F52" s="36">
        <v>5</v>
      </c>
      <c r="G52" s="186">
        <f t="shared" si="5"/>
        <v>0.02</v>
      </c>
    </row>
    <row r="53" spans="1:7" ht="15.3" x14ac:dyDescent="0.5">
      <c r="A53" s="76">
        <v>4</v>
      </c>
      <c r="B53" s="77" t="s">
        <v>2528</v>
      </c>
      <c r="C53" s="106" t="s">
        <v>195</v>
      </c>
      <c r="D53" s="36" t="s">
        <v>2812</v>
      </c>
      <c r="E53" s="186">
        <f>2/20</f>
        <v>0.1</v>
      </c>
      <c r="F53" s="36">
        <v>5</v>
      </c>
      <c r="G53" s="186">
        <f t="shared" si="5"/>
        <v>0.02</v>
      </c>
    </row>
    <row r="54" spans="1:7" ht="15.3" x14ac:dyDescent="0.5">
      <c r="A54" s="76">
        <v>5</v>
      </c>
      <c r="B54" s="77" t="s">
        <v>2565</v>
      </c>
      <c r="C54" s="106" t="s">
        <v>195</v>
      </c>
      <c r="D54" s="36" t="s">
        <v>2818</v>
      </c>
      <c r="E54" s="186">
        <f>10/20</f>
        <v>0.5</v>
      </c>
      <c r="F54" s="36">
        <v>5</v>
      </c>
      <c r="G54" s="186">
        <f t="shared" si="5"/>
        <v>0.1</v>
      </c>
    </row>
    <row r="55" spans="1:7" ht="15.3" x14ac:dyDescent="0.5">
      <c r="A55" s="76">
        <v>6</v>
      </c>
      <c r="B55" s="78" t="s">
        <v>2821</v>
      </c>
      <c r="C55" s="106" t="s">
        <v>195</v>
      </c>
      <c r="D55" s="36" t="s">
        <v>2811</v>
      </c>
      <c r="E55" s="186">
        <f>1/20</f>
        <v>0.05</v>
      </c>
      <c r="F55" s="36">
        <v>2</v>
      </c>
      <c r="G55" s="186">
        <f t="shared" si="5"/>
        <v>2.5000000000000001E-2</v>
      </c>
    </row>
    <row r="56" spans="1:7" ht="15.3" x14ac:dyDescent="0.5">
      <c r="A56" s="76">
        <v>7</v>
      </c>
      <c r="B56" s="77" t="s">
        <v>2537</v>
      </c>
      <c r="C56" s="106" t="s">
        <v>195</v>
      </c>
      <c r="D56" s="36" t="s">
        <v>2811</v>
      </c>
      <c r="E56" s="186">
        <f>1/20</f>
        <v>0.05</v>
      </c>
      <c r="F56" s="36">
        <v>3</v>
      </c>
      <c r="G56" s="186">
        <f t="shared" si="5"/>
        <v>1.6666666666666666E-2</v>
      </c>
    </row>
    <row r="57" spans="1:7" ht="15.3" x14ac:dyDescent="0.5">
      <c r="A57" s="76">
        <v>8</v>
      </c>
      <c r="B57" s="77" t="s">
        <v>2538</v>
      </c>
      <c r="C57" s="106" t="s">
        <v>195</v>
      </c>
      <c r="D57" s="36" t="s">
        <v>2834</v>
      </c>
      <c r="E57" s="186">
        <f>20/20</f>
        <v>1</v>
      </c>
      <c r="F57" s="36">
        <v>1</v>
      </c>
      <c r="G57" s="186">
        <f t="shared" si="5"/>
        <v>1</v>
      </c>
    </row>
    <row r="58" spans="1:7" ht="15.3" x14ac:dyDescent="0.5">
      <c r="A58" s="76">
        <v>9</v>
      </c>
      <c r="B58" s="77" t="s">
        <v>2539</v>
      </c>
      <c r="C58" s="106" t="s">
        <v>195</v>
      </c>
      <c r="D58" s="36" t="s">
        <v>2815</v>
      </c>
      <c r="E58" s="186">
        <f>5/20</f>
        <v>0.25</v>
      </c>
      <c r="F58" s="36">
        <v>3</v>
      </c>
      <c r="G58" s="186">
        <f t="shared" si="5"/>
        <v>8.3333333333333329E-2</v>
      </c>
    </row>
    <row r="59" spans="1:7" ht="15.3" x14ac:dyDescent="0.5">
      <c r="A59" s="76">
        <v>10</v>
      </c>
      <c r="B59" s="77" t="s">
        <v>2536</v>
      </c>
      <c r="C59" s="106" t="s">
        <v>195</v>
      </c>
      <c r="D59" s="36" t="s">
        <v>2812</v>
      </c>
      <c r="E59" s="186">
        <f>2/20</f>
        <v>0.1</v>
      </c>
      <c r="F59" s="36">
        <v>3</v>
      </c>
      <c r="G59" s="186">
        <f t="shared" si="5"/>
        <v>3.3333333333333333E-2</v>
      </c>
    </row>
    <row r="60" spans="1:7" ht="15.3" x14ac:dyDescent="0.5">
      <c r="A60" s="76">
        <v>11</v>
      </c>
      <c r="B60" s="77" t="s">
        <v>2540</v>
      </c>
      <c r="C60" s="106" t="s">
        <v>195</v>
      </c>
      <c r="D60" s="36" t="s">
        <v>2812</v>
      </c>
      <c r="E60" s="186">
        <f>2/20</f>
        <v>0.1</v>
      </c>
      <c r="F60" s="36">
        <v>3</v>
      </c>
      <c r="G60" s="186">
        <f t="shared" si="5"/>
        <v>3.3333333333333333E-2</v>
      </c>
    </row>
    <row r="61" spans="1:7" ht="15.3" x14ac:dyDescent="0.5">
      <c r="A61" s="76">
        <v>12</v>
      </c>
      <c r="B61" s="78" t="s">
        <v>2531</v>
      </c>
      <c r="C61" s="106" t="s">
        <v>195</v>
      </c>
      <c r="D61" s="36" t="s">
        <v>2815</v>
      </c>
      <c r="E61" s="186">
        <f>5/20</f>
        <v>0.25</v>
      </c>
      <c r="F61" s="36">
        <v>5</v>
      </c>
      <c r="G61" s="186">
        <f t="shared" si="5"/>
        <v>0.05</v>
      </c>
    </row>
    <row r="62" spans="1:7" ht="15.3" x14ac:dyDescent="0.5">
      <c r="A62" s="76">
        <v>13</v>
      </c>
      <c r="B62" s="78" t="s">
        <v>2532</v>
      </c>
      <c r="C62" s="106" t="s">
        <v>195</v>
      </c>
      <c r="D62" s="36" t="s">
        <v>2834</v>
      </c>
      <c r="E62" s="186">
        <f>20/20</f>
        <v>1</v>
      </c>
      <c r="F62" s="36">
        <v>5</v>
      </c>
      <c r="G62" s="186">
        <f t="shared" si="5"/>
        <v>0.2</v>
      </c>
    </row>
    <row r="63" spans="1:7" ht="15.3" x14ac:dyDescent="0.5">
      <c r="A63" s="76">
        <v>14</v>
      </c>
      <c r="B63" s="78" t="s">
        <v>2533</v>
      </c>
      <c r="C63" s="106" t="s">
        <v>195</v>
      </c>
      <c r="D63" s="36" t="s">
        <v>2813</v>
      </c>
      <c r="E63" s="186">
        <f>3/20</f>
        <v>0.15</v>
      </c>
      <c r="F63" s="36">
        <v>5</v>
      </c>
      <c r="G63" s="186">
        <f t="shared" si="5"/>
        <v>0.03</v>
      </c>
    </row>
    <row r="64" spans="1:7" ht="15.3" x14ac:dyDescent="0.5">
      <c r="A64" s="76">
        <v>12</v>
      </c>
      <c r="B64" s="78" t="s">
        <v>2822</v>
      </c>
      <c r="C64" s="106" t="s">
        <v>195</v>
      </c>
      <c r="D64" s="36" t="s">
        <v>2811</v>
      </c>
      <c r="E64" s="186">
        <f>1/20</f>
        <v>0.05</v>
      </c>
      <c r="F64" s="36">
        <v>3</v>
      </c>
      <c r="G64" s="186">
        <f t="shared" si="5"/>
        <v>1.6666666666666666E-2</v>
      </c>
    </row>
    <row r="65" spans="1:7" ht="15.3" x14ac:dyDescent="0.5">
      <c r="A65" s="76">
        <v>15</v>
      </c>
      <c r="B65" s="78" t="s">
        <v>2566</v>
      </c>
      <c r="C65" s="106" t="s">
        <v>195</v>
      </c>
      <c r="D65" s="36" t="s">
        <v>2811</v>
      </c>
      <c r="E65" s="186">
        <f t="shared" ref="E65:E66" si="6">1/20</f>
        <v>0.05</v>
      </c>
      <c r="F65" s="36">
        <v>2</v>
      </c>
      <c r="G65" s="186">
        <f t="shared" si="5"/>
        <v>2.5000000000000001E-2</v>
      </c>
    </row>
    <row r="66" spans="1:7" ht="15.3" x14ac:dyDescent="0.5">
      <c r="A66" s="76">
        <v>16</v>
      </c>
      <c r="B66" s="77" t="s">
        <v>2541</v>
      </c>
      <c r="C66" s="106" t="s">
        <v>195</v>
      </c>
      <c r="D66" s="36" t="s">
        <v>2811</v>
      </c>
      <c r="E66" s="186">
        <f t="shared" si="6"/>
        <v>0.05</v>
      </c>
      <c r="F66" s="36">
        <v>5</v>
      </c>
      <c r="G66" s="186">
        <f t="shared" si="5"/>
        <v>0.01</v>
      </c>
    </row>
    <row r="67" spans="1:7" ht="15.3" x14ac:dyDescent="0.5">
      <c r="A67" s="76">
        <v>17</v>
      </c>
      <c r="B67" s="79" t="s">
        <v>2542</v>
      </c>
      <c r="C67" s="106" t="s">
        <v>195</v>
      </c>
      <c r="D67" s="36" t="s">
        <v>2812</v>
      </c>
      <c r="E67" s="186">
        <f>2/20</f>
        <v>0.1</v>
      </c>
      <c r="F67" s="36">
        <v>5</v>
      </c>
      <c r="G67" s="186">
        <f t="shared" si="5"/>
        <v>0.02</v>
      </c>
    </row>
    <row r="68" spans="1:7" ht="15.3" x14ac:dyDescent="0.5">
      <c r="A68" s="76">
        <v>18</v>
      </c>
      <c r="B68" s="77" t="s">
        <v>2543</v>
      </c>
      <c r="C68" s="106" t="s">
        <v>420</v>
      </c>
      <c r="D68" s="36" t="s">
        <v>2834</v>
      </c>
      <c r="E68" s="186">
        <f>20/20</f>
        <v>1</v>
      </c>
      <c r="F68" s="36">
        <v>2</v>
      </c>
      <c r="G68" s="186">
        <f t="shared" si="5"/>
        <v>0.5</v>
      </c>
    </row>
    <row r="69" spans="1:7" ht="15.3" x14ac:dyDescent="0.5">
      <c r="A69" s="76">
        <v>19</v>
      </c>
      <c r="B69" s="77" t="s">
        <v>2544</v>
      </c>
      <c r="C69" s="106" t="s">
        <v>420</v>
      </c>
      <c r="D69" s="36" t="s">
        <v>2816</v>
      </c>
      <c r="E69" s="186">
        <f>6/20</f>
        <v>0.3</v>
      </c>
      <c r="F69" s="36">
        <v>2</v>
      </c>
      <c r="G69" s="186">
        <f t="shared" si="5"/>
        <v>0.15</v>
      </c>
    </row>
    <row r="70" spans="1:7" ht="15.3" x14ac:dyDescent="0.5">
      <c r="A70" s="76">
        <v>20</v>
      </c>
      <c r="B70" s="77" t="s">
        <v>2567</v>
      </c>
      <c r="C70" s="106" t="s">
        <v>195</v>
      </c>
      <c r="D70" s="36" t="s">
        <v>2834</v>
      </c>
      <c r="E70" s="186">
        <f>20/20</f>
        <v>1</v>
      </c>
      <c r="F70" s="36">
        <v>3</v>
      </c>
      <c r="G70" s="186">
        <f t="shared" si="5"/>
        <v>0.33333333333333331</v>
      </c>
    </row>
    <row r="71" spans="1:7" ht="15.3" x14ac:dyDescent="0.5">
      <c r="A71" s="76">
        <v>21</v>
      </c>
      <c r="B71" s="77" t="s">
        <v>2568</v>
      </c>
      <c r="C71" s="106" t="s">
        <v>195</v>
      </c>
      <c r="D71" s="36" t="s">
        <v>2834</v>
      </c>
      <c r="E71" s="186">
        <f>20/20</f>
        <v>1</v>
      </c>
      <c r="F71" s="36">
        <v>3</v>
      </c>
      <c r="G71" s="186">
        <f t="shared" si="5"/>
        <v>0.33333333333333331</v>
      </c>
    </row>
    <row r="72" spans="1:7" ht="15.3" x14ac:dyDescent="0.5">
      <c r="A72" s="76">
        <v>22</v>
      </c>
      <c r="B72" s="77" t="s">
        <v>2569</v>
      </c>
      <c r="C72" s="106" t="s">
        <v>195</v>
      </c>
      <c r="D72" s="36" t="s">
        <v>2813</v>
      </c>
      <c r="E72" s="186">
        <f>3/20</f>
        <v>0.15</v>
      </c>
      <c r="F72" s="36">
        <v>3</v>
      </c>
      <c r="G72" s="186">
        <f t="shared" si="5"/>
        <v>4.9999999999999996E-2</v>
      </c>
    </row>
    <row r="73" spans="1:7" ht="15.3" x14ac:dyDescent="0.5">
      <c r="A73" s="76">
        <v>23</v>
      </c>
      <c r="B73" s="77" t="s">
        <v>2570</v>
      </c>
      <c r="C73" s="106" t="s">
        <v>125</v>
      </c>
      <c r="D73" s="36" t="s">
        <v>2812</v>
      </c>
      <c r="E73" s="186">
        <f>2/20</f>
        <v>0.1</v>
      </c>
      <c r="F73" s="36">
        <v>3</v>
      </c>
      <c r="G73" s="186">
        <f t="shared" si="5"/>
        <v>3.3333333333333333E-2</v>
      </c>
    </row>
    <row r="74" spans="1:7" ht="15.3" x14ac:dyDescent="0.5">
      <c r="A74" s="76">
        <v>24</v>
      </c>
      <c r="B74" s="78" t="s">
        <v>2571</v>
      </c>
      <c r="C74" s="106" t="s">
        <v>195</v>
      </c>
      <c r="D74" s="36" t="s">
        <v>2812</v>
      </c>
      <c r="E74" s="186">
        <f t="shared" ref="E74:E76" si="7">2/20</f>
        <v>0.1</v>
      </c>
      <c r="F74" s="36">
        <v>3</v>
      </c>
      <c r="G74" s="186">
        <f t="shared" si="5"/>
        <v>3.3333333333333333E-2</v>
      </c>
    </row>
    <row r="75" spans="1:7" ht="15.3" x14ac:dyDescent="0.5">
      <c r="A75" s="76">
        <v>25</v>
      </c>
      <c r="B75" s="77" t="s">
        <v>2572</v>
      </c>
      <c r="C75" s="106" t="s">
        <v>2809</v>
      </c>
      <c r="D75" s="36" t="s">
        <v>2812</v>
      </c>
      <c r="E75" s="186">
        <f t="shared" si="7"/>
        <v>0.1</v>
      </c>
      <c r="F75" s="36">
        <v>3</v>
      </c>
      <c r="G75" s="186">
        <f t="shared" si="5"/>
        <v>3.3333333333333333E-2</v>
      </c>
    </row>
    <row r="76" spans="1:7" ht="15.3" x14ac:dyDescent="0.5">
      <c r="A76" s="76">
        <v>26</v>
      </c>
      <c r="B76" s="78" t="s">
        <v>2573</v>
      </c>
      <c r="C76" s="106" t="s">
        <v>2809</v>
      </c>
      <c r="D76" s="36" t="s">
        <v>2812</v>
      </c>
      <c r="E76" s="186">
        <f t="shared" si="7"/>
        <v>0.1</v>
      </c>
      <c r="F76" s="36">
        <v>3</v>
      </c>
      <c r="G76" s="186">
        <f t="shared" si="5"/>
        <v>3.3333333333333333E-2</v>
      </c>
    </row>
    <row r="77" spans="1:7" ht="15.3" x14ac:dyDescent="0.5">
      <c r="A77" s="76">
        <v>27</v>
      </c>
      <c r="B77" s="78" t="s">
        <v>2574</v>
      </c>
      <c r="C77" s="106" t="s">
        <v>195</v>
      </c>
      <c r="D77" s="36" t="s">
        <v>2814</v>
      </c>
      <c r="E77" s="186">
        <f>4/20</f>
        <v>0.2</v>
      </c>
      <c r="F77" s="36">
        <v>3</v>
      </c>
      <c r="G77" s="186">
        <f t="shared" si="5"/>
        <v>6.6666666666666666E-2</v>
      </c>
    </row>
    <row r="78" spans="1:7" ht="15.3" x14ac:dyDescent="0.5">
      <c r="A78" s="76">
        <v>28</v>
      </c>
      <c r="B78" s="77" t="s">
        <v>2575</v>
      </c>
      <c r="C78" s="106" t="s">
        <v>195</v>
      </c>
      <c r="D78" s="36" t="s">
        <v>2811</v>
      </c>
      <c r="E78" s="186">
        <f>1/20</f>
        <v>0.05</v>
      </c>
      <c r="F78" s="36">
        <v>3</v>
      </c>
      <c r="G78" s="186">
        <f t="shared" si="5"/>
        <v>1.6666666666666666E-2</v>
      </c>
    </row>
    <row r="79" spans="1:7" ht="15.3" x14ac:dyDescent="0.5">
      <c r="A79" s="76">
        <v>29</v>
      </c>
      <c r="B79" s="77" t="s">
        <v>2576</v>
      </c>
      <c r="C79" s="106" t="s">
        <v>125</v>
      </c>
      <c r="D79" s="36" t="s">
        <v>2818</v>
      </c>
      <c r="E79" s="186">
        <f>10/20</f>
        <v>0.5</v>
      </c>
      <c r="F79" s="36">
        <v>3</v>
      </c>
      <c r="G79" s="186">
        <f t="shared" si="5"/>
        <v>0.16666666666666666</v>
      </c>
    </row>
    <row r="80" spans="1:7" ht="15.3" x14ac:dyDescent="0.5">
      <c r="A80" s="76">
        <v>30</v>
      </c>
      <c r="B80" s="77" t="s">
        <v>2577</v>
      </c>
      <c r="C80" s="106" t="s">
        <v>125</v>
      </c>
      <c r="D80" s="36" t="s">
        <v>2818</v>
      </c>
      <c r="E80" s="186">
        <f>10/20</f>
        <v>0.5</v>
      </c>
      <c r="F80" s="36">
        <v>3</v>
      </c>
      <c r="G80" s="186">
        <f t="shared" si="5"/>
        <v>0.16666666666666666</v>
      </c>
    </row>
    <row r="81" spans="1:7" ht="15.3" x14ac:dyDescent="0.5">
      <c r="A81" s="76">
        <v>31</v>
      </c>
      <c r="B81" s="78" t="s">
        <v>2578</v>
      </c>
      <c r="C81" s="106" t="s">
        <v>125</v>
      </c>
      <c r="D81" s="36" t="s">
        <v>2815</v>
      </c>
      <c r="E81" s="186">
        <f>5/20</f>
        <v>0.25</v>
      </c>
      <c r="F81" s="36">
        <v>3</v>
      </c>
      <c r="G81" s="186">
        <f t="shared" si="5"/>
        <v>8.3333333333333329E-2</v>
      </c>
    </row>
    <row r="82" spans="1:7" ht="15.3" x14ac:dyDescent="0.5">
      <c r="A82" s="76">
        <v>32</v>
      </c>
      <c r="B82" s="78" t="s">
        <v>2579</v>
      </c>
      <c r="C82" s="106" t="s">
        <v>125</v>
      </c>
      <c r="D82" s="36" t="s">
        <v>2812</v>
      </c>
      <c r="E82" s="186">
        <f>2/20</f>
        <v>0.1</v>
      </c>
      <c r="F82" s="36">
        <v>3</v>
      </c>
      <c r="G82" s="186">
        <f t="shared" si="5"/>
        <v>3.3333333333333333E-2</v>
      </c>
    </row>
    <row r="83" spans="1:7" ht="15.3" x14ac:dyDescent="0.5">
      <c r="A83" s="76">
        <v>33</v>
      </c>
      <c r="B83" s="78" t="s">
        <v>2580</v>
      </c>
      <c r="C83" s="106" t="s">
        <v>2809</v>
      </c>
      <c r="D83" s="36" t="s">
        <v>2813</v>
      </c>
      <c r="E83" s="186">
        <f>3/20</f>
        <v>0.15</v>
      </c>
      <c r="F83" s="36">
        <v>3</v>
      </c>
      <c r="G83" s="186">
        <f t="shared" si="5"/>
        <v>4.9999999999999996E-2</v>
      </c>
    </row>
    <row r="84" spans="1:7" ht="15.3" x14ac:dyDescent="0.5">
      <c r="A84" s="76">
        <v>34</v>
      </c>
      <c r="B84" s="78" t="s">
        <v>2581</v>
      </c>
      <c r="C84" s="106" t="s">
        <v>125</v>
      </c>
      <c r="D84" s="36" t="s">
        <v>2812</v>
      </c>
      <c r="E84" s="186">
        <f>2/20</f>
        <v>0.1</v>
      </c>
      <c r="F84" s="36">
        <v>3</v>
      </c>
      <c r="G84" s="186">
        <f t="shared" si="5"/>
        <v>3.3333333333333333E-2</v>
      </c>
    </row>
    <row r="85" spans="1:7" ht="15.3" x14ac:dyDescent="0.5">
      <c r="A85" s="76">
        <v>35</v>
      </c>
      <c r="B85" s="78" t="s">
        <v>2582</v>
      </c>
      <c r="C85" s="106" t="s">
        <v>125</v>
      </c>
      <c r="D85" s="36" t="s">
        <v>2812</v>
      </c>
      <c r="E85" s="186">
        <f t="shared" ref="E85:E86" si="8">2/20</f>
        <v>0.1</v>
      </c>
      <c r="F85" s="36">
        <v>3</v>
      </c>
      <c r="G85" s="186">
        <f t="shared" si="5"/>
        <v>3.3333333333333333E-2</v>
      </c>
    </row>
    <row r="86" spans="1:7" ht="15.3" x14ac:dyDescent="0.5">
      <c r="A86" s="76">
        <v>36</v>
      </c>
      <c r="B86" s="77" t="s">
        <v>2583</v>
      </c>
      <c r="C86" s="106" t="s">
        <v>2833</v>
      </c>
      <c r="D86" s="36" t="s">
        <v>2812</v>
      </c>
      <c r="E86" s="186">
        <f t="shared" si="8"/>
        <v>0.1</v>
      </c>
      <c r="F86" s="36">
        <v>3</v>
      </c>
      <c r="G86" s="186">
        <f t="shared" si="5"/>
        <v>3.3333333333333333E-2</v>
      </c>
    </row>
    <row r="87" spans="1:7" ht="15.3" x14ac:dyDescent="0.5">
      <c r="A87" s="76">
        <v>37</v>
      </c>
      <c r="B87" s="77" t="s">
        <v>2554</v>
      </c>
      <c r="C87" s="106" t="s">
        <v>2809</v>
      </c>
      <c r="D87" s="36" t="s">
        <v>2815</v>
      </c>
      <c r="E87" s="186">
        <f>5/20</f>
        <v>0.25</v>
      </c>
      <c r="F87" s="36">
        <v>3</v>
      </c>
      <c r="G87" s="186">
        <f t="shared" si="5"/>
        <v>8.3333333333333329E-2</v>
      </c>
    </row>
    <row r="88" spans="1:7" ht="15.3" x14ac:dyDescent="0.5">
      <c r="A88" s="76">
        <v>38</v>
      </c>
      <c r="B88" s="77" t="s">
        <v>2555</v>
      </c>
      <c r="C88" s="106" t="s">
        <v>2809</v>
      </c>
      <c r="D88" s="36" t="s">
        <v>2815</v>
      </c>
      <c r="E88" s="186">
        <f t="shared" ref="E88:E89" si="9">5/20</f>
        <v>0.25</v>
      </c>
      <c r="F88" s="36">
        <v>3</v>
      </c>
      <c r="G88" s="186">
        <f t="shared" si="5"/>
        <v>8.3333333333333329E-2</v>
      </c>
    </row>
    <row r="89" spans="1:7" ht="15.3" x14ac:dyDescent="0.5">
      <c r="A89" s="76">
        <v>39</v>
      </c>
      <c r="B89" s="77" t="s">
        <v>2548</v>
      </c>
      <c r="C89" s="106" t="s">
        <v>125</v>
      </c>
      <c r="D89" s="36" t="s">
        <v>2815</v>
      </c>
      <c r="E89" s="186">
        <f t="shared" si="9"/>
        <v>0.25</v>
      </c>
      <c r="F89" s="36">
        <v>3</v>
      </c>
      <c r="G89" s="186">
        <f t="shared" si="5"/>
        <v>8.3333333333333329E-2</v>
      </c>
    </row>
    <row r="90" spans="1:7" ht="15.3" x14ac:dyDescent="0.5">
      <c r="A90" s="76">
        <v>40</v>
      </c>
      <c r="B90" s="77" t="s">
        <v>2584</v>
      </c>
      <c r="C90" s="106" t="s">
        <v>125</v>
      </c>
      <c r="D90" s="36" t="s">
        <v>2816</v>
      </c>
      <c r="E90" s="186">
        <f>6/20</f>
        <v>0.3</v>
      </c>
      <c r="F90" s="36">
        <v>3</v>
      </c>
      <c r="G90" s="186">
        <f t="shared" si="5"/>
        <v>9.9999999999999992E-2</v>
      </c>
    </row>
    <row r="91" spans="1:7" ht="15.3" x14ac:dyDescent="0.5">
      <c r="A91" s="76">
        <v>41</v>
      </c>
      <c r="B91" s="77" t="s">
        <v>2585</v>
      </c>
      <c r="C91" s="106" t="s">
        <v>125</v>
      </c>
      <c r="D91" s="36" t="s">
        <v>2816</v>
      </c>
      <c r="E91" s="186">
        <f>6/20</f>
        <v>0.3</v>
      </c>
      <c r="F91" s="36">
        <v>3</v>
      </c>
      <c r="G91" s="186">
        <f t="shared" si="5"/>
        <v>9.9999999999999992E-2</v>
      </c>
    </row>
    <row r="92" spans="1:7" ht="15.3" x14ac:dyDescent="0.5">
      <c r="A92" s="76">
        <v>42</v>
      </c>
      <c r="B92" s="77" t="s">
        <v>2556</v>
      </c>
      <c r="C92" s="106" t="s">
        <v>195</v>
      </c>
      <c r="D92" s="36" t="s">
        <v>2813</v>
      </c>
      <c r="E92" s="186">
        <f>3/20</f>
        <v>0.15</v>
      </c>
      <c r="F92" s="36">
        <v>3</v>
      </c>
      <c r="G92" s="186">
        <f t="shared" si="5"/>
        <v>4.9999999999999996E-2</v>
      </c>
    </row>
    <row r="93" spans="1:7" ht="15.3" x14ac:dyDescent="0.5">
      <c r="A93" s="76">
        <v>43</v>
      </c>
      <c r="B93" s="77" t="s">
        <v>2586</v>
      </c>
      <c r="C93" s="106" t="s">
        <v>2809</v>
      </c>
      <c r="D93" s="36" t="s">
        <v>2815</v>
      </c>
      <c r="E93" s="186">
        <f>5/20</f>
        <v>0.25</v>
      </c>
      <c r="F93" s="36">
        <v>3</v>
      </c>
      <c r="G93" s="186">
        <f t="shared" si="5"/>
        <v>8.3333333333333329E-2</v>
      </c>
    </row>
    <row r="94" spans="1:7" ht="15.3" x14ac:dyDescent="0.5">
      <c r="A94" s="76">
        <v>44</v>
      </c>
      <c r="B94" s="77" t="s">
        <v>2587</v>
      </c>
      <c r="C94" s="106" t="s">
        <v>125</v>
      </c>
      <c r="D94" s="36" t="s">
        <v>2815</v>
      </c>
      <c r="E94" s="186">
        <f>5/20</f>
        <v>0.25</v>
      </c>
      <c r="F94" s="36">
        <v>3</v>
      </c>
      <c r="G94" s="186">
        <f t="shared" si="5"/>
        <v>8.3333333333333329E-2</v>
      </c>
    </row>
    <row r="95" spans="1:7" ht="15.3" x14ac:dyDescent="0.55000000000000004">
      <c r="A95" s="76">
        <v>45</v>
      </c>
      <c r="B95" s="84" t="s">
        <v>2835</v>
      </c>
      <c r="C95" s="106" t="s">
        <v>196</v>
      </c>
      <c r="D95" s="36" t="s">
        <v>2834</v>
      </c>
      <c r="E95" s="186">
        <f>20/20</f>
        <v>1</v>
      </c>
      <c r="F95" s="36">
        <v>3</v>
      </c>
      <c r="G95" s="186">
        <f t="shared" si="5"/>
        <v>0.33333333333333331</v>
      </c>
    </row>
    <row r="96" spans="1:7" ht="15.3" x14ac:dyDescent="0.5">
      <c r="A96" s="76">
        <v>46</v>
      </c>
      <c r="B96" s="85" t="s">
        <v>2588</v>
      </c>
      <c r="C96" s="106" t="s">
        <v>125</v>
      </c>
      <c r="D96" s="36" t="s">
        <v>2812</v>
      </c>
      <c r="E96" s="186">
        <f>2/20</f>
        <v>0.1</v>
      </c>
      <c r="F96" s="36">
        <v>3</v>
      </c>
      <c r="G96" s="186">
        <f t="shared" si="5"/>
        <v>3.3333333333333333E-2</v>
      </c>
    </row>
    <row r="97" spans="1:7" ht="15.3" x14ac:dyDescent="0.5">
      <c r="A97" s="76">
        <v>47</v>
      </c>
      <c r="B97" s="78" t="s">
        <v>2589</v>
      </c>
      <c r="C97" s="106" t="s">
        <v>125</v>
      </c>
      <c r="D97" s="36" t="s">
        <v>2813</v>
      </c>
      <c r="E97" s="186">
        <f>3/20</f>
        <v>0.15</v>
      </c>
      <c r="F97" s="36">
        <v>3</v>
      </c>
      <c r="G97" s="186">
        <f t="shared" si="5"/>
        <v>4.9999999999999996E-2</v>
      </c>
    </row>
    <row r="98" spans="1:7" ht="15.3" x14ac:dyDescent="0.5">
      <c r="A98" s="76">
        <v>48</v>
      </c>
      <c r="B98" s="77" t="s">
        <v>2590</v>
      </c>
      <c r="C98" s="106" t="s">
        <v>195</v>
      </c>
      <c r="D98" s="36" t="s">
        <v>2818</v>
      </c>
      <c r="E98" s="186">
        <f>10/20</f>
        <v>0.5</v>
      </c>
      <c r="F98" s="36">
        <v>3</v>
      </c>
      <c r="G98" s="186">
        <f t="shared" si="5"/>
        <v>0.16666666666666666</v>
      </c>
    </row>
    <row r="99" spans="1:7" ht="15.3" x14ac:dyDescent="0.5">
      <c r="A99" s="76">
        <v>49</v>
      </c>
      <c r="B99" s="77" t="s">
        <v>2591</v>
      </c>
      <c r="C99" s="106" t="s">
        <v>195</v>
      </c>
      <c r="D99" s="36" t="s">
        <v>2812</v>
      </c>
      <c r="E99" s="186">
        <f>2/20</f>
        <v>0.1</v>
      </c>
      <c r="F99" s="36">
        <v>3</v>
      </c>
      <c r="G99" s="186">
        <f t="shared" si="5"/>
        <v>3.3333333333333333E-2</v>
      </c>
    </row>
    <row r="100" spans="1:7" ht="15.3" x14ac:dyDescent="0.5">
      <c r="A100" s="76">
        <v>50</v>
      </c>
      <c r="B100" s="77" t="s">
        <v>2592</v>
      </c>
      <c r="C100" s="187" t="s">
        <v>967</v>
      </c>
      <c r="D100" s="36" t="s">
        <v>2818</v>
      </c>
      <c r="E100" s="186">
        <f>10/20</f>
        <v>0.5</v>
      </c>
      <c r="F100" s="36">
        <v>3</v>
      </c>
      <c r="G100" s="186">
        <f t="shared" si="5"/>
        <v>0.16666666666666666</v>
      </c>
    </row>
    <row r="101" spans="1:7" ht="15.3" x14ac:dyDescent="0.5">
      <c r="A101" s="76">
        <v>51</v>
      </c>
      <c r="B101" s="77" t="s">
        <v>2593</v>
      </c>
      <c r="C101" s="106" t="s">
        <v>195</v>
      </c>
      <c r="D101" s="36" t="s">
        <v>2812</v>
      </c>
      <c r="E101" s="186">
        <f>2/20</f>
        <v>0.1</v>
      </c>
      <c r="F101" s="36">
        <v>3</v>
      </c>
      <c r="G101" s="186">
        <f t="shared" si="5"/>
        <v>3.3333333333333333E-2</v>
      </c>
    </row>
    <row r="102" spans="1:7" ht="15.3" x14ac:dyDescent="0.5">
      <c r="A102" s="76">
        <v>52</v>
      </c>
      <c r="B102" s="77" t="s">
        <v>2561</v>
      </c>
      <c r="C102" s="106" t="s">
        <v>195</v>
      </c>
      <c r="D102" s="36" t="s">
        <v>2815</v>
      </c>
      <c r="E102" s="186">
        <f>5/20</f>
        <v>0.25</v>
      </c>
      <c r="F102" s="36">
        <v>3</v>
      </c>
      <c r="G102" s="186">
        <f t="shared" si="5"/>
        <v>8.3333333333333329E-2</v>
      </c>
    </row>
    <row r="103" spans="1:7" ht="15.3" x14ac:dyDescent="0.5">
      <c r="A103" s="76">
        <v>53</v>
      </c>
      <c r="B103" s="77" t="s">
        <v>2594</v>
      </c>
      <c r="C103" s="106" t="s">
        <v>195</v>
      </c>
      <c r="D103" s="36" t="s">
        <v>2812</v>
      </c>
      <c r="E103" s="186">
        <f>2/20</f>
        <v>0.1</v>
      </c>
      <c r="F103" s="36">
        <v>3</v>
      </c>
      <c r="G103" s="186">
        <f t="shared" si="5"/>
        <v>3.3333333333333333E-2</v>
      </c>
    </row>
    <row r="104" spans="1:7" ht="15.3" x14ac:dyDescent="0.5">
      <c r="A104" s="76">
        <v>54</v>
      </c>
      <c r="B104" s="86" t="s">
        <v>2595</v>
      </c>
      <c r="C104" s="106" t="s">
        <v>196</v>
      </c>
      <c r="D104" s="36" t="s">
        <v>2834</v>
      </c>
      <c r="E104" s="186">
        <f>20/20</f>
        <v>1</v>
      </c>
      <c r="F104" s="36">
        <v>1</v>
      </c>
      <c r="G104" s="186">
        <f t="shared" si="5"/>
        <v>1</v>
      </c>
    </row>
    <row r="105" spans="1:7" ht="15.3" x14ac:dyDescent="0.5">
      <c r="A105" s="76">
        <v>55</v>
      </c>
      <c r="B105" s="86" t="s">
        <v>2596</v>
      </c>
      <c r="C105" s="106" t="s">
        <v>195</v>
      </c>
      <c r="D105" s="36" t="s">
        <v>2834</v>
      </c>
      <c r="E105" s="186">
        <f>20/20</f>
        <v>1</v>
      </c>
      <c r="F105" s="36">
        <v>3</v>
      </c>
      <c r="G105" s="186">
        <f t="shared" si="5"/>
        <v>0.33333333333333331</v>
      </c>
    </row>
    <row r="106" spans="1:7" ht="15.3" x14ac:dyDescent="0.5">
      <c r="A106" s="76">
        <v>56</v>
      </c>
      <c r="B106" s="78" t="s">
        <v>2597</v>
      </c>
      <c r="C106" s="106" t="s">
        <v>125</v>
      </c>
      <c r="D106" s="36" t="s">
        <v>2812</v>
      </c>
      <c r="E106" s="186">
        <f>2/20</f>
        <v>0.1</v>
      </c>
      <c r="F106" s="36">
        <v>3</v>
      </c>
      <c r="G106" s="186">
        <f t="shared" si="5"/>
        <v>3.3333333333333333E-2</v>
      </c>
    </row>
    <row r="107" spans="1:7" ht="15.3" x14ac:dyDescent="0.5">
      <c r="A107" s="76">
        <v>57</v>
      </c>
      <c r="B107" s="78" t="s">
        <v>2598</v>
      </c>
      <c r="C107" s="106" t="s">
        <v>125</v>
      </c>
      <c r="D107" s="36" t="s">
        <v>2812</v>
      </c>
      <c r="E107" s="186">
        <f>2/20</f>
        <v>0.1</v>
      </c>
      <c r="F107" s="36">
        <v>3</v>
      </c>
      <c r="G107" s="186">
        <f t="shared" si="5"/>
        <v>3.3333333333333333E-2</v>
      </c>
    </row>
    <row r="108" spans="1:7" ht="15.3" x14ac:dyDescent="0.5">
      <c r="A108" s="76">
        <v>58</v>
      </c>
      <c r="B108" s="78" t="s">
        <v>2599</v>
      </c>
      <c r="C108" s="106" t="s">
        <v>125</v>
      </c>
      <c r="D108" s="36" t="s">
        <v>2811</v>
      </c>
      <c r="E108" s="186">
        <f>1/20</f>
        <v>0.05</v>
      </c>
      <c r="F108" s="36">
        <v>3</v>
      </c>
      <c r="G108" s="186">
        <f t="shared" si="5"/>
        <v>1.6666666666666666E-2</v>
      </c>
    </row>
    <row r="109" spans="1:7" ht="18" customHeight="1" x14ac:dyDescent="0.55000000000000004">
      <c r="A109" s="66" t="s">
        <v>2600</v>
      </c>
      <c r="B109" s="101" t="s">
        <v>2836</v>
      </c>
      <c r="C109" s="108"/>
      <c r="D109" s="158"/>
      <c r="E109" s="158"/>
      <c r="F109" s="158"/>
      <c r="G109" s="158"/>
    </row>
    <row r="110" spans="1:7" ht="15.3" x14ac:dyDescent="0.5">
      <c r="A110" s="76">
        <v>1</v>
      </c>
      <c r="B110" s="78" t="s">
        <v>2525</v>
      </c>
      <c r="C110" s="106" t="s">
        <v>195</v>
      </c>
      <c r="D110" s="36" t="s">
        <v>2811</v>
      </c>
      <c r="E110" s="186">
        <f>1/25</f>
        <v>0.04</v>
      </c>
      <c r="F110" s="36">
        <v>3</v>
      </c>
      <c r="G110" s="186">
        <f>E110/F110</f>
        <v>1.3333333333333334E-2</v>
      </c>
    </row>
    <row r="111" spans="1:7" ht="15.3" x14ac:dyDescent="0.5">
      <c r="A111" s="76">
        <v>2</v>
      </c>
      <c r="B111" s="85" t="s">
        <v>2601</v>
      </c>
      <c r="C111" s="106" t="s">
        <v>195</v>
      </c>
      <c r="D111" s="36" t="s">
        <v>2811</v>
      </c>
      <c r="E111" s="186">
        <f t="shared" ref="E111:E116" si="10">1/25</f>
        <v>0.04</v>
      </c>
      <c r="F111" s="36">
        <v>5</v>
      </c>
      <c r="G111" s="186">
        <f t="shared" ref="G111:G174" si="11">E111/F111</f>
        <v>8.0000000000000002E-3</v>
      </c>
    </row>
    <row r="112" spans="1:7" ht="15.3" x14ac:dyDescent="0.5">
      <c r="A112" s="76">
        <v>3</v>
      </c>
      <c r="B112" s="78" t="s">
        <v>2527</v>
      </c>
      <c r="C112" s="106" t="s">
        <v>195</v>
      </c>
      <c r="D112" s="36" t="s">
        <v>2811</v>
      </c>
      <c r="E112" s="186">
        <f t="shared" si="10"/>
        <v>0.04</v>
      </c>
      <c r="F112" s="36">
        <v>5</v>
      </c>
      <c r="G112" s="186">
        <f t="shared" si="11"/>
        <v>8.0000000000000002E-3</v>
      </c>
    </row>
    <row r="113" spans="1:7" ht="15.3" x14ac:dyDescent="0.5">
      <c r="A113" s="76">
        <v>4</v>
      </c>
      <c r="B113" s="88" t="s">
        <v>2602</v>
      </c>
      <c r="C113" s="106" t="s">
        <v>195</v>
      </c>
      <c r="D113" s="36" t="s">
        <v>2811</v>
      </c>
      <c r="E113" s="186">
        <f t="shared" si="10"/>
        <v>0.04</v>
      </c>
      <c r="F113" s="36">
        <v>5</v>
      </c>
      <c r="G113" s="186">
        <f t="shared" si="11"/>
        <v>8.0000000000000002E-3</v>
      </c>
    </row>
    <row r="114" spans="1:7" ht="15.3" x14ac:dyDescent="0.5">
      <c r="A114" s="76">
        <v>5</v>
      </c>
      <c r="B114" s="78" t="s">
        <v>2530</v>
      </c>
      <c r="C114" s="106" t="s">
        <v>195</v>
      </c>
      <c r="D114" s="36" t="s">
        <v>2819</v>
      </c>
      <c r="E114" s="186">
        <f>13/25</f>
        <v>0.52</v>
      </c>
      <c r="F114" s="36">
        <v>5</v>
      </c>
      <c r="G114" s="186">
        <f t="shared" si="11"/>
        <v>0.10400000000000001</v>
      </c>
    </row>
    <row r="115" spans="1:7" ht="15.3" x14ac:dyDescent="0.5">
      <c r="A115" s="76">
        <v>6</v>
      </c>
      <c r="B115" s="78" t="s">
        <v>2821</v>
      </c>
      <c r="C115" s="106" t="s">
        <v>195</v>
      </c>
      <c r="D115" s="36" t="s">
        <v>2811</v>
      </c>
      <c r="E115" s="186">
        <f t="shared" si="10"/>
        <v>0.04</v>
      </c>
      <c r="F115" s="36">
        <v>2</v>
      </c>
      <c r="G115" s="186">
        <f t="shared" si="11"/>
        <v>0.02</v>
      </c>
    </row>
    <row r="116" spans="1:7" ht="15.3" x14ac:dyDescent="0.5">
      <c r="A116" s="76">
        <v>6</v>
      </c>
      <c r="B116" s="78" t="s">
        <v>2537</v>
      </c>
      <c r="C116" s="106" t="s">
        <v>195</v>
      </c>
      <c r="D116" s="36" t="s">
        <v>2811</v>
      </c>
      <c r="E116" s="186">
        <f t="shared" si="10"/>
        <v>0.04</v>
      </c>
      <c r="F116" s="36">
        <v>3</v>
      </c>
      <c r="G116" s="186">
        <f t="shared" si="11"/>
        <v>1.3333333333333334E-2</v>
      </c>
    </row>
    <row r="117" spans="1:7" ht="15.3" x14ac:dyDescent="0.5">
      <c r="A117" s="76">
        <v>7</v>
      </c>
      <c r="B117" s="78" t="s">
        <v>2538</v>
      </c>
      <c r="C117" s="106" t="s">
        <v>195</v>
      </c>
      <c r="D117" s="36" t="s">
        <v>2837</v>
      </c>
      <c r="E117" s="186">
        <f>25/25</f>
        <v>1</v>
      </c>
      <c r="F117" s="36">
        <v>1</v>
      </c>
      <c r="G117" s="186">
        <f t="shared" si="11"/>
        <v>1</v>
      </c>
    </row>
    <row r="118" spans="1:7" ht="15.3" x14ac:dyDescent="0.5">
      <c r="A118" s="76">
        <v>8</v>
      </c>
      <c r="B118" s="78" t="s">
        <v>2603</v>
      </c>
      <c r="C118" s="106" t="s">
        <v>195</v>
      </c>
      <c r="D118" s="36" t="s">
        <v>2815</v>
      </c>
      <c r="E118" s="186">
        <f>5/25</f>
        <v>0.2</v>
      </c>
      <c r="F118" s="36">
        <v>3</v>
      </c>
      <c r="G118" s="186">
        <f t="shared" si="11"/>
        <v>6.6666666666666666E-2</v>
      </c>
    </row>
    <row r="119" spans="1:7" ht="15.3" x14ac:dyDescent="0.5">
      <c r="A119" s="76">
        <v>9</v>
      </c>
      <c r="B119" s="77" t="s">
        <v>2536</v>
      </c>
      <c r="C119" s="106" t="s">
        <v>195</v>
      </c>
      <c r="D119" s="36" t="s">
        <v>2812</v>
      </c>
      <c r="E119" s="186">
        <f>2/25</f>
        <v>0.08</v>
      </c>
      <c r="F119" s="36">
        <v>3</v>
      </c>
      <c r="G119" s="186">
        <f t="shared" si="11"/>
        <v>2.6666666666666668E-2</v>
      </c>
    </row>
    <row r="120" spans="1:7" ht="15.3" x14ac:dyDescent="0.5">
      <c r="A120" s="76">
        <v>10</v>
      </c>
      <c r="B120" s="78" t="s">
        <v>2540</v>
      </c>
      <c r="C120" s="106" t="s">
        <v>195</v>
      </c>
      <c r="D120" s="36" t="s">
        <v>2812</v>
      </c>
      <c r="E120" s="186">
        <f>2/25</f>
        <v>0.08</v>
      </c>
      <c r="F120" s="36">
        <v>3</v>
      </c>
      <c r="G120" s="186">
        <f t="shared" si="11"/>
        <v>2.6666666666666668E-2</v>
      </c>
    </row>
    <row r="121" spans="1:7" ht="15.3" x14ac:dyDescent="0.5">
      <c r="A121" s="76">
        <v>11</v>
      </c>
      <c r="B121" s="78" t="s">
        <v>2604</v>
      </c>
      <c r="C121" s="106" t="s">
        <v>195</v>
      </c>
      <c r="D121" s="36" t="s">
        <v>2811</v>
      </c>
      <c r="E121" s="186">
        <f>1/25</f>
        <v>0.04</v>
      </c>
      <c r="F121" s="36">
        <v>5</v>
      </c>
      <c r="G121" s="186">
        <f t="shared" si="11"/>
        <v>8.0000000000000002E-3</v>
      </c>
    </row>
    <row r="122" spans="1:7" ht="15.3" x14ac:dyDescent="0.5">
      <c r="A122" s="76">
        <v>12</v>
      </c>
      <c r="B122" s="78" t="s">
        <v>2533</v>
      </c>
      <c r="C122" s="106" t="s">
        <v>195</v>
      </c>
      <c r="D122" s="36" t="s">
        <v>2812</v>
      </c>
      <c r="E122" s="186">
        <f>2/25</f>
        <v>0.08</v>
      </c>
      <c r="F122" s="36">
        <v>5</v>
      </c>
      <c r="G122" s="186">
        <f t="shared" si="11"/>
        <v>1.6E-2</v>
      </c>
    </row>
    <row r="123" spans="1:7" ht="15.3" x14ac:dyDescent="0.5">
      <c r="A123" s="76">
        <v>13</v>
      </c>
      <c r="B123" s="78" t="s">
        <v>2531</v>
      </c>
      <c r="C123" s="106" t="s">
        <v>195</v>
      </c>
      <c r="D123" s="36" t="s">
        <v>2816</v>
      </c>
      <c r="E123" s="186">
        <f>6/25</f>
        <v>0.24</v>
      </c>
      <c r="F123" s="36">
        <v>5</v>
      </c>
      <c r="G123" s="186">
        <f t="shared" si="11"/>
        <v>4.8000000000000001E-2</v>
      </c>
    </row>
    <row r="124" spans="1:7" ht="15.3" x14ac:dyDescent="0.5">
      <c r="A124" s="76">
        <v>14</v>
      </c>
      <c r="B124" s="78" t="s">
        <v>2532</v>
      </c>
      <c r="C124" s="106" t="s">
        <v>195</v>
      </c>
      <c r="D124" s="36" t="s">
        <v>2837</v>
      </c>
      <c r="E124" s="186">
        <f>25/25</f>
        <v>1</v>
      </c>
      <c r="F124" s="36">
        <v>5</v>
      </c>
      <c r="G124" s="186">
        <f t="shared" si="11"/>
        <v>0.2</v>
      </c>
    </row>
    <row r="125" spans="1:7" ht="15.3" x14ac:dyDescent="0.5">
      <c r="A125" s="76">
        <v>12</v>
      </c>
      <c r="B125" s="78" t="s">
        <v>2822</v>
      </c>
      <c r="C125" s="106" t="s">
        <v>195</v>
      </c>
      <c r="D125" s="36" t="s">
        <v>2811</v>
      </c>
      <c r="E125" s="186">
        <f>1/25</f>
        <v>0.04</v>
      </c>
      <c r="F125" s="36">
        <v>3</v>
      </c>
      <c r="G125" s="186">
        <f t="shared" si="11"/>
        <v>1.3333333333333334E-2</v>
      </c>
    </row>
    <row r="126" spans="1:7" ht="15.3" x14ac:dyDescent="0.5">
      <c r="A126" s="76">
        <v>15</v>
      </c>
      <c r="B126" s="78" t="s">
        <v>2566</v>
      </c>
      <c r="C126" s="106" t="s">
        <v>195</v>
      </c>
      <c r="D126" s="36" t="s">
        <v>2811</v>
      </c>
      <c r="E126" s="186">
        <f t="shared" ref="E126:E128" si="12">1/25</f>
        <v>0.04</v>
      </c>
      <c r="F126" s="36">
        <v>2</v>
      </c>
      <c r="G126" s="186">
        <f t="shared" si="11"/>
        <v>0.02</v>
      </c>
    </row>
    <row r="127" spans="1:7" ht="15.3" x14ac:dyDescent="0.5">
      <c r="A127" s="76">
        <v>16</v>
      </c>
      <c r="B127" s="78" t="s">
        <v>2541</v>
      </c>
      <c r="C127" s="106" t="s">
        <v>195</v>
      </c>
      <c r="D127" s="36" t="s">
        <v>2811</v>
      </c>
      <c r="E127" s="186">
        <f t="shared" si="12"/>
        <v>0.04</v>
      </c>
      <c r="F127" s="36">
        <v>5</v>
      </c>
      <c r="G127" s="186">
        <f t="shared" si="11"/>
        <v>8.0000000000000002E-3</v>
      </c>
    </row>
    <row r="128" spans="1:7" ht="15.3" x14ac:dyDescent="0.5">
      <c r="A128" s="76">
        <v>17</v>
      </c>
      <c r="B128" s="77" t="s">
        <v>2605</v>
      </c>
      <c r="C128" s="106" t="s">
        <v>125</v>
      </c>
      <c r="D128" s="36" t="s">
        <v>2811</v>
      </c>
      <c r="E128" s="186">
        <f t="shared" si="12"/>
        <v>0.04</v>
      </c>
      <c r="F128" s="36">
        <v>5</v>
      </c>
      <c r="G128" s="186">
        <f t="shared" si="11"/>
        <v>8.0000000000000002E-3</v>
      </c>
    </row>
    <row r="129" spans="1:7" ht="15.3" x14ac:dyDescent="0.5">
      <c r="A129" s="76">
        <v>18</v>
      </c>
      <c r="B129" s="79" t="s">
        <v>2542</v>
      </c>
      <c r="C129" s="106" t="s">
        <v>195</v>
      </c>
      <c r="D129" s="36" t="s">
        <v>2814</v>
      </c>
      <c r="E129" s="186">
        <f>4/25</f>
        <v>0.16</v>
      </c>
      <c r="F129" s="36">
        <v>5</v>
      </c>
      <c r="G129" s="186">
        <f t="shared" si="11"/>
        <v>3.2000000000000001E-2</v>
      </c>
    </row>
    <row r="130" spans="1:7" ht="15.3" x14ac:dyDescent="0.5">
      <c r="A130" s="76">
        <v>19</v>
      </c>
      <c r="B130" s="78" t="s">
        <v>2543</v>
      </c>
      <c r="C130" s="106" t="s">
        <v>420</v>
      </c>
      <c r="D130" s="82" t="s">
        <v>2820</v>
      </c>
      <c r="E130" s="186">
        <f>15/25</f>
        <v>0.6</v>
      </c>
      <c r="F130" s="36">
        <v>2</v>
      </c>
      <c r="G130" s="186">
        <f t="shared" si="11"/>
        <v>0.3</v>
      </c>
    </row>
    <row r="131" spans="1:7" ht="15.3" x14ac:dyDescent="0.5">
      <c r="A131" s="76">
        <v>20</v>
      </c>
      <c r="B131" s="78" t="s">
        <v>2544</v>
      </c>
      <c r="C131" s="106" t="s">
        <v>420</v>
      </c>
      <c r="D131" s="82" t="s">
        <v>2818</v>
      </c>
      <c r="E131" s="186">
        <f>10/25</f>
        <v>0.4</v>
      </c>
      <c r="F131" s="36">
        <v>2</v>
      </c>
      <c r="G131" s="186">
        <f t="shared" si="11"/>
        <v>0.2</v>
      </c>
    </row>
    <row r="132" spans="1:7" ht="15.3" x14ac:dyDescent="0.5">
      <c r="A132" s="76">
        <v>21</v>
      </c>
      <c r="B132" s="78" t="s">
        <v>2606</v>
      </c>
      <c r="C132" s="106" t="s">
        <v>195</v>
      </c>
      <c r="D132" s="82" t="s">
        <v>2837</v>
      </c>
      <c r="E132" s="186">
        <f>25/25</f>
        <v>1</v>
      </c>
      <c r="F132" s="36">
        <v>3</v>
      </c>
      <c r="G132" s="186">
        <f t="shared" si="11"/>
        <v>0.33333333333333331</v>
      </c>
    </row>
    <row r="133" spans="1:7" ht="15.3" x14ac:dyDescent="0.5">
      <c r="A133" s="76">
        <v>22</v>
      </c>
      <c r="B133" s="78" t="s">
        <v>2607</v>
      </c>
      <c r="C133" s="106" t="s">
        <v>195</v>
      </c>
      <c r="D133" s="82" t="s">
        <v>2812</v>
      </c>
      <c r="E133" s="186">
        <f>2/25</f>
        <v>0.08</v>
      </c>
      <c r="F133" s="36">
        <v>3</v>
      </c>
      <c r="G133" s="186">
        <f t="shared" si="11"/>
        <v>2.6666666666666668E-2</v>
      </c>
    </row>
    <row r="134" spans="1:7" ht="15.3" x14ac:dyDescent="0.5">
      <c r="A134" s="76">
        <v>23</v>
      </c>
      <c r="B134" s="78" t="s">
        <v>2568</v>
      </c>
      <c r="C134" s="106" t="s">
        <v>195</v>
      </c>
      <c r="D134" s="82" t="s">
        <v>2837</v>
      </c>
      <c r="E134" s="186">
        <f>25/25</f>
        <v>1</v>
      </c>
      <c r="F134" s="36">
        <v>3</v>
      </c>
      <c r="G134" s="186">
        <f t="shared" si="11"/>
        <v>0.33333333333333331</v>
      </c>
    </row>
    <row r="135" spans="1:7" ht="15.3" x14ac:dyDescent="0.5">
      <c r="A135" s="76">
        <v>24</v>
      </c>
      <c r="B135" s="78" t="s">
        <v>2569</v>
      </c>
      <c r="C135" s="106" t="s">
        <v>195</v>
      </c>
      <c r="D135" s="82" t="s">
        <v>2812</v>
      </c>
      <c r="E135" s="186">
        <f>2/25</f>
        <v>0.08</v>
      </c>
      <c r="F135" s="36">
        <v>3</v>
      </c>
      <c r="G135" s="186">
        <f t="shared" si="11"/>
        <v>2.6666666666666668E-2</v>
      </c>
    </row>
    <row r="136" spans="1:7" ht="15.3" x14ac:dyDescent="0.5">
      <c r="A136" s="76">
        <v>25</v>
      </c>
      <c r="B136" s="78" t="s">
        <v>2571</v>
      </c>
      <c r="C136" s="106" t="s">
        <v>195</v>
      </c>
      <c r="D136" s="82" t="s">
        <v>2812</v>
      </c>
      <c r="E136" s="186">
        <f>2/25</f>
        <v>0.08</v>
      </c>
      <c r="F136" s="36">
        <v>3</v>
      </c>
      <c r="G136" s="186">
        <f t="shared" si="11"/>
        <v>2.6666666666666668E-2</v>
      </c>
    </row>
    <row r="137" spans="1:7" ht="15.3" x14ac:dyDescent="0.5">
      <c r="A137" s="76">
        <v>26</v>
      </c>
      <c r="B137" s="78" t="s">
        <v>2574</v>
      </c>
      <c r="C137" s="106" t="s">
        <v>195</v>
      </c>
      <c r="D137" s="82" t="s">
        <v>2814</v>
      </c>
      <c r="E137" s="186">
        <f>4/25</f>
        <v>0.16</v>
      </c>
      <c r="F137" s="36">
        <v>3</v>
      </c>
      <c r="G137" s="186">
        <f t="shared" si="11"/>
        <v>5.3333333333333337E-2</v>
      </c>
    </row>
    <row r="138" spans="1:7" ht="15.3" x14ac:dyDescent="0.5">
      <c r="A138" s="76">
        <v>27</v>
      </c>
      <c r="B138" s="78" t="s">
        <v>2608</v>
      </c>
      <c r="C138" s="106" t="s">
        <v>195</v>
      </c>
      <c r="D138" s="82" t="s">
        <v>2812</v>
      </c>
      <c r="E138" s="186">
        <f>2/25</f>
        <v>0.08</v>
      </c>
      <c r="F138" s="36">
        <v>3</v>
      </c>
      <c r="G138" s="186">
        <f t="shared" si="11"/>
        <v>2.6666666666666668E-2</v>
      </c>
    </row>
    <row r="139" spans="1:7" ht="15.3" x14ac:dyDescent="0.5">
      <c r="A139" s="76">
        <v>28</v>
      </c>
      <c r="B139" s="78" t="s">
        <v>2609</v>
      </c>
      <c r="C139" s="106" t="s">
        <v>125</v>
      </c>
      <c r="D139" s="82" t="s">
        <v>2815</v>
      </c>
      <c r="E139" s="186">
        <f>5/25</f>
        <v>0.2</v>
      </c>
      <c r="F139" s="36">
        <v>3</v>
      </c>
      <c r="G139" s="186">
        <f t="shared" si="11"/>
        <v>6.6666666666666666E-2</v>
      </c>
    </row>
    <row r="140" spans="1:7" ht="15.3" x14ac:dyDescent="0.5">
      <c r="A140" s="76">
        <v>29</v>
      </c>
      <c r="B140" s="78" t="s">
        <v>2610</v>
      </c>
      <c r="C140" s="106" t="s">
        <v>125</v>
      </c>
      <c r="D140" s="82" t="s">
        <v>2815</v>
      </c>
      <c r="E140" s="186">
        <f t="shared" ref="E140:E145" si="13">5/25</f>
        <v>0.2</v>
      </c>
      <c r="F140" s="36">
        <v>3</v>
      </c>
      <c r="G140" s="186">
        <f t="shared" si="11"/>
        <v>6.6666666666666666E-2</v>
      </c>
    </row>
    <row r="141" spans="1:7" ht="15.3" x14ac:dyDescent="0.5">
      <c r="A141" s="76">
        <v>30</v>
      </c>
      <c r="B141" s="78" t="s">
        <v>2576</v>
      </c>
      <c r="C141" s="106" t="s">
        <v>125</v>
      </c>
      <c r="D141" s="82" t="s">
        <v>2815</v>
      </c>
      <c r="E141" s="186">
        <f t="shared" si="13"/>
        <v>0.2</v>
      </c>
      <c r="F141" s="36">
        <v>3</v>
      </c>
      <c r="G141" s="186">
        <f t="shared" si="11"/>
        <v>6.6666666666666666E-2</v>
      </c>
    </row>
    <row r="142" spans="1:7" ht="15.3" x14ac:dyDescent="0.5">
      <c r="A142" s="76">
        <v>31</v>
      </c>
      <c r="B142" s="78" t="s">
        <v>2577</v>
      </c>
      <c r="C142" s="106" t="s">
        <v>125</v>
      </c>
      <c r="D142" s="82" t="s">
        <v>2815</v>
      </c>
      <c r="E142" s="186">
        <f t="shared" si="13"/>
        <v>0.2</v>
      </c>
      <c r="F142" s="36">
        <v>3</v>
      </c>
      <c r="G142" s="186">
        <f t="shared" si="11"/>
        <v>6.6666666666666666E-2</v>
      </c>
    </row>
    <row r="143" spans="1:7" ht="15.3" x14ac:dyDescent="0.5">
      <c r="A143" s="76">
        <v>32</v>
      </c>
      <c r="B143" s="78" t="s">
        <v>2611</v>
      </c>
      <c r="C143" s="106" t="s">
        <v>125</v>
      </c>
      <c r="D143" s="82" t="s">
        <v>2840</v>
      </c>
      <c r="E143" s="186">
        <f>10/25</f>
        <v>0.4</v>
      </c>
      <c r="F143" s="36">
        <v>3</v>
      </c>
      <c r="G143" s="186">
        <f t="shared" si="11"/>
        <v>0.13333333333333333</v>
      </c>
    </row>
    <row r="144" spans="1:7" ht="15.3" x14ac:dyDescent="0.5">
      <c r="A144" s="76">
        <v>33</v>
      </c>
      <c r="B144" s="78" t="s">
        <v>2578</v>
      </c>
      <c r="C144" s="106" t="s">
        <v>125</v>
      </c>
      <c r="D144" s="82" t="s">
        <v>2815</v>
      </c>
      <c r="E144" s="186">
        <f t="shared" si="13"/>
        <v>0.2</v>
      </c>
      <c r="F144" s="36">
        <v>3</v>
      </c>
      <c r="G144" s="186">
        <f t="shared" si="11"/>
        <v>6.6666666666666666E-2</v>
      </c>
    </row>
    <row r="145" spans="1:7" ht="15.3" x14ac:dyDescent="0.5">
      <c r="A145" s="76">
        <v>34</v>
      </c>
      <c r="B145" s="78" t="s">
        <v>2838</v>
      </c>
      <c r="C145" s="106" t="s">
        <v>125</v>
      </c>
      <c r="D145" s="82" t="s">
        <v>2815</v>
      </c>
      <c r="E145" s="186">
        <f t="shared" si="13"/>
        <v>0.2</v>
      </c>
      <c r="F145" s="36">
        <v>3</v>
      </c>
      <c r="G145" s="186">
        <f t="shared" si="11"/>
        <v>6.6666666666666666E-2</v>
      </c>
    </row>
    <row r="146" spans="1:7" ht="15.3" x14ac:dyDescent="0.5">
      <c r="A146" s="76">
        <v>35</v>
      </c>
      <c r="B146" s="78" t="s">
        <v>2612</v>
      </c>
      <c r="C146" s="106" t="s">
        <v>125</v>
      </c>
      <c r="D146" s="82" t="s">
        <v>2812</v>
      </c>
      <c r="E146" s="186">
        <f>2/25</f>
        <v>0.08</v>
      </c>
      <c r="F146" s="36">
        <v>3</v>
      </c>
      <c r="G146" s="186">
        <f t="shared" si="11"/>
        <v>2.6666666666666668E-2</v>
      </c>
    </row>
    <row r="147" spans="1:7" ht="15.3" x14ac:dyDescent="0.5">
      <c r="A147" s="76">
        <v>36</v>
      </c>
      <c r="B147" s="78" t="s">
        <v>2613</v>
      </c>
      <c r="C147" s="106" t="s">
        <v>2809</v>
      </c>
      <c r="D147" s="82" t="s">
        <v>2813</v>
      </c>
      <c r="E147" s="186">
        <f>3/25</f>
        <v>0.12</v>
      </c>
      <c r="F147" s="36">
        <v>3</v>
      </c>
      <c r="G147" s="186">
        <f t="shared" si="11"/>
        <v>0.04</v>
      </c>
    </row>
    <row r="148" spans="1:7" ht="15.3" x14ac:dyDescent="0.5">
      <c r="A148" s="76">
        <v>37</v>
      </c>
      <c r="B148" s="78" t="s">
        <v>2839</v>
      </c>
      <c r="C148" s="106" t="s">
        <v>125</v>
      </c>
      <c r="D148" s="82" t="s">
        <v>2815</v>
      </c>
      <c r="E148" s="186">
        <f t="shared" ref="E148" si="14">5/25</f>
        <v>0.2</v>
      </c>
      <c r="F148" s="36">
        <v>3</v>
      </c>
      <c r="G148" s="186">
        <f t="shared" si="11"/>
        <v>6.6666666666666666E-2</v>
      </c>
    </row>
    <row r="149" spans="1:7" ht="15.3" x14ac:dyDescent="0.5">
      <c r="A149" s="76">
        <v>38</v>
      </c>
      <c r="B149" s="85" t="s">
        <v>2614</v>
      </c>
      <c r="C149" s="106" t="s">
        <v>125</v>
      </c>
      <c r="D149" s="82" t="s">
        <v>2812</v>
      </c>
      <c r="E149" s="186">
        <f>2/25</f>
        <v>0.08</v>
      </c>
      <c r="F149" s="36">
        <v>3</v>
      </c>
      <c r="G149" s="186">
        <f t="shared" si="11"/>
        <v>2.6666666666666668E-2</v>
      </c>
    </row>
    <row r="150" spans="1:7" ht="15.3" x14ac:dyDescent="0.5">
      <c r="A150" s="76">
        <v>39</v>
      </c>
      <c r="B150" s="85" t="s">
        <v>2615</v>
      </c>
      <c r="C150" s="106" t="s">
        <v>125</v>
      </c>
      <c r="D150" s="82" t="s">
        <v>2813</v>
      </c>
      <c r="E150" s="186">
        <f>3/25</f>
        <v>0.12</v>
      </c>
      <c r="F150" s="36">
        <v>3</v>
      </c>
      <c r="G150" s="186">
        <f t="shared" si="11"/>
        <v>0.04</v>
      </c>
    </row>
    <row r="151" spans="1:7" ht="15.3" x14ac:dyDescent="0.5">
      <c r="A151" s="76">
        <v>40</v>
      </c>
      <c r="B151" s="85" t="s">
        <v>2616</v>
      </c>
      <c r="C151" s="106" t="s">
        <v>125</v>
      </c>
      <c r="D151" s="82" t="s">
        <v>2813</v>
      </c>
      <c r="E151" s="186">
        <f>3/25</f>
        <v>0.12</v>
      </c>
      <c r="F151" s="36">
        <v>3</v>
      </c>
      <c r="G151" s="186">
        <f t="shared" si="11"/>
        <v>0.04</v>
      </c>
    </row>
    <row r="152" spans="1:7" ht="15.3" x14ac:dyDescent="0.5">
      <c r="A152" s="76">
        <v>41</v>
      </c>
      <c r="B152" s="78" t="s">
        <v>2617</v>
      </c>
      <c r="C152" s="106" t="s">
        <v>125</v>
      </c>
      <c r="D152" s="82" t="s">
        <v>2812</v>
      </c>
      <c r="E152" s="186">
        <f>2/25</f>
        <v>0.08</v>
      </c>
      <c r="F152" s="36">
        <v>3</v>
      </c>
      <c r="G152" s="186">
        <f t="shared" si="11"/>
        <v>2.6666666666666668E-2</v>
      </c>
    </row>
    <row r="153" spans="1:7" ht="15.3" x14ac:dyDescent="0.5">
      <c r="A153" s="76">
        <v>42</v>
      </c>
      <c r="B153" s="78" t="s">
        <v>2618</v>
      </c>
      <c r="C153" s="106" t="s">
        <v>125</v>
      </c>
      <c r="D153" s="82" t="s">
        <v>2812</v>
      </c>
      <c r="E153" s="186">
        <f t="shared" ref="E153:E155" si="15">2/25</f>
        <v>0.08</v>
      </c>
      <c r="F153" s="36">
        <v>3</v>
      </c>
      <c r="G153" s="186">
        <f t="shared" si="11"/>
        <v>2.6666666666666668E-2</v>
      </c>
    </row>
    <row r="154" spans="1:7" ht="15.3" x14ac:dyDescent="0.5">
      <c r="A154" s="76">
        <v>43</v>
      </c>
      <c r="B154" s="78" t="s">
        <v>2619</v>
      </c>
      <c r="C154" s="106" t="s">
        <v>125</v>
      </c>
      <c r="D154" s="82" t="s">
        <v>2812</v>
      </c>
      <c r="E154" s="186">
        <f t="shared" si="15"/>
        <v>0.08</v>
      </c>
      <c r="F154" s="36">
        <v>3</v>
      </c>
      <c r="G154" s="186">
        <f t="shared" si="11"/>
        <v>2.6666666666666668E-2</v>
      </c>
    </row>
    <row r="155" spans="1:7" ht="15.3" x14ac:dyDescent="0.5">
      <c r="A155" s="76">
        <v>44</v>
      </c>
      <c r="B155" s="78" t="s">
        <v>2620</v>
      </c>
      <c r="C155" s="106" t="s">
        <v>125</v>
      </c>
      <c r="D155" s="82" t="s">
        <v>2812</v>
      </c>
      <c r="E155" s="186">
        <f t="shared" si="15"/>
        <v>0.08</v>
      </c>
      <c r="F155" s="36">
        <v>3</v>
      </c>
      <c r="G155" s="186">
        <f t="shared" si="11"/>
        <v>2.6666666666666668E-2</v>
      </c>
    </row>
    <row r="156" spans="1:7" ht="15.3" x14ac:dyDescent="0.5">
      <c r="A156" s="76">
        <v>45</v>
      </c>
      <c r="B156" s="78" t="s">
        <v>2621</v>
      </c>
      <c r="C156" s="106" t="s">
        <v>125</v>
      </c>
      <c r="D156" s="82" t="s">
        <v>2811</v>
      </c>
      <c r="E156" s="186">
        <f>1/25</f>
        <v>0.04</v>
      </c>
      <c r="F156" s="36">
        <v>3</v>
      </c>
      <c r="G156" s="186">
        <f t="shared" si="11"/>
        <v>1.3333333333333334E-2</v>
      </c>
    </row>
    <row r="157" spans="1:7" ht="15.3" x14ac:dyDescent="0.5">
      <c r="A157" s="76">
        <v>46</v>
      </c>
      <c r="B157" s="78" t="s">
        <v>2622</v>
      </c>
      <c r="C157" s="106" t="s">
        <v>125</v>
      </c>
      <c r="D157" s="82" t="s">
        <v>2811</v>
      </c>
      <c r="E157" s="186">
        <f t="shared" ref="E157:E158" si="16">1/25</f>
        <v>0.04</v>
      </c>
      <c r="F157" s="36">
        <v>3</v>
      </c>
      <c r="G157" s="186">
        <f t="shared" si="11"/>
        <v>1.3333333333333334E-2</v>
      </c>
    </row>
    <row r="158" spans="1:7" ht="15.3" x14ac:dyDescent="0.5">
      <c r="A158" s="76">
        <v>47</v>
      </c>
      <c r="B158" s="78" t="s">
        <v>2586</v>
      </c>
      <c r="C158" s="106" t="s">
        <v>195</v>
      </c>
      <c r="D158" s="82" t="s">
        <v>2811</v>
      </c>
      <c r="E158" s="186">
        <f t="shared" si="16"/>
        <v>0.04</v>
      </c>
      <c r="F158" s="36">
        <v>3</v>
      </c>
      <c r="G158" s="186">
        <f t="shared" si="11"/>
        <v>1.3333333333333334E-2</v>
      </c>
    </row>
    <row r="159" spans="1:7" ht="15.3" x14ac:dyDescent="0.5">
      <c r="A159" s="76">
        <v>48</v>
      </c>
      <c r="B159" s="78" t="s">
        <v>2623</v>
      </c>
      <c r="C159" s="106" t="s">
        <v>195</v>
      </c>
      <c r="D159" s="82" t="s">
        <v>2812</v>
      </c>
      <c r="E159" s="186">
        <f>2/25</f>
        <v>0.08</v>
      </c>
      <c r="F159" s="36">
        <v>3</v>
      </c>
      <c r="G159" s="186">
        <f t="shared" si="11"/>
        <v>2.6666666666666668E-2</v>
      </c>
    </row>
    <row r="160" spans="1:7" ht="15.3" x14ac:dyDescent="0.5">
      <c r="A160" s="76">
        <v>49</v>
      </c>
      <c r="B160" s="78" t="s">
        <v>2624</v>
      </c>
      <c r="C160" s="106" t="s">
        <v>967</v>
      </c>
      <c r="D160" s="82" t="s">
        <v>2811</v>
      </c>
      <c r="E160" s="186">
        <f>1/25</f>
        <v>0.04</v>
      </c>
      <c r="F160" s="36">
        <v>3</v>
      </c>
      <c r="G160" s="186">
        <f t="shared" si="11"/>
        <v>1.3333333333333334E-2</v>
      </c>
    </row>
    <row r="161" spans="1:7" ht="15.3" x14ac:dyDescent="0.5">
      <c r="A161" s="76">
        <v>50</v>
      </c>
      <c r="B161" s="78" t="s">
        <v>2625</v>
      </c>
      <c r="C161" s="106" t="s">
        <v>195</v>
      </c>
      <c r="D161" s="82" t="s">
        <v>2811</v>
      </c>
      <c r="E161" s="186">
        <f t="shared" ref="E161:E164" si="17">1/25</f>
        <v>0.04</v>
      </c>
      <c r="F161" s="36">
        <v>3</v>
      </c>
      <c r="G161" s="186">
        <f t="shared" si="11"/>
        <v>1.3333333333333334E-2</v>
      </c>
    </row>
    <row r="162" spans="1:7" ht="15.3" x14ac:dyDescent="0.5">
      <c r="A162" s="76">
        <v>51</v>
      </c>
      <c r="B162" s="78" t="s">
        <v>2626</v>
      </c>
      <c r="C162" s="106" t="s">
        <v>195</v>
      </c>
      <c r="D162" s="82" t="s">
        <v>2811</v>
      </c>
      <c r="E162" s="186">
        <f t="shared" si="17"/>
        <v>0.04</v>
      </c>
      <c r="F162" s="36">
        <v>3</v>
      </c>
      <c r="G162" s="186">
        <f t="shared" si="11"/>
        <v>1.3333333333333334E-2</v>
      </c>
    </row>
    <row r="163" spans="1:7" ht="15.3" x14ac:dyDescent="0.5">
      <c r="A163" s="76">
        <v>52</v>
      </c>
      <c r="B163" s="78" t="s">
        <v>2627</v>
      </c>
      <c r="C163" s="106" t="s">
        <v>195</v>
      </c>
      <c r="D163" s="82" t="s">
        <v>2811</v>
      </c>
      <c r="E163" s="186">
        <f t="shared" si="17"/>
        <v>0.04</v>
      </c>
      <c r="F163" s="36">
        <v>3</v>
      </c>
      <c r="G163" s="186">
        <f t="shared" si="11"/>
        <v>1.3333333333333334E-2</v>
      </c>
    </row>
    <row r="164" spans="1:7" ht="15.3" x14ac:dyDescent="0.5">
      <c r="A164" s="76">
        <v>53</v>
      </c>
      <c r="B164" s="78" t="s">
        <v>2628</v>
      </c>
      <c r="C164" s="106" t="s">
        <v>125</v>
      </c>
      <c r="D164" s="82" t="s">
        <v>2811</v>
      </c>
      <c r="E164" s="186">
        <f t="shared" si="17"/>
        <v>0.04</v>
      </c>
      <c r="F164" s="36">
        <v>3</v>
      </c>
      <c r="G164" s="186">
        <f t="shared" si="11"/>
        <v>1.3333333333333334E-2</v>
      </c>
    </row>
    <row r="165" spans="1:7" ht="15.3" x14ac:dyDescent="0.5">
      <c r="A165" s="76">
        <v>54</v>
      </c>
      <c r="B165" s="78" t="s">
        <v>2597</v>
      </c>
      <c r="C165" s="106" t="s">
        <v>125</v>
      </c>
      <c r="D165" s="82" t="s">
        <v>2812</v>
      </c>
      <c r="E165" s="186">
        <f>2/25</f>
        <v>0.08</v>
      </c>
      <c r="F165" s="36">
        <v>3</v>
      </c>
      <c r="G165" s="186">
        <f t="shared" si="11"/>
        <v>2.6666666666666668E-2</v>
      </c>
    </row>
    <row r="166" spans="1:7" ht="15.3" x14ac:dyDescent="0.5">
      <c r="A166" s="76">
        <v>55</v>
      </c>
      <c r="B166" s="78" t="s">
        <v>2598</v>
      </c>
      <c r="C166" s="106" t="s">
        <v>125</v>
      </c>
      <c r="D166" s="82" t="s">
        <v>2812</v>
      </c>
      <c r="E166" s="186">
        <f>2/25</f>
        <v>0.08</v>
      </c>
      <c r="F166" s="36">
        <v>3</v>
      </c>
      <c r="G166" s="186">
        <f t="shared" si="11"/>
        <v>2.6666666666666668E-2</v>
      </c>
    </row>
    <row r="167" spans="1:7" ht="15.3" x14ac:dyDescent="0.5">
      <c r="A167" s="76">
        <v>56</v>
      </c>
      <c r="B167" s="78" t="s">
        <v>2629</v>
      </c>
      <c r="C167" s="106" t="s">
        <v>125</v>
      </c>
      <c r="D167" s="82" t="s">
        <v>2837</v>
      </c>
      <c r="E167" s="186">
        <f>25/25</f>
        <v>1</v>
      </c>
      <c r="F167" s="36">
        <v>3</v>
      </c>
      <c r="G167" s="186">
        <f t="shared" si="11"/>
        <v>0.33333333333333331</v>
      </c>
    </row>
    <row r="168" spans="1:7" ht="15.3" x14ac:dyDescent="0.5">
      <c r="A168" s="76">
        <v>57</v>
      </c>
      <c r="B168" s="78" t="s">
        <v>2630</v>
      </c>
      <c r="C168" s="106" t="s">
        <v>125</v>
      </c>
      <c r="D168" s="82" t="s">
        <v>2837</v>
      </c>
      <c r="E168" s="186">
        <f t="shared" ref="E168:E170" si="18">25/25</f>
        <v>1</v>
      </c>
      <c r="F168" s="36">
        <v>3</v>
      </c>
      <c r="G168" s="186">
        <f t="shared" si="11"/>
        <v>0.33333333333333331</v>
      </c>
    </row>
    <row r="169" spans="1:7" ht="15.3" x14ac:dyDescent="0.5">
      <c r="A169" s="76">
        <v>58</v>
      </c>
      <c r="B169" s="78" t="s">
        <v>2631</v>
      </c>
      <c r="C169" s="106" t="s">
        <v>125</v>
      </c>
      <c r="D169" s="82" t="s">
        <v>2837</v>
      </c>
      <c r="E169" s="186">
        <f t="shared" si="18"/>
        <v>1</v>
      </c>
      <c r="F169" s="36">
        <v>3</v>
      </c>
      <c r="G169" s="186">
        <f t="shared" si="11"/>
        <v>0.33333333333333331</v>
      </c>
    </row>
    <row r="170" spans="1:7" ht="15.3" x14ac:dyDescent="0.5">
      <c r="A170" s="76">
        <v>59</v>
      </c>
      <c r="B170" s="78" t="s">
        <v>2632</v>
      </c>
      <c r="C170" s="106" t="s">
        <v>125</v>
      </c>
      <c r="D170" s="82" t="s">
        <v>2837</v>
      </c>
      <c r="E170" s="186">
        <f t="shared" si="18"/>
        <v>1</v>
      </c>
      <c r="F170" s="36">
        <v>3</v>
      </c>
      <c r="G170" s="186">
        <f t="shared" si="11"/>
        <v>0.33333333333333331</v>
      </c>
    </row>
    <row r="171" spans="1:7" ht="15.3" x14ac:dyDescent="0.5">
      <c r="A171" s="76">
        <v>60</v>
      </c>
      <c r="B171" s="78" t="s">
        <v>2633</v>
      </c>
      <c r="C171" s="106" t="s">
        <v>125</v>
      </c>
      <c r="D171" s="82" t="s">
        <v>2811</v>
      </c>
      <c r="E171" s="186">
        <f>1/25</f>
        <v>0.04</v>
      </c>
      <c r="F171" s="36">
        <v>3</v>
      </c>
      <c r="G171" s="186">
        <f t="shared" si="11"/>
        <v>1.3333333333333334E-2</v>
      </c>
    </row>
    <row r="172" spans="1:7" ht="15.3" x14ac:dyDescent="0.5">
      <c r="A172" s="76">
        <v>61</v>
      </c>
      <c r="B172" s="77" t="s">
        <v>2584</v>
      </c>
      <c r="C172" s="106" t="s">
        <v>125</v>
      </c>
      <c r="D172" s="82" t="s">
        <v>2817</v>
      </c>
      <c r="E172" s="186">
        <f>8/25</f>
        <v>0.32</v>
      </c>
      <c r="F172" s="36">
        <v>3</v>
      </c>
      <c r="G172" s="186">
        <f t="shared" si="11"/>
        <v>0.10666666666666667</v>
      </c>
    </row>
    <row r="173" spans="1:7" ht="15.3" x14ac:dyDescent="0.5">
      <c r="A173" s="76">
        <v>62</v>
      </c>
      <c r="B173" s="77" t="s">
        <v>2585</v>
      </c>
      <c r="C173" s="106" t="s">
        <v>125</v>
      </c>
      <c r="D173" s="82" t="s">
        <v>2817</v>
      </c>
      <c r="E173" s="186">
        <f>8/25</f>
        <v>0.32</v>
      </c>
      <c r="F173" s="36">
        <v>3</v>
      </c>
      <c r="G173" s="186">
        <f t="shared" si="11"/>
        <v>0.10666666666666667</v>
      </c>
    </row>
    <row r="174" spans="1:7" ht="15.3" x14ac:dyDescent="0.5">
      <c r="A174" s="76">
        <v>63</v>
      </c>
      <c r="B174" s="78" t="s">
        <v>2634</v>
      </c>
      <c r="C174" s="107" t="s">
        <v>2809</v>
      </c>
      <c r="D174" s="82" t="s">
        <v>2814</v>
      </c>
      <c r="E174" s="186">
        <f>4/25</f>
        <v>0.16</v>
      </c>
      <c r="F174" s="36">
        <v>3</v>
      </c>
      <c r="G174" s="186">
        <f t="shared" si="11"/>
        <v>5.3333333333333337E-2</v>
      </c>
    </row>
    <row r="175" spans="1:7" ht="15.3" x14ac:dyDescent="0.5">
      <c r="A175" s="76">
        <v>64</v>
      </c>
      <c r="B175" s="78" t="s">
        <v>2635</v>
      </c>
      <c r="C175" s="107" t="s">
        <v>2809</v>
      </c>
      <c r="D175" s="82" t="s">
        <v>2814</v>
      </c>
      <c r="E175" s="186">
        <f>4/25</f>
        <v>0.16</v>
      </c>
      <c r="F175" s="36">
        <v>3</v>
      </c>
      <c r="G175" s="186">
        <f t="shared" ref="G175:G202" si="19">E175/F175</f>
        <v>5.3333333333333337E-2</v>
      </c>
    </row>
    <row r="176" spans="1:7" ht="15.3" x14ac:dyDescent="0.5">
      <c r="A176" s="76">
        <v>65</v>
      </c>
      <c r="B176" s="78" t="s">
        <v>2636</v>
      </c>
      <c r="C176" s="109" t="s">
        <v>125</v>
      </c>
      <c r="D176" s="82" t="s">
        <v>2813</v>
      </c>
      <c r="E176" s="186">
        <f>3/25</f>
        <v>0.12</v>
      </c>
      <c r="F176" s="36">
        <v>3</v>
      </c>
      <c r="G176" s="186">
        <f t="shared" si="19"/>
        <v>0.04</v>
      </c>
    </row>
    <row r="177" spans="1:7" ht="15.3" x14ac:dyDescent="0.5">
      <c r="A177" s="76">
        <v>66</v>
      </c>
      <c r="B177" s="78" t="s">
        <v>2637</v>
      </c>
      <c r="C177" s="109" t="s">
        <v>125</v>
      </c>
      <c r="D177" s="82" t="s">
        <v>2812</v>
      </c>
      <c r="E177" s="186">
        <f>2/25</f>
        <v>0.08</v>
      </c>
      <c r="F177" s="36">
        <v>3</v>
      </c>
      <c r="G177" s="186">
        <f t="shared" si="19"/>
        <v>2.6666666666666668E-2</v>
      </c>
    </row>
    <row r="178" spans="1:7" ht="15.3" x14ac:dyDescent="0.5">
      <c r="A178" s="76">
        <v>67</v>
      </c>
      <c r="B178" s="78" t="s">
        <v>2638</v>
      </c>
      <c r="C178" s="109" t="s">
        <v>125</v>
      </c>
      <c r="D178" s="82" t="s">
        <v>2812</v>
      </c>
      <c r="E178" s="186">
        <f t="shared" ref="E178:E179" si="20">2/25</f>
        <v>0.08</v>
      </c>
      <c r="F178" s="36">
        <v>3</v>
      </c>
      <c r="G178" s="186">
        <f t="shared" si="19"/>
        <v>2.6666666666666668E-2</v>
      </c>
    </row>
    <row r="179" spans="1:7" ht="15.3" x14ac:dyDescent="0.5">
      <c r="A179" s="76">
        <v>68</v>
      </c>
      <c r="B179" s="78" t="s">
        <v>2639</v>
      </c>
      <c r="C179" s="109" t="s">
        <v>125</v>
      </c>
      <c r="D179" s="82" t="s">
        <v>2812</v>
      </c>
      <c r="E179" s="186">
        <f t="shared" si="20"/>
        <v>0.08</v>
      </c>
      <c r="F179" s="36">
        <v>3</v>
      </c>
      <c r="G179" s="186">
        <f t="shared" si="19"/>
        <v>2.6666666666666668E-2</v>
      </c>
    </row>
    <row r="180" spans="1:7" ht="15.3" x14ac:dyDescent="0.5">
      <c r="A180" s="76">
        <v>69</v>
      </c>
      <c r="B180" s="73" t="s">
        <v>2560</v>
      </c>
      <c r="C180" s="107" t="s">
        <v>195</v>
      </c>
      <c r="D180" s="82" t="s">
        <v>2811</v>
      </c>
      <c r="E180" s="186">
        <f>1/25</f>
        <v>0.04</v>
      </c>
      <c r="F180" s="36">
        <v>3</v>
      </c>
      <c r="G180" s="186">
        <f t="shared" si="19"/>
        <v>1.3333333333333334E-2</v>
      </c>
    </row>
    <row r="181" spans="1:7" ht="15.3" x14ac:dyDescent="0.5">
      <c r="A181" s="76">
        <v>70</v>
      </c>
      <c r="B181" s="78" t="s">
        <v>2640</v>
      </c>
      <c r="C181" s="107" t="s">
        <v>195</v>
      </c>
      <c r="D181" s="82" t="s">
        <v>2818</v>
      </c>
      <c r="E181" s="186">
        <f>10/25</f>
        <v>0.4</v>
      </c>
      <c r="F181" s="36">
        <v>3</v>
      </c>
      <c r="G181" s="186">
        <f t="shared" si="19"/>
        <v>0.13333333333333333</v>
      </c>
    </row>
    <row r="182" spans="1:7" ht="15.3" x14ac:dyDescent="0.5">
      <c r="A182" s="76">
        <v>71</v>
      </c>
      <c r="B182" s="78" t="s">
        <v>2641</v>
      </c>
      <c r="C182" s="107" t="s">
        <v>967</v>
      </c>
      <c r="D182" s="82" t="s">
        <v>2818</v>
      </c>
      <c r="E182" s="186">
        <f>10/25</f>
        <v>0.4</v>
      </c>
      <c r="F182" s="36">
        <v>3</v>
      </c>
      <c r="G182" s="186">
        <f t="shared" si="19"/>
        <v>0.13333333333333333</v>
      </c>
    </row>
    <row r="183" spans="1:7" ht="15.3" x14ac:dyDescent="0.5">
      <c r="A183" s="76">
        <v>72</v>
      </c>
      <c r="B183" s="78" t="s">
        <v>2593</v>
      </c>
      <c r="C183" s="107" t="s">
        <v>195</v>
      </c>
      <c r="D183" s="82" t="s">
        <v>2815</v>
      </c>
      <c r="E183" s="186">
        <f t="shared" ref="E183" si="21">5/25</f>
        <v>0.2</v>
      </c>
      <c r="F183" s="36">
        <v>3</v>
      </c>
      <c r="G183" s="186">
        <f t="shared" si="19"/>
        <v>6.6666666666666666E-2</v>
      </c>
    </row>
    <row r="184" spans="1:7" ht="15.3" x14ac:dyDescent="0.5">
      <c r="A184" s="76">
        <v>73</v>
      </c>
      <c r="B184" s="78" t="s">
        <v>2642</v>
      </c>
      <c r="C184" s="107" t="s">
        <v>195</v>
      </c>
      <c r="D184" s="82" t="s">
        <v>2816</v>
      </c>
      <c r="E184" s="186">
        <f>6/25</f>
        <v>0.24</v>
      </c>
      <c r="F184" s="36">
        <v>3</v>
      </c>
      <c r="G184" s="186">
        <f t="shared" si="19"/>
        <v>0.08</v>
      </c>
    </row>
    <row r="185" spans="1:7" ht="15.3" x14ac:dyDescent="0.5">
      <c r="A185" s="76">
        <v>74</v>
      </c>
      <c r="B185" s="78" t="s">
        <v>2561</v>
      </c>
      <c r="C185" s="107" t="s">
        <v>195</v>
      </c>
      <c r="D185" s="82" t="s">
        <v>2818</v>
      </c>
      <c r="E185" s="186">
        <f>10/25</f>
        <v>0.4</v>
      </c>
      <c r="F185" s="36">
        <v>3</v>
      </c>
      <c r="G185" s="186">
        <f t="shared" si="19"/>
        <v>0.13333333333333333</v>
      </c>
    </row>
    <row r="186" spans="1:7" ht="15.3" x14ac:dyDescent="0.5">
      <c r="A186" s="76">
        <v>75</v>
      </c>
      <c r="B186" s="78" t="s">
        <v>77</v>
      </c>
      <c r="C186" s="187" t="s">
        <v>196</v>
      </c>
      <c r="D186" s="82" t="s">
        <v>2837</v>
      </c>
      <c r="E186" s="186">
        <f t="shared" ref="E186:E187" si="22">25/25</f>
        <v>1</v>
      </c>
      <c r="F186" s="36">
        <v>1</v>
      </c>
      <c r="G186" s="186">
        <f t="shared" si="19"/>
        <v>1</v>
      </c>
    </row>
    <row r="187" spans="1:7" ht="15.3" x14ac:dyDescent="0.55000000000000004">
      <c r="A187" s="76">
        <v>76</v>
      </c>
      <c r="B187" s="89" t="s">
        <v>2675</v>
      </c>
      <c r="C187" s="187" t="s">
        <v>196</v>
      </c>
      <c r="D187" s="82" t="s">
        <v>2837</v>
      </c>
      <c r="E187" s="186">
        <f t="shared" si="22"/>
        <v>1</v>
      </c>
      <c r="F187" s="36">
        <v>1</v>
      </c>
      <c r="G187" s="186">
        <f t="shared" si="19"/>
        <v>1</v>
      </c>
    </row>
    <row r="188" spans="1:7" ht="15.3" x14ac:dyDescent="0.5">
      <c r="A188" s="76">
        <v>77</v>
      </c>
      <c r="B188" s="78" t="s">
        <v>2643</v>
      </c>
      <c r="C188" s="107" t="s">
        <v>195</v>
      </c>
      <c r="D188" s="82" t="s">
        <v>2820</v>
      </c>
      <c r="E188" s="186">
        <f>15/25</f>
        <v>0.6</v>
      </c>
      <c r="F188" s="36">
        <v>3</v>
      </c>
      <c r="G188" s="186">
        <f t="shared" si="19"/>
        <v>0.19999999999999998</v>
      </c>
    </row>
    <row r="189" spans="1:7" ht="15.3" x14ac:dyDescent="0.5">
      <c r="A189" s="76">
        <v>78</v>
      </c>
      <c r="B189" s="111" t="s">
        <v>2644</v>
      </c>
      <c r="C189" s="82" t="s">
        <v>125</v>
      </c>
      <c r="D189" s="82" t="s">
        <v>2811</v>
      </c>
      <c r="E189" s="186">
        <f>1/25</f>
        <v>0.04</v>
      </c>
      <c r="F189" s="36">
        <v>3</v>
      </c>
      <c r="G189" s="186">
        <f t="shared" si="19"/>
        <v>1.3333333333333334E-2</v>
      </c>
    </row>
    <row r="190" spans="1:7" ht="15.3" x14ac:dyDescent="0.5">
      <c r="A190" s="74" t="s">
        <v>2645</v>
      </c>
      <c r="B190" s="112" t="s">
        <v>2841</v>
      </c>
      <c r="C190" s="8"/>
      <c r="D190" s="158"/>
      <c r="E190" s="158"/>
      <c r="F190" s="36"/>
      <c r="G190" s="186"/>
    </row>
    <row r="191" spans="1:7" ht="15.3" x14ac:dyDescent="0.5">
      <c r="A191" s="76">
        <v>1</v>
      </c>
      <c r="B191" s="70" t="s">
        <v>2646</v>
      </c>
      <c r="C191" s="113" t="s">
        <v>125</v>
      </c>
      <c r="D191" s="36" t="s">
        <v>2842</v>
      </c>
      <c r="E191" s="158">
        <f>3/80</f>
        <v>3.7499999999999999E-2</v>
      </c>
      <c r="F191" s="36">
        <v>5</v>
      </c>
      <c r="G191" s="186">
        <f t="shared" si="19"/>
        <v>7.4999999999999997E-3</v>
      </c>
    </row>
    <row r="192" spans="1:7" ht="15.3" x14ac:dyDescent="0.5">
      <c r="A192" s="76">
        <v>2</v>
      </c>
      <c r="B192" s="70" t="s">
        <v>2647</v>
      </c>
      <c r="C192" s="106" t="s">
        <v>125</v>
      </c>
      <c r="D192" s="36" t="s">
        <v>2842</v>
      </c>
      <c r="E192" s="158">
        <f t="shared" ref="E192:E202" si="23">3/80</f>
        <v>3.7499999999999999E-2</v>
      </c>
      <c r="F192" s="36">
        <v>5</v>
      </c>
      <c r="G192" s="186">
        <f t="shared" si="19"/>
        <v>7.4999999999999997E-3</v>
      </c>
    </row>
    <row r="193" spans="1:7" ht="15.3" x14ac:dyDescent="0.5">
      <c r="A193" s="76">
        <v>3</v>
      </c>
      <c r="B193" s="70" t="s">
        <v>2648</v>
      </c>
      <c r="C193" s="106" t="s">
        <v>125</v>
      </c>
      <c r="D193" s="36" t="s">
        <v>2842</v>
      </c>
      <c r="E193" s="158">
        <f t="shared" si="23"/>
        <v>3.7499999999999999E-2</v>
      </c>
      <c r="F193" s="36">
        <v>5</v>
      </c>
      <c r="G193" s="186">
        <f t="shared" si="19"/>
        <v>7.4999999999999997E-3</v>
      </c>
    </row>
    <row r="194" spans="1:7" ht="15.3" x14ac:dyDescent="0.5">
      <c r="A194" s="76">
        <v>4</v>
      </c>
      <c r="B194" s="70" t="s">
        <v>2649</v>
      </c>
      <c r="C194" s="106" t="s">
        <v>125</v>
      </c>
      <c r="D194" s="36" t="s">
        <v>2842</v>
      </c>
      <c r="E194" s="158">
        <f t="shared" si="23"/>
        <v>3.7499999999999999E-2</v>
      </c>
      <c r="F194" s="36">
        <v>5</v>
      </c>
      <c r="G194" s="186">
        <f t="shared" si="19"/>
        <v>7.4999999999999997E-3</v>
      </c>
    </row>
    <row r="195" spans="1:7" ht="15.3" x14ac:dyDescent="0.5">
      <c r="A195" s="76">
        <v>5</v>
      </c>
      <c r="B195" s="70" t="s">
        <v>2650</v>
      </c>
      <c r="C195" s="106" t="s">
        <v>125</v>
      </c>
      <c r="D195" s="36" t="s">
        <v>2842</v>
      </c>
      <c r="E195" s="158">
        <f t="shared" si="23"/>
        <v>3.7499999999999999E-2</v>
      </c>
      <c r="F195" s="36">
        <v>5</v>
      </c>
      <c r="G195" s="186">
        <f t="shared" si="19"/>
        <v>7.4999999999999997E-3</v>
      </c>
    </row>
    <row r="196" spans="1:7" ht="15.3" x14ac:dyDescent="0.5">
      <c r="A196" s="76">
        <v>6</v>
      </c>
      <c r="B196" s="70" t="s">
        <v>2651</v>
      </c>
      <c r="C196" s="106" t="s">
        <v>125</v>
      </c>
      <c r="D196" s="36" t="s">
        <v>2843</v>
      </c>
      <c r="E196" s="186">
        <f>2/80</f>
        <v>2.5000000000000001E-2</v>
      </c>
      <c r="F196" s="36">
        <v>5</v>
      </c>
      <c r="G196" s="186">
        <f t="shared" si="19"/>
        <v>5.0000000000000001E-3</v>
      </c>
    </row>
    <row r="197" spans="1:7" ht="15.3" x14ac:dyDescent="0.5">
      <c r="A197" s="76">
        <v>7</v>
      </c>
      <c r="B197" s="70" t="s">
        <v>2652</v>
      </c>
      <c r="C197" s="106" t="s">
        <v>125</v>
      </c>
      <c r="D197" s="36" t="s">
        <v>2842</v>
      </c>
      <c r="E197" s="158">
        <f t="shared" si="23"/>
        <v>3.7499999999999999E-2</v>
      </c>
      <c r="F197" s="36">
        <v>5</v>
      </c>
      <c r="G197" s="186">
        <f t="shared" si="19"/>
        <v>7.4999999999999997E-3</v>
      </c>
    </row>
    <row r="198" spans="1:7" ht="15.3" x14ac:dyDescent="0.5">
      <c r="A198" s="76">
        <v>8</v>
      </c>
      <c r="B198" s="70" t="s">
        <v>2653</v>
      </c>
      <c r="C198" s="106" t="s">
        <v>125</v>
      </c>
      <c r="D198" s="36" t="s">
        <v>2842</v>
      </c>
      <c r="E198" s="158">
        <f t="shared" si="23"/>
        <v>3.7499999999999999E-2</v>
      </c>
      <c r="F198" s="36">
        <v>5</v>
      </c>
      <c r="G198" s="186">
        <f t="shared" si="19"/>
        <v>7.4999999999999997E-3</v>
      </c>
    </row>
    <row r="199" spans="1:7" ht="15.3" x14ac:dyDescent="0.5">
      <c r="A199" s="76">
        <v>9</v>
      </c>
      <c r="B199" s="70" t="s">
        <v>2654</v>
      </c>
      <c r="C199" s="106" t="s">
        <v>125</v>
      </c>
      <c r="D199" s="36" t="s">
        <v>2843</v>
      </c>
      <c r="E199" s="186">
        <f>2/80</f>
        <v>2.5000000000000001E-2</v>
      </c>
      <c r="F199" s="36">
        <v>5</v>
      </c>
      <c r="G199" s="186">
        <f t="shared" si="19"/>
        <v>5.0000000000000001E-3</v>
      </c>
    </row>
    <row r="200" spans="1:7" ht="15.3" x14ac:dyDescent="0.5">
      <c r="A200" s="76">
        <v>10</v>
      </c>
      <c r="B200" s="70" t="s">
        <v>2655</v>
      </c>
      <c r="C200" s="106" t="s">
        <v>125</v>
      </c>
      <c r="D200" s="36" t="s">
        <v>2843</v>
      </c>
      <c r="E200" s="186">
        <f>2/80</f>
        <v>2.5000000000000001E-2</v>
      </c>
      <c r="F200" s="36">
        <v>5</v>
      </c>
      <c r="G200" s="186">
        <f t="shared" si="19"/>
        <v>5.0000000000000001E-3</v>
      </c>
    </row>
    <row r="201" spans="1:7" ht="15.3" x14ac:dyDescent="0.5">
      <c r="A201" s="76">
        <v>11</v>
      </c>
      <c r="B201" s="70" t="s">
        <v>2656</v>
      </c>
      <c r="C201" s="106" t="s">
        <v>125</v>
      </c>
      <c r="D201" s="36" t="s">
        <v>2842</v>
      </c>
      <c r="E201" s="158">
        <f t="shared" si="23"/>
        <v>3.7499999999999999E-2</v>
      </c>
      <c r="F201" s="36">
        <v>5</v>
      </c>
      <c r="G201" s="186">
        <f t="shared" si="19"/>
        <v>7.4999999999999997E-3</v>
      </c>
    </row>
    <row r="202" spans="1:7" ht="15.3" x14ac:dyDescent="0.5">
      <c r="A202" s="76">
        <v>12</v>
      </c>
      <c r="B202" s="72" t="s">
        <v>2657</v>
      </c>
      <c r="C202" s="106" t="s">
        <v>125</v>
      </c>
      <c r="D202" s="36" t="s">
        <v>2842</v>
      </c>
      <c r="E202" s="158">
        <f t="shared" si="23"/>
        <v>3.7499999999999999E-2</v>
      </c>
      <c r="F202" s="36">
        <v>5</v>
      </c>
      <c r="G202" s="186">
        <f t="shared" si="19"/>
        <v>7.4999999999999997E-3</v>
      </c>
    </row>
    <row r="203" spans="1:7" ht="15.3" x14ac:dyDescent="0.55000000000000004">
      <c r="A203" s="90" t="s">
        <v>2658</v>
      </c>
      <c r="B203" s="91" t="s">
        <v>2659</v>
      </c>
      <c r="C203" s="110"/>
      <c r="D203" s="158"/>
      <c r="E203" s="158"/>
      <c r="F203" s="158"/>
      <c r="G203" s="158"/>
    </row>
    <row r="204" spans="1:7" ht="15.3" x14ac:dyDescent="0.55000000000000004">
      <c r="A204" s="83" t="s">
        <v>2524</v>
      </c>
      <c r="B204" s="87" t="s">
        <v>2855</v>
      </c>
      <c r="C204" s="108"/>
      <c r="D204" s="158"/>
      <c r="E204" s="158"/>
      <c r="F204" s="158"/>
      <c r="G204" s="158"/>
    </row>
    <row r="205" spans="1:7" ht="15.3" x14ac:dyDescent="0.5">
      <c r="A205" s="76">
        <v>1</v>
      </c>
      <c r="B205" s="77" t="s">
        <v>2660</v>
      </c>
      <c r="C205" s="106" t="s">
        <v>195</v>
      </c>
      <c r="D205" s="94" t="s">
        <v>2847</v>
      </c>
      <c r="E205" s="186">
        <f>1/25</f>
        <v>0.04</v>
      </c>
      <c r="F205" s="36">
        <v>3</v>
      </c>
      <c r="G205" s="186">
        <f>E205/F205</f>
        <v>1.3333333333333334E-2</v>
      </c>
    </row>
    <row r="206" spans="1:7" ht="15.3" x14ac:dyDescent="0.5">
      <c r="A206" s="76">
        <v>2</v>
      </c>
      <c r="B206" s="86" t="s">
        <v>2661</v>
      </c>
      <c r="C206" s="106" t="s">
        <v>195</v>
      </c>
      <c r="D206" s="94" t="s">
        <v>2847</v>
      </c>
      <c r="E206" s="186">
        <f t="shared" ref="E206:E208" si="24">1/25</f>
        <v>0.04</v>
      </c>
      <c r="F206" s="36">
        <v>5</v>
      </c>
      <c r="G206" s="186">
        <f t="shared" ref="G206:G269" si="25">E206/F206</f>
        <v>8.0000000000000002E-3</v>
      </c>
    </row>
    <row r="207" spans="1:7" ht="15.3" x14ac:dyDescent="0.5">
      <c r="A207" s="76">
        <v>3</v>
      </c>
      <c r="B207" s="78" t="s">
        <v>2662</v>
      </c>
      <c r="C207" s="106" t="s">
        <v>195</v>
      </c>
      <c r="D207" s="94" t="s">
        <v>2854</v>
      </c>
      <c r="E207" s="186">
        <f>2/25</f>
        <v>0.08</v>
      </c>
      <c r="F207" s="36">
        <v>5</v>
      </c>
      <c r="G207" s="186">
        <f t="shared" si="25"/>
        <v>1.6E-2</v>
      </c>
    </row>
    <row r="208" spans="1:7" ht="15.3" x14ac:dyDescent="0.5">
      <c r="A208" s="76">
        <v>4</v>
      </c>
      <c r="B208" s="88" t="s">
        <v>2602</v>
      </c>
      <c r="C208" s="106" t="s">
        <v>195</v>
      </c>
      <c r="D208" s="94" t="s">
        <v>2847</v>
      </c>
      <c r="E208" s="186">
        <f t="shared" si="24"/>
        <v>0.04</v>
      </c>
      <c r="F208" s="36">
        <v>5</v>
      </c>
      <c r="G208" s="186">
        <f t="shared" si="25"/>
        <v>8.0000000000000002E-3</v>
      </c>
    </row>
    <row r="209" spans="1:7" ht="15.3" x14ac:dyDescent="0.5">
      <c r="A209" s="76">
        <v>5</v>
      </c>
      <c r="B209" s="78" t="s">
        <v>2530</v>
      </c>
      <c r="C209" s="106" t="s">
        <v>195</v>
      </c>
      <c r="D209" s="82" t="s">
        <v>2850</v>
      </c>
      <c r="E209" s="186">
        <f>13/25</f>
        <v>0.52</v>
      </c>
      <c r="F209" s="36">
        <v>5</v>
      </c>
      <c r="G209" s="186">
        <f t="shared" si="25"/>
        <v>0.10400000000000001</v>
      </c>
    </row>
    <row r="210" spans="1:7" ht="15.3" x14ac:dyDescent="0.5">
      <c r="A210" s="76">
        <v>6</v>
      </c>
      <c r="B210" s="79" t="s">
        <v>2538</v>
      </c>
      <c r="C210" s="106" t="s">
        <v>195</v>
      </c>
      <c r="D210" s="102" t="s">
        <v>2856</v>
      </c>
      <c r="E210" s="186">
        <f>25/25</f>
        <v>1</v>
      </c>
      <c r="F210" s="36">
        <v>1</v>
      </c>
      <c r="G210" s="186">
        <f t="shared" si="25"/>
        <v>1</v>
      </c>
    </row>
    <row r="211" spans="1:7" ht="15.3" x14ac:dyDescent="0.5">
      <c r="A211" s="76">
        <v>7</v>
      </c>
      <c r="B211" s="79" t="s">
        <v>2821</v>
      </c>
      <c r="C211" s="106"/>
      <c r="D211" s="94" t="s">
        <v>2847</v>
      </c>
      <c r="E211" s="186">
        <f>1/25</f>
        <v>0.04</v>
      </c>
      <c r="F211" s="36">
        <v>2</v>
      </c>
      <c r="G211" s="186">
        <f t="shared" si="25"/>
        <v>0.02</v>
      </c>
    </row>
    <row r="212" spans="1:7" ht="15.3" x14ac:dyDescent="0.5">
      <c r="A212" s="76">
        <v>8</v>
      </c>
      <c r="B212" s="77" t="s">
        <v>2537</v>
      </c>
      <c r="C212" s="106" t="s">
        <v>195</v>
      </c>
      <c r="D212" s="94" t="s">
        <v>2854</v>
      </c>
      <c r="E212" s="186">
        <f>2/25</f>
        <v>0.08</v>
      </c>
      <c r="F212" s="36">
        <v>3</v>
      </c>
      <c r="G212" s="186">
        <f t="shared" si="25"/>
        <v>2.6666666666666668E-2</v>
      </c>
    </row>
    <row r="213" spans="1:7" ht="15.3" x14ac:dyDescent="0.5">
      <c r="A213" s="76">
        <v>9</v>
      </c>
      <c r="B213" s="77" t="s">
        <v>2536</v>
      </c>
      <c r="C213" s="106" t="s">
        <v>195</v>
      </c>
      <c r="D213" s="94" t="s">
        <v>2854</v>
      </c>
      <c r="E213" s="186">
        <f t="shared" ref="E213:E216" si="26">2/25</f>
        <v>0.08</v>
      </c>
      <c r="F213" s="36">
        <v>3</v>
      </c>
      <c r="G213" s="186">
        <f t="shared" si="25"/>
        <v>2.6666666666666668E-2</v>
      </c>
    </row>
    <row r="214" spans="1:7" ht="15.3" x14ac:dyDescent="0.5">
      <c r="A214" s="76">
        <v>10</v>
      </c>
      <c r="B214" s="78" t="s">
        <v>2540</v>
      </c>
      <c r="C214" s="106" t="s">
        <v>195</v>
      </c>
      <c r="D214" s="94" t="s">
        <v>2854</v>
      </c>
      <c r="E214" s="186">
        <f t="shared" si="26"/>
        <v>0.08</v>
      </c>
      <c r="F214" s="36">
        <v>3</v>
      </c>
      <c r="G214" s="186">
        <f t="shared" si="25"/>
        <v>2.6666666666666668E-2</v>
      </c>
    </row>
    <row r="215" spans="1:7" ht="15.3" x14ac:dyDescent="0.5">
      <c r="A215" s="76">
        <v>11</v>
      </c>
      <c r="B215" s="78" t="s">
        <v>2604</v>
      </c>
      <c r="C215" s="106" t="s">
        <v>195</v>
      </c>
      <c r="D215" s="94" t="s">
        <v>2847</v>
      </c>
      <c r="E215" s="186">
        <f>1/25</f>
        <v>0.04</v>
      </c>
      <c r="F215" s="36">
        <v>5</v>
      </c>
      <c r="G215" s="186">
        <f t="shared" si="25"/>
        <v>8.0000000000000002E-3</v>
      </c>
    </row>
    <row r="216" spans="1:7" ht="15.3" x14ac:dyDescent="0.5">
      <c r="A216" s="76">
        <v>12</v>
      </c>
      <c r="B216" s="78" t="s">
        <v>2533</v>
      </c>
      <c r="C216" s="106" t="s">
        <v>195</v>
      </c>
      <c r="D216" s="94" t="s">
        <v>2854</v>
      </c>
      <c r="E216" s="186">
        <f t="shared" si="26"/>
        <v>0.08</v>
      </c>
      <c r="F216" s="36">
        <v>5</v>
      </c>
      <c r="G216" s="186">
        <f t="shared" si="25"/>
        <v>1.6E-2</v>
      </c>
    </row>
    <row r="217" spans="1:7" ht="15.3" x14ac:dyDescent="0.5">
      <c r="A217" s="76">
        <v>13</v>
      </c>
      <c r="B217" s="78" t="s">
        <v>2531</v>
      </c>
      <c r="C217" s="106" t="s">
        <v>195</v>
      </c>
      <c r="D217" s="82" t="s">
        <v>2850</v>
      </c>
      <c r="E217" s="186">
        <f>13/25</f>
        <v>0.52</v>
      </c>
      <c r="F217" s="36">
        <v>5</v>
      </c>
      <c r="G217" s="186">
        <f t="shared" si="25"/>
        <v>0.10400000000000001</v>
      </c>
    </row>
    <row r="218" spans="1:7" ht="15.3" x14ac:dyDescent="0.5">
      <c r="A218" s="76">
        <v>14</v>
      </c>
      <c r="B218" s="78" t="s">
        <v>2532</v>
      </c>
      <c r="C218" s="106" t="s">
        <v>195</v>
      </c>
      <c r="D218" s="102" t="s">
        <v>2856</v>
      </c>
      <c r="E218" s="186">
        <f>25/25</f>
        <v>1</v>
      </c>
      <c r="F218" s="36">
        <v>5</v>
      </c>
      <c r="G218" s="186">
        <f t="shared" si="25"/>
        <v>0.2</v>
      </c>
    </row>
    <row r="219" spans="1:7" ht="15.3" x14ac:dyDescent="0.5">
      <c r="A219" s="76">
        <v>15</v>
      </c>
      <c r="B219" s="78" t="s">
        <v>2857</v>
      </c>
      <c r="C219" s="106" t="s">
        <v>195</v>
      </c>
      <c r="D219" s="94" t="s">
        <v>2847</v>
      </c>
      <c r="E219" s="186">
        <f>1/25</f>
        <v>0.04</v>
      </c>
      <c r="F219" s="36">
        <v>3</v>
      </c>
      <c r="G219" s="186">
        <f t="shared" si="25"/>
        <v>1.3333333333333334E-2</v>
      </c>
    </row>
    <row r="220" spans="1:7" ht="15.3" x14ac:dyDescent="0.5">
      <c r="A220" s="76">
        <v>16</v>
      </c>
      <c r="B220" s="78" t="s">
        <v>2663</v>
      </c>
      <c r="C220" s="106" t="s">
        <v>195</v>
      </c>
      <c r="D220" s="94" t="s">
        <v>2854</v>
      </c>
      <c r="E220" s="186">
        <f t="shared" ref="E220" si="27">2/25</f>
        <v>0.08</v>
      </c>
      <c r="F220" s="36">
        <v>2</v>
      </c>
      <c r="G220" s="186">
        <f t="shared" si="25"/>
        <v>0.04</v>
      </c>
    </row>
    <row r="221" spans="1:7" ht="15.3" x14ac:dyDescent="0.5">
      <c r="A221" s="76">
        <v>17</v>
      </c>
      <c r="B221" s="79" t="s">
        <v>2664</v>
      </c>
      <c r="C221" s="106" t="s">
        <v>195</v>
      </c>
      <c r="D221" s="94" t="s">
        <v>2847</v>
      </c>
      <c r="E221" s="186">
        <f>1/25</f>
        <v>0.04</v>
      </c>
      <c r="F221" s="36">
        <v>5</v>
      </c>
      <c r="G221" s="186">
        <f t="shared" si="25"/>
        <v>8.0000000000000002E-3</v>
      </c>
    </row>
    <row r="222" spans="1:7" ht="15.3" x14ac:dyDescent="0.5">
      <c r="A222" s="76">
        <v>18</v>
      </c>
      <c r="B222" s="79" t="s">
        <v>2665</v>
      </c>
      <c r="C222" s="106" t="s">
        <v>195</v>
      </c>
      <c r="D222" s="94" t="s">
        <v>2847</v>
      </c>
      <c r="E222" s="186">
        <f>1/25</f>
        <v>0.04</v>
      </c>
      <c r="F222" s="36">
        <v>5</v>
      </c>
      <c r="G222" s="186">
        <f t="shared" si="25"/>
        <v>8.0000000000000002E-3</v>
      </c>
    </row>
    <row r="223" spans="1:7" ht="15.3" x14ac:dyDescent="0.5">
      <c r="A223" s="76">
        <v>19</v>
      </c>
      <c r="B223" s="79" t="s">
        <v>2542</v>
      </c>
      <c r="C223" s="106" t="s">
        <v>195</v>
      </c>
      <c r="D223" s="94" t="s">
        <v>2858</v>
      </c>
      <c r="E223" s="186">
        <f>5/25</f>
        <v>0.2</v>
      </c>
      <c r="F223" s="36">
        <v>5</v>
      </c>
      <c r="G223" s="186">
        <f t="shared" si="25"/>
        <v>0.04</v>
      </c>
    </row>
    <row r="224" spans="1:7" ht="15.3" x14ac:dyDescent="0.5">
      <c r="A224" s="76">
        <v>20</v>
      </c>
      <c r="B224" s="77" t="s">
        <v>2666</v>
      </c>
      <c r="C224" s="106" t="s">
        <v>195</v>
      </c>
      <c r="D224" s="94" t="s">
        <v>2858</v>
      </c>
      <c r="E224" s="186">
        <f>5/25</f>
        <v>0.2</v>
      </c>
      <c r="F224" s="36">
        <v>1</v>
      </c>
      <c r="G224" s="186">
        <f t="shared" si="25"/>
        <v>0.2</v>
      </c>
    </row>
    <row r="225" spans="1:7" ht="15.3" x14ac:dyDescent="0.5">
      <c r="A225" s="76">
        <v>21</v>
      </c>
      <c r="B225" s="79" t="s">
        <v>2667</v>
      </c>
      <c r="C225" s="106" t="s">
        <v>195</v>
      </c>
      <c r="D225" s="94" t="s">
        <v>2854</v>
      </c>
      <c r="E225" s="186">
        <f t="shared" ref="E225:E228" si="28">2/25</f>
        <v>0.08</v>
      </c>
      <c r="F225" s="36">
        <v>3</v>
      </c>
      <c r="G225" s="186">
        <f t="shared" si="25"/>
        <v>2.6666666666666668E-2</v>
      </c>
    </row>
    <row r="226" spans="1:7" ht="15.3" x14ac:dyDescent="0.5">
      <c r="A226" s="76">
        <v>22</v>
      </c>
      <c r="B226" s="79" t="s">
        <v>2569</v>
      </c>
      <c r="C226" s="106" t="s">
        <v>195</v>
      </c>
      <c r="D226" s="94" t="s">
        <v>2854</v>
      </c>
      <c r="E226" s="186">
        <f t="shared" si="28"/>
        <v>0.08</v>
      </c>
      <c r="F226" s="36">
        <v>3</v>
      </c>
      <c r="G226" s="186">
        <f t="shared" si="25"/>
        <v>2.6666666666666668E-2</v>
      </c>
    </row>
    <row r="227" spans="1:7" ht="15.3" x14ac:dyDescent="0.5">
      <c r="A227" s="76">
        <v>23</v>
      </c>
      <c r="B227" s="79" t="s">
        <v>2607</v>
      </c>
      <c r="C227" s="106" t="s">
        <v>195</v>
      </c>
      <c r="D227" s="94" t="s">
        <v>2854</v>
      </c>
      <c r="E227" s="186">
        <f t="shared" si="28"/>
        <v>0.08</v>
      </c>
      <c r="F227" s="36">
        <v>3</v>
      </c>
      <c r="G227" s="186">
        <f t="shared" si="25"/>
        <v>2.6666666666666668E-2</v>
      </c>
    </row>
    <row r="228" spans="1:7" ht="15.3" x14ac:dyDescent="0.5">
      <c r="A228" s="76">
        <v>24</v>
      </c>
      <c r="B228" s="79" t="s">
        <v>2668</v>
      </c>
      <c r="C228" s="106" t="s">
        <v>195</v>
      </c>
      <c r="D228" s="94" t="s">
        <v>2854</v>
      </c>
      <c r="E228" s="186">
        <f t="shared" si="28"/>
        <v>0.08</v>
      </c>
      <c r="F228" s="36">
        <v>3</v>
      </c>
      <c r="G228" s="186">
        <f t="shared" si="25"/>
        <v>2.6666666666666668E-2</v>
      </c>
    </row>
    <row r="229" spans="1:7" ht="15.3" x14ac:dyDescent="0.5">
      <c r="A229" s="76">
        <v>25</v>
      </c>
      <c r="B229" s="77" t="s">
        <v>2568</v>
      </c>
      <c r="C229" s="106" t="s">
        <v>195</v>
      </c>
      <c r="D229" s="94" t="s">
        <v>2856</v>
      </c>
      <c r="E229" s="186">
        <f>25/25</f>
        <v>1</v>
      </c>
      <c r="F229" s="36">
        <v>3</v>
      </c>
      <c r="G229" s="186">
        <f t="shared" si="25"/>
        <v>0.33333333333333331</v>
      </c>
    </row>
    <row r="230" spans="1:7" ht="15.3" x14ac:dyDescent="0.5">
      <c r="A230" s="76">
        <v>26</v>
      </c>
      <c r="B230" s="77" t="s">
        <v>2567</v>
      </c>
      <c r="C230" s="106" t="s">
        <v>195</v>
      </c>
      <c r="D230" s="94" t="s">
        <v>2856</v>
      </c>
      <c r="E230" s="186">
        <f>25/25</f>
        <v>1</v>
      </c>
      <c r="F230" s="36">
        <v>3</v>
      </c>
      <c r="G230" s="186">
        <f t="shared" si="25"/>
        <v>0.33333333333333331</v>
      </c>
    </row>
    <row r="231" spans="1:7" ht="15.3" x14ac:dyDescent="0.5">
      <c r="A231" s="76">
        <v>27</v>
      </c>
      <c r="B231" s="77" t="s">
        <v>2669</v>
      </c>
      <c r="C231" s="106" t="s">
        <v>195</v>
      </c>
      <c r="D231" s="94" t="s">
        <v>2854</v>
      </c>
      <c r="E231" s="186">
        <f t="shared" ref="E231" si="29">2/25</f>
        <v>0.08</v>
      </c>
      <c r="F231" s="36">
        <v>3</v>
      </c>
      <c r="G231" s="186">
        <f t="shared" si="25"/>
        <v>2.6666666666666668E-2</v>
      </c>
    </row>
    <row r="232" spans="1:7" ht="15.3" x14ac:dyDescent="0.5">
      <c r="A232" s="76">
        <v>28</v>
      </c>
      <c r="B232" s="77" t="s">
        <v>2670</v>
      </c>
      <c r="C232" s="106" t="s">
        <v>195</v>
      </c>
      <c r="D232" s="94" t="s">
        <v>2847</v>
      </c>
      <c r="E232" s="186">
        <f>1/25</f>
        <v>0.04</v>
      </c>
      <c r="F232" s="36">
        <v>3</v>
      </c>
      <c r="G232" s="186">
        <f t="shared" si="25"/>
        <v>1.3333333333333334E-2</v>
      </c>
    </row>
    <row r="233" spans="1:7" ht="15.3" x14ac:dyDescent="0.5">
      <c r="A233" s="76">
        <v>29</v>
      </c>
      <c r="B233" s="77" t="s">
        <v>2574</v>
      </c>
      <c r="C233" s="106" t="s">
        <v>195</v>
      </c>
      <c r="D233" s="94" t="s">
        <v>2859</v>
      </c>
      <c r="E233" s="186">
        <f>3/25</f>
        <v>0.12</v>
      </c>
      <c r="F233" s="36">
        <v>3</v>
      </c>
      <c r="G233" s="186">
        <f t="shared" si="25"/>
        <v>0.04</v>
      </c>
    </row>
    <row r="234" spans="1:7" ht="15.3" x14ac:dyDescent="0.5">
      <c r="A234" s="76">
        <v>30</v>
      </c>
      <c r="B234" s="77" t="s">
        <v>2543</v>
      </c>
      <c r="C234" s="106" t="s">
        <v>420</v>
      </c>
      <c r="D234" s="94" t="s">
        <v>2856</v>
      </c>
      <c r="E234" s="186">
        <f>25/25</f>
        <v>1</v>
      </c>
      <c r="F234" s="36">
        <v>3</v>
      </c>
      <c r="G234" s="186">
        <f t="shared" si="25"/>
        <v>0.33333333333333331</v>
      </c>
    </row>
    <row r="235" spans="1:7" ht="15.3" x14ac:dyDescent="0.5">
      <c r="A235" s="76">
        <v>31</v>
      </c>
      <c r="B235" s="77" t="s">
        <v>2544</v>
      </c>
      <c r="C235" s="106" t="s">
        <v>420</v>
      </c>
      <c r="D235" s="94" t="s">
        <v>2858</v>
      </c>
      <c r="E235" s="186">
        <f>5/25</f>
        <v>0.2</v>
      </c>
      <c r="F235" s="36">
        <v>3</v>
      </c>
      <c r="G235" s="186">
        <f t="shared" si="25"/>
        <v>6.6666666666666666E-2</v>
      </c>
    </row>
    <row r="236" spans="1:7" ht="15.3" x14ac:dyDescent="0.5">
      <c r="A236" s="76">
        <v>32</v>
      </c>
      <c r="B236" s="77" t="s">
        <v>2671</v>
      </c>
      <c r="C236" s="106" t="s">
        <v>2844</v>
      </c>
      <c r="D236" s="94" t="s">
        <v>2847</v>
      </c>
      <c r="E236" s="186">
        <f>1/25</f>
        <v>0.04</v>
      </c>
      <c r="F236" s="36">
        <v>3</v>
      </c>
      <c r="G236" s="186">
        <f t="shared" si="25"/>
        <v>1.3333333333333334E-2</v>
      </c>
    </row>
    <row r="237" spans="1:7" ht="15.3" x14ac:dyDescent="0.5">
      <c r="A237" s="76">
        <v>33</v>
      </c>
      <c r="B237" s="77" t="s">
        <v>2672</v>
      </c>
      <c r="C237" s="106" t="s">
        <v>195</v>
      </c>
      <c r="D237" s="94" t="s">
        <v>2856</v>
      </c>
      <c r="E237" s="186">
        <f>25/25</f>
        <v>1</v>
      </c>
      <c r="F237" s="36">
        <v>3</v>
      </c>
      <c r="G237" s="186">
        <f t="shared" si="25"/>
        <v>0.33333333333333331</v>
      </c>
    </row>
    <row r="238" spans="1:7" ht="15.3" x14ac:dyDescent="0.5">
      <c r="A238" s="76">
        <v>34</v>
      </c>
      <c r="B238" s="77" t="s">
        <v>2673</v>
      </c>
      <c r="C238" s="106" t="s">
        <v>195</v>
      </c>
      <c r="D238" s="94" t="s">
        <v>2847</v>
      </c>
      <c r="E238" s="186">
        <f>1/25</f>
        <v>0.04</v>
      </c>
      <c r="F238" s="36">
        <v>3</v>
      </c>
      <c r="G238" s="186">
        <f t="shared" si="25"/>
        <v>1.3333333333333334E-2</v>
      </c>
    </row>
    <row r="239" spans="1:7" ht="15.3" x14ac:dyDescent="0.5">
      <c r="A239" s="76">
        <v>35</v>
      </c>
      <c r="B239" s="77" t="s">
        <v>2674</v>
      </c>
      <c r="C239" s="106" t="s">
        <v>195</v>
      </c>
      <c r="D239" s="94" t="s">
        <v>2856</v>
      </c>
      <c r="E239" s="186">
        <f>25/25</f>
        <v>1</v>
      </c>
      <c r="F239" s="36">
        <v>1</v>
      </c>
      <c r="G239" s="186">
        <f t="shared" si="25"/>
        <v>1</v>
      </c>
    </row>
    <row r="240" spans="1:7" ht="15.3" x14ac:dyDescent="0.5">
      <c r="A240" s="76">
        <v>36</v>
      </c>
      <c r="B240" s="77" t="s">
        <v>2675</v>
      </c>
      <c r="C240" s="106" t="s">
        <v>196</v>
      </c>
      <c r="D240" s="94" t="s">
        <v>2856</v>
      </c>
      <c r="E240" s="186">
        <f t="shared" ref="E240:E242" si="30">25/25</f>
        <v>1</v>
      </c>
      <c r="F240" s="36">
        <v>1</v>
      </c>
      <c r="G240" s="186">
        <f t="shared" si="25"/>
        <v>1</v>
      </c>
    </row>
    <row r="241" spans="1:7" ht="15.3" x14ac:dyDescent="0.5">
      <c r="A241" s="76">
        <v>37</v>
      </c>
      <c r="B241" s="78" t="s">
        <v>77</v>
      </c>
      <c r="C241" s="106" t="s">
        <v>196</v>
      </c>
      <c r="D241" s="94" t="s">
        <v>2856</v>
      </c>
      <c r="E241" s="186">
        <f t="shared" si="30"/>
        <v>1</v>
      </c>
      <c r="F241" s="36">
        <v>1</v>
      </c>
      <c r="G241" s="186">
        <f t="shared" si="25"/>
        <v>1</v>
      </c>
    </row>
    <row r="242" spans="1:7" ht="15.3" x14ac:dyDescent="0.5">
      <c r="A242" s="76">
        <v>38</v>
      </c>
      <c r="B242" s="77" t="s">
        <v>2676</v>
      </c>
      <c r="C242" s="106" t="s">
        <v>2845</v>
      </c>
      <c r="D242" s="94" t="s">
        <v>2856</v>
      </c>
      <c r="E242" s="186">
        <f t="shared" si="30"/>
        <v>1</v>
      </c>
      <c r="F242" s="36">
        <v>1</v>
      </c>
      <c r="G242" s="186">
        <f t="shared" si="25"/>
        <v>1</v>
      </c>
    </row>
    <row r="243" spans="1:7" ht="15.3" x14ac:dyDescent="0.5">
      <c r="A243" s="76">
        <v>39</v>
      </c>
      <c r="B243" s="77" t="s">
        <v>2677</v>
      </c>
      <c r="C243" s="106" t="s">
        <v>125</v>
      </c>
      <c r="D243" s="94" t="s">
        <v>2854</v>
      </c>
      <c r="E243" s="186">
        <f t="shared" ref="E243:E253" si="31">2/25</f>
        <v>0.08</v>
      </c>
      <c r="F243" s="36">
        <v>3</v>
      </c>
      <c r="G243" s="186">
        <f t="shared" si="25"/>
        <v>2.6666666666666668E-2</v>
      </c>
    </row>
    <row r="244" spans="1:7" ht="15.3" x14ac:dyDescent="0.5">
      <c r="A244" s="76">
        <v>40</v>
      </c>
      <c r="B244" s="77" t="s">
        <v>2678</v>
      </c>
      <c r="C244" s="106" t="s">
        <v>125</v>
      </c>
      <c r="D244" s="94" t="s">
        <v>2854</v>
      </c>
      <c r="E244" s="186">
        <f t="shared" si="31"/>
        <v>0.08</v>
      </c>
      <c r="F244" s="36">
        <v>3</v>
      </c>
      <c r="G244" s="186">
        <f t="shared" si="25"/>
        <v>2.6666666666666668E-2</v>
      </c>
    </row>
    <row r="245" spans="1:7" ht="15.3" x14ac:dyDescent="0.5">
      <c r="A245" s="76">
        <v>41</v>
      </c>
      <c r="B245" s="77" t="s">
        <v>2679</v>
      </c>
      <c r="C245" s="106" t="s">
        <v>125</v>
      </c>
      <c r="D245" s="94" t="s">
        <v>2854</v>
      </c>
      <c r="E245" s="186">
        <f t="shared" si="31"/>
        <v>0.08</v>
      </c>
      <c r="F245" s="36">
        <v>3</v>
      </c>
      <c r="G245" s="186">
        <f t="shared" si="25"/>
        <v>2.6666666666666668E-2</v>
      </c>
    </row>
    <row r="246" spans="1:7" ht="15.3" x14ac:dyDescent="0.5">
      <c r="A246" s="76">
        <v>42</v>
      </c>
      <c r="B246" s="77" t="s">
        <v>2680</v>
      </c>
      <c r="C246" s="106" t="s">
        <v>125</v>
      </c>
      <c r="D246" s="94" t="s">
        <v>2854</v>
      </c>
      <c r="E246" s="186">
        <f t="shared" si="31"/>
        <v>0.08</v>
      </c>
      <c r="F246" s="36">
        <v>3</v>
      </c>
      <c r="G246" s="186">
        <f t="shared" si="25"/>
        <v>2.6666666666666668E-2</v>
      </c>
    </row>
    <row r="247" spans="1:7" ht="15.3" x14ac:dyDescent="0.5">
      <c r="A247" s="76">
        <v>43</v>
      </c>
      <c r="B247" s="78" t="s">
        <v>2681</v>
      </c>
      <c r="C247" s="106" t="s">
        <v>2845</v>
      </c>
      <c r="D247" s="94" t="s">
        <v>2859</v>
      </c>
      <c r="E247" s="186">
        <f>3/25</f>
        <v>0.12</v>
      </c>
      <c r="F247" s="36">
        <v>3</v>
      </c>
      <c r="G247" s="186">
        <f t="shared" si="25"/>
        <v>0.04</v>
      </c>
    </row>
    <row r="248" spans="1:7" ht="15.3" x14ac:dyDescent="0.5">
      <c r="A248" s="76">
        <v>44</v>
      </c>
      <c r="B248" s="78" t="s">
        <v>2682</v>
      </c>
      <c r="C248" s="106" t="s">
        <v>2845</v>
      </c>
      <c r="D248" s="94" t="s">
        <v>2854</v>
      </c>
      <c r="E248" s="186">
        <f t="shared" si="31"/>
        <v>0.08</v>
      </c>
      <c r="F248" s="36">
        <v>3</v>
      </c>
      <c r="G248" s="186">
        <f t="shared" si="25"/>
        <v>2.6666666666666668E-2</v>
      </c>
    </row>
    <row r="249" spans="1:7" ht="15.3" x14ac:dyDescent="0.5">
      <c r="A249" s="76">
        <v>45</v>
      </c>
      <c r="B249" s="78" t="s">
        <v>238</v>
      </c>
      <c r="C249" s="106" t="s">
        <v>197</v>
      </c>
      <c r="D249" s="94" t="s">
        <v>2847</v>
      </c>
      <c r="E249" s="186">
        <f>1/25</f>
        <v>0.04</v>
      </c>
      <c r="F249" s="36">
        <v>3</v>
      </c>
      <c r="G249" s="186">
        <f t="shared" si="25"/>
        <v>1.3333333333333334E-2</v>
      </c>
    </row>
    <row r="250" spans="1:7" ht="15.3" x14ac:dyDescent="0.5">
      <c r="A250" s="76">
        <v>46</v>
      </c>
      <c r="B250" s="77" t="s">
        <v>2683</v>
      </c>
      <c r="C250" s="106" t="s">
        <v>2809</v>
      </c>
      <c r="D250" s="94" t="s">
        <v>2854</v>
      </c>
      <c r="E250" s="186">
        <f t="shared" si="31"/>
        <v>0.08</v>
      </c>
      <c r="F250" s="36">
        <v>3</v>
      </c>
      <c r="G250" s="186">
        <f t="shared" si="25"/>
        <v>2.6666666666666668E-2</v>
      </c>
    </row>
    <row r="251" spans="1:7" ht="15.3" x14ac:dyDescent="0.5">
      <c r="A251" s="76">
        <v>47</v>
      </c>
      <c r="B251" s="77" t="s">
        <v>2684</v>
      </c>
      <c r="C251" s="106" t="s">
        <v>2809</v>
      </c>
      <c r="D251" s="94" t="s">
        <v>2854</v>
      </c>
      <c r="E251" s="186">
        <f t="shared" si="31"/>
        <v>0.08</v>
      </c>
      <c r="F251" s="36">
        <v>3</v>
      </c>
      <c r="G251" s="186">
        <f t="shared" si="25"/>
        <v>2.6666666666666668E-2</v>
      </c>
    </row>
    <row r="252" spans="1:7" ht="15.3" x14ac:dyDescent="0.5">
      <c r="A252" s="76">
        <v>48</v>
      </c>
      <c r="B252" s="73" t="s">
        <v>2588</v>
      </c>
      <c r="C252" s="106" t="s">
        <v>125</v>
      </c>
      <c r="D252" s="94" t="s">
        <v>2859</v>
      </c>
      <c r="E252" s="186">
        <f>3/25</f>
        <v>0.12</v>
      </c>
      <c r="F252" s="36">
        <v>3</v>
      </c>
      <c r="G252" s="186">
        <f t="shared" si="25"/>
        <v>0.04</v>
      </c>
    </row>
    <row r="253" spans="1:7" ht="15.3" x14ac:dyDescent="0.5">
      <c r="A253" s="76">
        <v>49</v>
      </c>
      <c r="B253" s="73" t="s">
        <v>2685</v>
      </c>
      <c r="C253" s="106" t="s">
        <v>125</v>
      </c>
      <c r="D253" s="94" t="s">
        <v>2854</v>
      </c>
      <c r="E253" s="186">
        <f t="shared" si="31"/>
        <v>0.08</v>
      </c>
      <c r="F253" s="36">
        <v>3</v>
      </c>
      <c r="G253" s="186">
        <f t="shared" si="25"/>
        <v>2.6666666666666668E-2</v>
      </c>
    </row>
    <row r="254" spans="1:7" ht="15.3" x14ac:dyDescent="0.5">
      <c r="A254" s="76">
        <v>50</v>
      </c>
      <c r="B254" s="73" t="s">
        <v>2686</v>
      </c>
      <c r="C254" s="106" t="s">
        <v>125</v>
      </c>
      <c r="D254" s="94" t="s">
        <v>2860</v>
      </c>
      <c r="E254" s="186">
        <f>6/25</f>
        <v>0.24</v>
      </c>
      <c r="F254" s="36">
        <v>3</v>
      </c>
      <c r="G254" s="186">
        <f t="shared" si="25"/>
        <v>0.08</v>
      </c>
    </row>
    <row r="255" spans="1:7" ht="15.3" x14ac:dyDescent="0.5">
      <c r="A255" s="76">
        <v>51</v>
      </c>
      <c r="B255" s="73" t="s">
        <v>2687</v>
      </c>
      <c r="C255" s="106" t="s">
        <v>125</v>
      </c>
      <c r="D255" s="94" t="s">
        <v>2859</v>
      </c>
      <c r="E255" s="186">
        <f>3/25</f>
        <v>0.12</v>
      </c>
      <c r="F255" s="36">
        <v>3</v>
      </c>
      <c r="G255" s="186">
        <f t="shared" si="25"/>
        <v>0.04</v>
      </c>
    </row>
    <row r="256" spans="1:7" ht="15.3" x14ac:dyDescent="0.5">
      <c r="A256" s="76">
        <v>52</v>
      </c>
      <c r="B256" s="73" t="s">
        <v>2688</v>
      </c>
      <c r="C256" s="106" t="s">
        <v>2846</v>
      </c>
      <c r="D256" s="94" t="s">
        <v>2854</v>
      </c>
      <c r="E256" s="186">
        <f t="shared" ref="E256:E263" si="32">2/25</f>
        <v>0.08</v>
      </c>
      <c r="F256" s="36">
        <v>3</v>
      </c>
      <c r="G256" s="186">
        <f t="shared" si="25"/>
        <v>2.6666666666666668E-2</v>
      </c>
    </row>
    <row r="257" spans="1:7" ht="15.3" x14ac:dyDescent="0.5">
      <c r="A257" s="76">
        <v>53</v>
      </c>
      <c r="B257" s="78" t="s">
        <v>2689</v>
      </c>
      <c r="C257" s="106" t="s">
        <v>125</v>
      </c>
      <c r="D257" s="94" t="s">
        <v>2854</v>
      </c>
      <c r="E257" s="186">
        <f t="shared" si="32"/>
        <v>0.08</v>
      </c>
      <c r="F257" s="36">
        <v>3</v>
      </c>
      <c r="G257" s="186">
        <f t="shared" si="25"/>
        <v>2.6666666666666668E-2</v>
      </c>
    </row>
    <row r="258" spans="1:7" ht="15.3" x14ac:dyDescent="0.5">
      <c r="A258" s="76">
        <v>54</v>
      </c>
      <c r="B258" s="78" t="s">
        <v>2690</v>
      </c>
      <c r="C258" s="106" t="s">
        <v>125</v>
      </c>
      <c r="D258" s="94" t="s">
        <v>2854</v>
      </c>
      <c r="E258" s="186">
        <f t="shared" si="32"/>
        <v>0.08</v>
      </c>
      <c r="F258" s="36">
        <v>3</v>
      </c>
      <c r="G258" s="186">
        <f t="shared" si="25"/>
        <v>2.6666666666666668E-2</v>
      </c>
    </row>
    <row r="259" spans="1:7" ht="15.3" x14ac:dyDescent="0.5">
      <c r="A259" s="76">
        <v>55</v>
      </c>
      <c r="B259" s="78" t="s">
        <v>2691</v>
      </c>
      <c r="C259" s="106" t="s">
        <v>125</v>
      </c>
      <c r="D259" s="94" t="s">
        <v>2854</v>
      </c>
      <c r="E259" s="186">
        <f t="shared" si="32"/>
        <v>0.08</v>
      </c>
      <c r="F259" s="36">
        <v>3</v>
      </c>
      <c r="G259" s="186">
        <f t="shared" si="25"/>
        <v>2.6666666666666668E-2</v>
      </c>
    </row>
    <row r="260" spans="1:7" ht="15.3" x14ac:dyDescent="0.5">
      <c r="A260" s="76">
        <v>56</v>
      </c>
      <c r="B260" s="78" t="s">
        <v>2692</v>
      </c>
      <c r="C260" s="106" t="s">
        <v>125</v>
      </c>
      <c r="D260" s="94" t="s">
        <v>2854</v>
      </c>
      <c r="E260" s="186">
        <f t="shared" si="32"/>
        <v>0.08</v>
      </c>
      <c r="F260" s="36">
        <v>3</v>
      </c>
      <c r="G260" s="186">
        <f t="shared" si="25"/>
        <v>2.6666666666666668E-2</v>
      </c>
    </row>
    <row r="261" spans="1:7" ht="15.3" x14ac:dyDescent="0.5">
      <c r="A261" s="76">
        <v>57</v>
      </c>
      <c r="B261" s="78" t="s">
        <v>2693</v>
      </c>
      <c r="C261" s="106" t="s">
        <v>125</v>
      </c>
      <c r="D261" s="94" t="s">
        <v>2854</v>
      </c>
      <c r="E261" s="186">
        <f t="shared" si="32"/>
        <v>0.08</v>
      </c>
      <c r="F261" s="36">
        <v>3</v>
      </c>
      <c r="G261" s="186">
        <f t="shared" si="25"/>
        <v>2.6666666666666668E-2</v>
      </c>
    </row>
    <row r="262" spans="1:7" ht="15.3" x14ac:dyDescent="0.5">
      <c r="A262" s="76">
        <v>58</v>
      </c>
      <c r="B262" s="78" t="s">
        <v>2694</v>
      </c>
      <c r="C262" s="106" t="s">
        <v>125</v>
      </c>
      <c r="D262" s="94" t="s">
        <v>2854</v>
      </c>
      <c r="E262" s="186">
        <f t="shared" si="32"/>
        <v>0.08</v>
      </c>
      <c r="F262" s="36">
        <v>3</v>
      </c>
      <c r="G262" s="186">
        <f t="shared" si="25"/>
        <v>2.6666666666666668E-2</v>
      </c>
    </row>
    <row r="263" spans="1:7" ht="15.3" x14ac:dyDescent="0.5">
      <c r="A263" s="76">
        <v>59</v>
      </c>
      <c r="B263" s="78" t="s">
        <v>2695</v>
      </c>
      <c r="C263" s="106" t="s">
        <v>125</v>
      </c>
      <c r="D263" s="94" t="s">
        <v>2854</v>
      </c>
      <c r="E263" s="186">
        <f t="shared" si="32"/>
        <v>0.08</v>
      </c>
      <c r="F263" s="36">
        <v>3</v>
      </c>
      <c r="G263" s="186">
        <f t="shared" si="25"/>
        <v>2.6666666666666668E-2</v>
      </c>
    </row>
    <row r="264" spans="1:7" ht="15.3" x14ac:dyDescent="0.5">
      <c r="A264" s="76">
        <v>60</v>
      </c>
      <c r="B264" s="78" t="s">
        <v>2696</v>
      </c>
      <c r="C264" s="106" t="s">
        <v>195</v>
      </c>
      <c r="D264" s="94" t="s">
        <v>2859</v>
      </c>
      <c r="E264" s="186">
        <f>3/25</f>
        <v>0.12</v>
      </c>
      <c r="F264" s="36">
        <v>3</v>
      </c>
      <c r="G264" s="186">
        <f t="shared" si="25"/>
        <v>0.04</v>
      </c>
    </row>
    <row r="265" spans="1:7" ht="15.3" x14ac:dyDescent="0.5">
      <c r="A265" s="76">
        <v>61</v>
      </c>
      <c r="B265" s="78" t="s">
        <v>243</v>
      </c>
      <c r="C265" s="106" t="s">
        <v>195</v>
      </c>
      <c r="D265" s="94" t="s">
        <v>2859</v>
      </c>
      <c r="E265" s="186">
        <f t="shared" ref="E265:E266" si="33">3/25</f>
        <v>0.12</v>
      </c>
      <c r="F265" s="36">
        <v>3</v>
      </c>
      <c r="G265" s="186">
        <f t="shared" si="25"/>
        <v>0.04</v>
      </c>
    </row>
    <row r="266" spans="1:7" ht="15.3" x14ac:dyDescent="0.5">
      <c r="A266" s="76">
        <v>62</v>
      </c>
      <c r="B266" s="78" t="s">
        <v>2697</v>
      </c>
      <c r="C266" s="106" t="s">
        <v>195</v>
      </c>
      <c r="D266" s="94" t="s">
        <v>2859</v>
      </c>
      <c r="E266" s="186">
        <f t="shared" si="33"/>
        <v>0.12</v>
      </c>
      <c r="F266" s="36">
        <v>3</v>
      </c>
      <c r="G266" s="186">
        <f t="shared" si="25"/>
        <v>0.04</v>
      </c>
    </row>
    <row r="267" spans="1:7" ht="15.3" x14ac:dyDescent="0.5">
      <c r="A267" s="76">
        <v>63</v>
      </c>
      <c r="B267" s="77" t="s">
        <v>2698</v>
      </c>
      <c r="C267" s="106" t="s">
        <v>125</v>
      </c>
      <c r="D267" s="94" t="s">
        <v>2847</v>
      </c>
      <c r="E267" s="186">
        <f>1/25</f>
        <v>0.04</v>
      </c>
      <c r="F267" s="36">
        <v>3</v>
      </c>
      <c r="G267" s="186">
        <f t="shared" si="25"/>
        <v>1.3333333333333334E-2</v>
      </c>
    </row>
    <row r="268" spans="1:7" ht="15.3" x14ac:dyDescent="0.5">
      <c r="A268" s="76">
        <v>64</v>
      </c>
      <c r="B268" s="77" t="s">
        <v>2699</v>
      </c>
      <c r="C268" s="106" t="s">
        <v>125</v>
      </c>
      <c r="D268" s="94" t="s">
        <v>2851</v>
      </c>
      <c r="E268" s="186">
        <f>15/25</f>
        <v>0.6</v>
      </c>
      <c r="F268" s="36">
        <v>3</v>
      </c>
      <c r="G268" s="186">
        <f t="shared" si="25"/>
        <v>0.19999999999999998</v>
      </c>
    </row>
    <row r="269" spans="1:7" ht="15.3" x14ac:dyDescent="0.5">
      <c r="A269" s="76">
        <v>65</v>
      </c>
      <c r="B269" s="78" t="s">
        <v>2633</v>
      </c>
      <c r="C269" s="106" t="s">
        <v>125</v>
      </c>
      <c r="D269" s="94" t="s">
        <v>2847</v>
      </c>
      <c r="E269" s="186">
        <f>1/25</f>
        <v>0.04</v>
      </c>
      <c r="F269" s="36">
        <v>3</v>
      </c>
      <c r="G269" s="186">
        <f t="shared" si="25"/>
        <v>1.3333333333333334E-2</v>
      </c>
    </row>
    <row r="270" spans="1:7" ht="15.3" x14ac:dyDescent="0.5">
      <c r="A270" s="76">
        <v>66</v>
      </c>
      <c r="B270" s="77" t="s">
        <v>2700</v>
      </c>
      <c r="C270" s="107" t="s">
        <v>2845</v>
      </c>
      <c r="D270" s="94" t="s">
        <v>2856</v>
      </c>
      <c r="E270" s="186">
        <f>25/25</f>
        <v>1</v>
      </c>
      <c r="F270" s="36">
        <v>3</v>
      </c>
      <c r="G270" s="186">
        <f t="shared" ref="G270:G293" si="34">E270/F270</f>
        <v>0.33333333333333331</v>
      </c>
    </row>
    <row r="271" spans="1:7" ht="15.3" x14ac:dyDescent="0.5">
      <c r="A271" s="76">
        <v>67</v>
      </c>
      <c r="B271" s="78" t="s">
        <v>2624</v>
      </c>
      <c r="C271" s="106" t="s">
        <v>195</v>
      </c>
      <c r="D271" s="94" t="s">
        <v>2847</v>
      </c>
      <c r="E271" s="186">
        <f>1/25</f>
        <v>0.04</v>
      </c>
      <c r="F271" s="36">
        <v>3</v>
      </c>
      <c r="G271" s="186">
        <f t="shared" si="34"/>
        <v>1.3333333333333334E-2</v>
      </c>
    </row>
    <row r="272" spans="1:7" ht="15.3" x14ac:dyDescent="0.5">
      <c r="A272" s="76">
        <v>68</v>
      </c>
      <c r="B272" s="78" t="s">
        <v>2701</v>
      </c>
      <c r="C272" s="106" t="s">
        <v>125</v>
      </c>
      <c r="D272" s="94" t="s">
        <v>2854</v>
      </c>
      <c r="E272" s="186">
        <f t="shared" ref="E272:E275" si="35">2/25</f>
        <v>0.08</v>
      </c>
      <c r="F272" s="36">
        <v>3</v>
      </c>
      <c r="G272" s="186">
        <f t="shared" si="34"/>
        <v>2.6666666666666668E-2</v>
      </c>
    </row>
    <row r="273" spans="1:7" ht="15.3" x14ac:dyDescent="0.5">
      <c r="A273" s="76">
        <v>69</v>
      </c>
      <c r="B273" s="78" t="s">
        <v>2702</v>
      </c>
      <c r="C273" s="106" t="s">
        <v>125</v>
      </c>
      <c r="D273" s="94" t="s">
        <v>2854</v>
      </c>
      <c r="E273" s="186">
        <f t="shared" si="35"/>
        <v>0.08</v>
      </c>
      <c r="F273" s="36">
        <v>3</v>
      </c>
      <c r="G273" s="186">
        <f t="shared" si="34"/>
        <v>2.6666666666666668E-2</v>
      </c>
    </row>
    <row r="274" spans="1:7" ht="15.3" x14ac:dyDescent="0.5">
      <c r="A274" s="76">
        <v>70</v>
      </c>
      <c r="B274" s="79" t="s">
        <v>2703</v>
      </c>
      <c r="C274" s="106" t="s">
        <v>125</v>
      </c>
      <c r="D274" s="94" t="s">
        <v>2854</v>
      </c>
      <c r="E274" s="186">
        <f t="shared" si="35"/>
        <v>0.08</v>
      </c>
      <c r="F274" s="36">
        <v>3</v>
      </c>
      <c r="G274" s="186">
        <f t="shared" si="34"/>
        <v>2.6666666666666668E-2</v>
      </c>
    </row>
    <row r="275" spans="1:7" ht="15.3" x14ac:dyDescent="0.5">
      <c r="A275" s="76">
        <v>71</v>
      </c>
      <c r="B275" s="79" t="s">
        <v>2704</v>
      </c>
      <c r="C275" s="106" t="s">
        <v>195</v>
      </c>
      <c r="D275" s="94" t="s">
        <v>2854</v>
      </c>
      <c r="E275" s="186">
        <f t="shared" si="35"/>
        <v>0.08</v>
      </c>
      <c r="F275" s="36">
        <v>3</v>
      </c>
      <c r="G275" s="186">
        <f t="shared" si="34"/>
        <v>2.6666666666666668E-2</v>
      </c>
    </row>
    <row r="276" spans="1:7" ht="15.3" x14ac:dyDescent="0.5">
      <c r="A276" s="76">
        <v>72</v>
      </c>
      <c r="B276" s="79" t="s">
        <v>2705</v>
      </c>
      <c r="C276" s="106" t="s">
        <v>195</v>
      </c>
      <c r="D276" s="94" t="s">
        <v>2859</v>
      </c>
      <c r="E276" s="186">
        <f>3/25</f>
        <v>0.12</v>
      </c>
      <c r="F276" s="36">
        <v>3</v>
      </c>
      <c r="G276" s="186">
        <f t="shared" si="34"/>
        <v>0.04</v>
      </c>
    </row>
    <row r="277" spans="1:7" ht="15.3" x14ac:dyDescent="0.5">
      <c r="A277" s="76">
        <v>73</v>
      </c>
      <c r="B277" s="79" t="s">
        <v>2706</v>
      </c>
      <c r="C277" s="106" t="s">
        <v>195</v>
      </c>
      <c r="D277" s="94" t="s">
        <v>2859</v>
      </c>
      <c r="E277" s="186">
        <f>3/25</f>
        <v>0.12</v>
      </c>
      <c r="F277" s="36">
        <v>3</v>
      </c>
      <c r="G277" s="186">
        <f t="shared" si="34"/>
        <v>0.04</v>
      </c>
    </row>
    <row r="278" spans="1:7" ht="15.3" x14ac:dyDescent="0.5">
      <c r="A278" s="76">
        <v>74</v>
      </c>
      <c r="B278" s="92" t="s">
        <v>2707</v>
      </c>
      <c r="C278" s="106" t="s">
        <v>125</v>
      </c>
      <c r="D278" s="94" t="s">
        <v>2847</v>
      </c>
      <c r="E278" s="186">
        <f>1/25</f>
        <v>0.04</v>
      </c>
      <c r="F278" s="36">
        <v>3</v>
      </c>
      <c r="G278" s="186">
        <f t="shared" si="34"/>
        <v>1.3333333333333334E-2</v>
      </c>
    </row>
    <row r="279" spans="1:7" ht="15.3" x14ac:dyDescent="0.5">
      <c r="A279" s="76">
        <v>75</v>
      </c>
      <c r="B279" s="79" t="s">
        <v>2708</v>
      </c>
      <c r="C279" s="106" t="s">
        <v>125</v>
      </c>
      <c r="D279" s="94" t="s">
        <v>2847</v>
      </c>
      <c r="E279" s="186">
        <f>1/25</f>
        <v>0.04</v>
      </c>
      <c r="F279" s="36">
        <v>3</v>
      </c>
      <c r="G279" s="186">
        <f t="shared" si="34"/>
        <v>1.3333333333333334E-2</v>
      </c>
    </row>
    <row r="280" spans="1:7" ht="15.3" x14ac:dyDescent="0.5">
      <c r="A280" s="76">
        <v>76</v>
      </c>
      <c r="B280" s="92" t="s">
        <v>2643</v>
      </c>
      <c r="C280" s="106" t="s">
        <v>195</v>
      </c>
      <c r="D280" s="94" t="s">
        <v>2856</v>
      </c>
      <c r="E280" s="186">
        <f>25/25</f>
        <v>1</v>
      </c>
      <c r="F280" s="36">
        <v>3</v>
      </c>
      <c r="G280" s="186">
        <f t="shared" si="34"/>
        <v>0.33333333333333331</v>
      </c>
    </row>
    <row r="281" spans="1:7" ht="15.3" x14ac:dyDescent="0.5">
      <c r="A281" s="76">
        <v>77</v>
      </c>
      <c r="B281" s="79" t="s">
        <v>2628</v>
      </c>
      <c r="C281" s="106" t="s">
        <v>125</v>
      </c>
      <c r="D281" s="94" t="s">
        <v>2847</v>
      </c>
      <c r="E281" s="186">
        <f>1/25</f>
        <v>0.04</v>
      </c>
      <c r="F281" s="36">
        <v>3</v>
      </c>
      <c r="G281" s="186">
        <f t="shared" si="34"/>
        <v>1.3333333333333334E-2</v>
      </c>
    </row>
    <row r="282" spans="1:7" ht="15.3" x14ac:dyDescent="0.5">
      <c r="A282" s="76">
        <v>78</v>
      </c>
      <c r="B282" s="79" t="s">
        <v>2709</v>
      </c>
      <c r="C282" s="106" t="s">
        <v>125</v>
      </c>
      <c r="D282" s="94" t="s">
        <v>2847</v>
      </c>
      <c r="E282" s="186">
        <f>1/25</f>
        <v>0.04</v>
      </c>
      <c r="F282" s="36">
        <v>3</v>
      </c>
      <c r="G282" s="186">
        <f t="shared" si="34"/>
        <v>1.3333333333333334E-2</v>
      </c>
    </row>
    <row r="283" spans="1:7" ht="15.3" x14ac:dyDescent="0.5">
      <c r="A283" s="76">
        <v>79</v>
      </c>
      <c r="B283" s="79" t="s">
        <v>2710</v>
      </c>
      <c r="C283" s="187" t="s">
        <v>196</v>
      </c>
      <c r="D283" s="94" t="s">
        <v>2856</v>
      </c>
      <c r="E283" s="186">
        <f>25/25</f>
        <v>1</v>
      </c>
      <c r="F283" s="36">
        <v>1</v>
      </c>
      <c r="G283" s="186">
        <f t="shared" si="34"/>
        <v>1</v>
      </c>
    </row>
    <row r="284" spans="1:7" ht="15.3" x14ac:dyDescent="0.5">
      <c r="A284" s="76">
        <v>80</v>
      </c>
      <c r="B284" s="79" t="s">
        <v>2711</v>
      </c>
      <c r="C284" s="106" t="s">
        <v>195</v>
      </c>
      <c r="D284" s="103" t="s">
        <v>2849</v>
      </c>
      <c r="E284" s="186">
        <f>12/25</f>
        <v>0.48</v>
      </c>
      <c r="F284" s="36">
        <v>1</v>
      </c>
      <c r="G284" s="186">
        <f t="shared" si="34"/>
        <v>0.48</v>
      </c>
    </row>
    <row r="285" spans="1:7" ht="15.3" x14ac:dyDescent="0.5">
      <c r="A285" s="76">
        <v>81</v>
      </c>
      <c r="B285" s="77" t="s">
        <v>2712</v>
      </c>
      <c r="C285" s="106" t="s">
        <v>195</v>
      </c>
      <c r="D285" s="103" t="s">
        <v>2849</v>
      </c>
      <c r="E285" s="186">
        <f>12/25</f>
        <v>0.48</v>
      </c>
      <c r="F285" s="36">
        <v>1</v>
      </c>
      <c r="G285" s="186">
        <f t="shared" si="34"/>
        <v>0.48</v>
      </c>
    </row>
    <row r="286" spans="1:7" ht="15.3" x14ac:dyDescent="0.5">
      <c r="A286" s="76">
        <v>82</v>
      </c>
      <c r="B286" s="79" t="s">
        <v>2713</v>
      </c>
      <c r="C286" s="106" t="s">
        <v>195</v>
      </c>
      <c r="D286" s="94" t="s">
        <v>2847</v>
      </c>
      <c r="E286" s="186">
        <f>1/25</f>
        <v>0.04</v>
      </c>
      <c r="F286" s="36">
        <v>3</v>
      </c>
      <c r="G286" s="186">
        <f t="shared" si="34"/>
        <v>1.3333333333333334E-2</v>
      </c>
    </row>
    <row r="287" spans="1:7" ht="15.3" x14ac:dyDescent="0.5">
      <c r="A287" s="76">
        <v>83</v>
      </c>
      <c r="B287" s="79" t="s">
        <v>2714</v>
      </c>
      <c r="C287" s="187" t="s">
        <v>197</v>
      </c>
      <c r="D287" s="103" t="s">
        <v>2861</v>
      </c>
      <c r="E287" s="186">
        <f>50/25</f>
        <v>2</v>
      </c>
      <c r="F287" s="36">
        <v>3</v>
      </c>
      <c r="G287" s="186">
        <f t="shared" si="34"/>
        <v>0.66666666666666663</v>
      </c>
    </row>
    <row r="288" spans="1:7" ht="15.3" x14ac:dyDescent="0.5">
      <c r="A288" s="76">
        <v>84</v>
      </c>
      <c r="B288" s="79" t="s">
        <v>2715</v>
      </c>
      <c r="C288" s="187" t="s">
        <v>197</v>
      </c>
      <c r="D288" s="103" t="s">
        <v>2861</v>
      </c>
      <c r="E288" s="186">
        <f>50/25</f>
        <v>2</v>
      </c>
      <c r="F288" s="36">
        <v>1</v>
      </c>
      <c r="G288" s="186">
        <f t="shared" si="34"/>
        <v>2</v>
      </c>
    </row>
    <row r="289" spans="1:7" ht="15.3" x14ac:dyDescent="0.5">
      <c r="A289" s="76">
        <v>85</v>
      </c>
      <c r="B289" s="79" t="s">
        <v>2716</v>
      </c>
      <c r="C289" s="106" t="s">
        <v>195</v>
      </c>
      <c r="D289" s="103" t="s">
        <v>2848</v>
      </c>
      <c r="E289" s="186">
        <f>10/25</f>
        <v>0.4</v>
      </c>
      <c r="F289" s="36">
        <v>3</v>
      </c>
      <c r="G289" s="186">
        <f t="shared" si="34"/>
        <v>0.13333333333333333</v>
      </c>
    </row>
    <row r="290" spans="1:7" ht="15.3" x14ac:dyDescent="0.5">
      <c r="A290" s="76">
        <v>86</v>
      </c>
      <c r="B290" s="79" t="s">
        <v>2717</v>
      </c>
      <c r="C290" s="106" t="s">
        <v>195</v>
      </c>
      <c r="D290" s="94" t="s">
        <v>2847</v>
      </c>
      <c r="E290" s="186">
        <f>1/25</f>
        <v>0.04</v>
      </c>
      <c r="F290" s="36">
        <v>3</v>
      </c>
      <c r="G290" s="186">
        <f t="shared" si="34"/>
        <v>1.3333333333333334E-2</v>
      </c>
    </row>
    <row r="291" spans="1:7" ht="15.3" x14ac:dyDescent="0.5">
      <c r="A291" s="76">
        <v>87</v>
      </c>
      <c r="B291" s="79" t="s">
        <v>2718</v>
      </c>
      <c r="C291" s="106" t="s">
        <v>195</v>
      </c>
      <c r="D291" s="94" t="s">
        <v>2847</v>
      </c>
      <c r="E291" s="186">
        <f>1/25</f>
        <v>0.04</v>
      </c>
      <c r="F291" s="36">
        <v>3</v>
      </c>
      <c r="G291" s="186">
        <f t="shared" si="34"/>
        <v>1.3333333333333334E-2</v>
      </c>
    </row>
    <row r="292" spans="1:7" ht="15.3" x14ac:dyDescent="0.5">
      <c r="A292" s="76">
        <v>88</v>
      </c>
      <c r="B292" s="92" t="s">
        <v>2719</v>
      </c>
      <c r="C292" s="106" t="s">
        <v>125</v>
      </c>
      <c r="D292" s="94" t="s">
        <v>2859</v>
      </c>
      <c r="E292" s="186">
        <f>3/25</f>
        <v>0.12</v>
      </c>
      <c r="F292" s="36">
        <v>3</v>
      </c>
      <c r="G292" s="186">
        <f t="shared" si="34"/>
        <v>0.04</v>
      </c>
    </row>
    <row r="293" spans="1:7" ht="15.3" x14ac:dyDescent="0.5">
      <c r="A293" s="76">
        <v>89</v>
      </c>
      <c r="B293" s="79" t="s">
        <v>2720</v>
      </c>
      <c r="C293" s="106" t="s">
        <v>125</v>
      </c>
      <c r="D293" s="94" t="s">
        <v>2847</v>
      </c>
      <c r="E293" s="186">
        <f>1/25</f>
        <v>0.04</v>
      </c>
      <c r="F293" s="36">
        <v>3</v>
      </c>
      <c r="G293" s="186">
        <f t="shared" si="34"/>
        <v>1.3333333333333334E-2</v>
      </c>
    </row>
    <row r="294" spans="1:7" ht="15.3" x14ac:dyDescent="0.55000000000000004">
      <c r="A294" s="74" t="s">
        <v>2564</v>
      </c>
      <c r="B294" s="75" t="s">
        <v>2862</v>
      </c>
      <c r="C294" s="108"/>
      <c r="D294" s="158"/>
      <c r="E294" s="158"/>
      <c r="F294" s="36"/>
      <c r="G294" s="158"/>
    </row>
    <row r="295" spans="1:7" ht="15.3" x14ac:dyDescent="0.5">
      <c r="A295" s="76">
        <v>1</v>
      </c>
      <c r="B295" s="77" t="s">
        <v>2660</v>
      </c>
      <c r="C295" s="106" t="s">
        <v>195</v>
      </c>
      <c r="D295" s="94" t="s">
        <v>2847</v>
      </c>
      <c r="E295" s="186">
        <f>1/30</f>
        <v>3.3333333333333333E-2</v>
      </c>
      <c r="F295" s="36">
        <v>3</v>
      </c>
      <c r="G295" s="186">
        <f>E295/F295</f>
        <v>1.1111111111111112E-2</v>
      </c>
    </row>
    <row r="296" spans="1:7" ht="15.3" x14ac:dyDescent="0.5">
      <c r="A296" s="76">
        <v>2</v>
      </c>
      <c r="B296" s="77" t="s">
        <v>2538</v>
      </c>
      <c r="C296" s="106" t="s">
        <v>195</v>
      </c>
      <c r="D296" s="94" t="s">
        <v>2863</v>
      </c>
      <c r="E296" s="186">
        <f>30/30</f>
        <v>1</v>
      </c>
      <c r="F296" s="36">
        <v>1</v>
      </c>
      <c r="G296" s="186">
        <f t="shared" ref="G296:G359" si="36">E296/F296</f>
        <v>1</v>
      </c>
    </row>
    <row r="297" spans="1:7" ht="15.3" x14ac:dyDescent="0.5">
      <c r="A297" s="76">
        <v>3</v>
      </c>
      <c r="B297" s="86" t="s">
        <v>2661</v>
      </c>
      <c r="C297" s="106" t="s">
        <v>195</v>
      </c>
      <c r="D297" s="94" t="s">
        <v>2847</v>
      </c>
      <c r="E297" s="186">
        <f t="shared" ref="E297:E298" si="37">1/30</f>
        <v>3.3333333333333333E-2</v>
      </c>
      <c r="F297" s="36">
        <v>5</v>
      </c>
      <c r="G297" s="186">
        <f t="shared" si="36"/>
        <v>6.6666666666666662E-3</v>
      </c>
    </row>
    <row r="298" spans="1:7" ht="15.3" x14ac:dyDescent="0.5">
      <c r="A298" s="76">
        <v>4</v>
      </c>
      <c r="B298" s="79" t="s">
        <v>2821</v>
      </c>
      <c r="C298" s="106" t="s">
        <v>195</v>
      </c>
      <c r="D298" s="94" t="s">
        <v>2847</v>
      </c>
      <c r="E298" s="186">
        <f t="shared" si="37"/>
        <v>3.3333333333333333E-2</v>
      </c>
      <c r="F298" s="36">
        <v>2</v>
      </c>
      <c r="G298" s="186">
        <f t="shared" si="36"/>
        <v>1.6666666666666666E-2</v>
      </c>
    </row>
    <row r="299" spans="1:7" ht="15.3" x14ac:dyDescent="0.5">
      <c r="A299" s="76">
        <v>5</v>
      </c>
      <c r="B299" s="78" t="s">
        <v>2662</v>
      </c>
      <c r="C299" s="106" t="s">
        <v>195</v>
      </c>
      <c r="D299" s="94" t="s">
        <v>2854</v>
      </c>
      <c r="E299" s="186">
        <f>2/30</f>
        <v>6.6666666666666666E-2</v>
      </c>
      <c r="F299" s="36">
        <v>5</v>
      </c>
      <c r="G299" s="186">
        <f t="shared" si="36"/>
        <v>1.3333333333333332E-2</v>
      </c>
    </row>
    <row r="300" spans="1:7" ht="15.3" x14ac:dyDescent="0.5">
      <c r="A300" s="76">
        <v>6</v>
      </c>
      <c r="B300" s="88" t="s">
        <v>2602</v>
      </c>
      <c r="C300" s="106" t="s">
        <v>195</v>
      </c>
      <c r="D300" s="94" t="s">
        <v>2847</v>
      </c>
      <c r="E300" s="186">
        <f>1/30</f>
        <v>3.3333333333333333E-2</v>
      </c>
      <c r="F300" s="36">
        <v>5</v>
      </c>
      <c r="G300" s="186">
        <f t="shared" si="36"/>
        <v>6.6666666666666662E-3</v>
      </c>
    </row>
    <row r="301" spans="1:7" ht="15.3" x14ac:dyDescent="0.5">
      <c r="A301" s="76">
        <v>7</v>
      </c>
      <c r="B301" s="78" t="s">
        <v>2530</v>
      </c>
      <c r="C301" s="106" t="s">
        <v>195</v>
      </c>
      <c r="D301" s="82" t="s">
        <v>2851</v>
      </c>
      <c r="E301" s="186">
        <f>15/30</f>
        <v>0.5</v>
      </c>
      <c r="F301" s="36">
        <v>5</v>
      </c>
      <c r="G301" s="186">
        <f t="shared" si="36"/>
        <v>0.1</v>
      </c>
    </row>
    <row r="302" spans="1:7" ht="15.3" x14ac:dyDescent="0.5">
      <c r="A302" s="76">
        <v>8</v>
      </c>
      <c r="B302" s="77" t="s">
        <v>2537</v>
      </c>
      <c r="C302" s="106" t="s">
        <v>195</v>
      </c>
      <c r="D302" s="94" t="s">
        <v>2847</v>
      </c>
      <c r="E302" s="186">
        <f>1/30</f>
        <v>3.3333333333333333E-2</v>
      </c>
      <c r="F302" s="36">
        <v>3</v>
      </c>
      <c r="G302" s="186">
        <f t="shared" si="36"/>
        <v>1.1111111111111112E-2</v>
      </c>
    </row>
    <row r="303" spans="1:7" ht="15.3" x14ac:dyDescent="0.5">
      <c r="A303" s="76">
        <v>9</v>
      </c>
      <c r="B303" s="77" t="s">
        <v>2536</v>
      </c>
      <c r="C303" s="106" t="s">
        <v>195</v>
      </c>
      <c r="D303" s="94" t="s">
        <v>2854</v>
      </c>
      <c r="E303" s="186">
        <f>2/30</f>
        <v>6.6666666666666666E-2</v>
      </c>
      <c r="F303" s="36">
        <v>3</v>
      </c>
      <c r="G303" s="186">
        <f t="shared" si="36"/>
        <v>2.2222222222222223E-2</v>
      </c>
    </row>
    <row r="304" spans="1:7" ht="15.3" x14ac:dyDescent="0.5">
      <c r="A304" s="76">
        <v>10</v>
      </c>
      <c r="B304" s="78" t="s">
        <v>2540</v>
      </c>
      <c r="C304" s="106" t="s">
        <v>195</v>
      </c>
      <c r="D304" s="94" t="s">
        <v>2854</v>
      </c>
      <c r="E304" s="186">
        <f>2/30</f>
        <v>6.6666666666666666E-2</v>
      </c>
      <c r="F304" s="36">
        <v>3</v>
      </c>
      <c r="G304" s="186">
        <f t="shared" si="36"/>
        <v>2.2222222222222223E-2</v>
      </c>
    </row>
    <row r="305" spans="1:7" ht="15.3" x14ac:dyDescent="0.5">
      <c r="A305" s="76">
        <v>11</v>
      </c>
      <c r="B305" s="78" t="s">
        <v>2604</v>
      </c>
      <c r="C305" s="106" t="s">
        <v>195</v>
      </c>
      <c r="D305" s="94" t="s">
        <v>2847</v>
      </c>
      <c r="E305" s="186">
        <f>1/30</f>
        <v>3.3333333333333333E-2</v>
      </c>
      <c r="F305" s="36">
        <v>5</v>
      </c>
      <c r="G305" s="186">
        <f t="shared" si="36"/>
        <v>6.6666666666666662E-3</v>
      </c>
    </row>
    <row r="306" spans="1:7" ht="15.3" x14ac:dyDescent="0.5">
      <c r="A306" s="76">
        <v>12</v>
      </c>
      <c r="B306" s="78" t="s">
        <v>2533</v>
      </c>
      <c r="C306" s="106" t="s">
        <v>195</v>
      </c>
      <c r="D306" s="94" t="s">
        <v>2854</v>
      </c>
      <c r="E306" s="186">
        <f>2/30</f>
        <v>6.6666666666666666E-2</v>
      </c>
      <c r="F306" s="36">
        <v>5</v>
      </c>
      <c r="G306" s="186">
        <f t="shared" si="36"/>
        <v>1.3333333333333332E-2</v>
      </c>
    </row>
    <row r="307" spans="1:7" ht="15.3" x14ac:dyDescent="0.5">
      <c r="A307" s="76">
        <v>13</v>
      </c>
      <c r="B307" s="78" t="s">
        <v>2531</v>
      </c>
      <c r="C307" s="106" t="s">
        <v>195</v>
      </c>
      <c r="D307" s="82" t="s">
        <v>2851</v>
      </c>
      <c r="E307" s="186">
        <f>15/30</f>
        <v>0.5</v>
      </c>
      <c r="F307" s="36">
        <v>5</v>
      </c>
      <c r="G307" s="186">
        <f t="shared" si="36"/>
        <v>0.1</v>
      </c>
    </row>
    <row r="308" spans="1:7" ht="15.3" x14ac:dyDescent="0.5">
      <c r="A308" s="76">
        <v>14</v>
      </c>
      <c r="B308" s="78" t="s">
        <v>2532</v>
      </c>
      <c r="C308" s="106" t="s">
        <v>195</v>
      </c>
      <c r="D308" s="94" t="s">
        <v>2863</v>
      </c>
      <c r="E308" s="186">
        <f>30/30</f>
        <v>1</v>
      </c>
      <c r="F308" s="36">
        <v>5</v>
      </c>
      <c r="G308" s="186">
        <f t="shared" si="36"/>
        <v>0.2</v>
      </c>
    </row>
    <row r="309" spans="1:7" ht="15.3" x14ac:dyDescent="0.5">
      <c r="A309" s="76">
        <v>15</v>
      </c>
      <c r="B309" s="78" t="s">
        <v>2857</v>
      </c>
      <c r="C309" s="106" t="s">
        <v>195</v>
      </c>
      <c r="D309" s="94" t="s">
        <v>2847</v>
      </c>
      <c r="E309" s="186">
        <f>1/30</f>
        <v>3.3333333333333333E-2</v>
      </c>
      <c r="F309" s="36">
        <v>3</v>
      </c>
      <c r="G309" s="186">
        <f t="shared" si="36"/>
        <v>1.1111111111111112E-2</v>
      </c>
    </row>
    <row r="310" spans="1:7" ht="15.3" x14ac:dyDescent="0.5">
      <c r="A310" s="76">
        <v>16</v>
      </c>
      <c r="B310" s="78" t="s">
        <v>2663</v>
      </c>
      <c r="C310" s="106" t="s">
        <v>195</v>
      </c>
      <c r="D310" s="94" t="s">
        <v>2854</v>
      </c>
      <c r="E310" s="186">
        <f>2/30</f>
        <v>6.6666666666666666E-2</v>
      </c>
      <c r="F310" s="36">
        <v>2</v>
      </c>
      <c r="G310" s="186">
        <f t="shared" si="36"/>
        <v>3.3333333333333333E-2</v>
      </c>
    </row>
    <row r="311" spans="1:7" ht="15.3" x14ac:dyDescent="0.5">
      <c r="A311" s="76">
        <v>17</v>
      </c>
      <c r="B311" s="79" t="s">
        <v>2664</v>
      </c>
      <c r="C311" s="106" t="s">
        <v>195</v>
      </c>
      <c r="D311" s="94" t="s">
        <v>2847</v>
      </c>
      <c r="E311" s="186">
        <f>1/30</f>
        <v>3.3333333333333333E-2</v>
      </c>
      <c r="F311" s="36">
        <v>5</v>
      </c>
      <c r="G311" s="186">
        <f t="shared" si="36"/>
        <v>6.6666666666666662E-3</v>
      </c>
    </row>
    <row r="312" spans="1:7" ht="15.3" x14ac:dyDescent="0.5">
      <c r="A312" s="76">
        <v>18</v>
      </c>
      <c r="B312" s="79" t="s">
        <v>2665</v>
      </c>
      <c r="C312" s="106" t="s">
        <v>195</v>
      </c>
      <c r="D312" s="94" t="s">
        <v>2847</v>
      </c>
      <c r="E312" s="186">
        <f>1/30</f>
        <v>3.3333333333333333E-2</v>
      </c>
      <c r="F312" s="36">
        <v>5</v>
      </c>
      <c r="G312" s="186">
        <f t="shared" si="36"/>
        <v>6.6666666666666662E-3</v>
      </c>
    </row>
    <row r="313" spans="1:7" ht="15.3" x14ac:dyDescent="0.5">
      <c r="A313" s="76">
        <v>19</v>
      </c>
      <c r="B313" s="79" t="s">
        <v>2542</v>
      </c>
      <c r="C313" s="106" t="s">
        <v>195</v>
      </c>
      <c r="D313" s="104" t="s">
        <v>2858</v>
      </c>
      <c r="E313" s="186">
        <f>5/30</f>
        <v>0.16666666666666666</v>
      </c>
      <c r="F313" s="36">
        <v>5</v>
      </c>
      <c r="G313" s="186">
        <f t="shared" si="36"/>
        <v>3.3333333333333333E-2</v>
      </c>
    </row>
    <row r="314" spans="1:7" ht="15.3" x14ac:dyDescent="0.5">
      <c r="A314" s="76">
        <v>20</v>
      </c>
      <c r="B314" s="77" t="s">
        <v>2666</v>
      </c>
      <c r="C314" s="106" t="s">
        <v>195</v>
      </c>
      <c r="D314" s="104" t="s">
        <v>2860</v>
      </c>
      <c r="E314" s="186">
        <f>6/30</f>
        <v>0.2</v>
      </c>
      <c r="F314" s="36">
        <v>1</v>
      </c>
      <c r="G314" s="186">
        <f t="shared" si="36"/>
        <v>0.2</v>
      </c>
    </row>
    <row r="315" spans="1:7" ht="15.3" x14ac:dyDescent="0.5">
      <c r="A315" s="76">
        <v>21</v>
      </c>
      <c r="B315" s="79" t="s">
        <v>2667</v>
      </c>
      <c r="C315" s="106" t="s">
        <v>195</v>
      </c>
      <c r="D315" s="102" t="s">
        <v>2859</v>
      </c>
      <c r="E315" s="186">
        <f>3/30</f>
        <v>0.1</v>
      </c>
      <c r="F315" s="36">
        <v>3</v>
      </c>
      <c r="G315" s="186">
        <f t="shared" si="36"/>
        <v>3.3333333333333333E-2</v>
      </c>
    </row>
    <row r="316" spans="1:7" ht="15.3" x14ac:dyDescent="0.5">
      <c r="A316" s="76">
        <v>22</v>
      </c>
      <c r="B316" s="77" t="s">
        <v>2568</v>
      </c>
      <c r="C316" s="106" t="s">
        <v>195</v>
      </c>
      <c r="D316" s="94" t="s">
        <v>2863</v>
      </c>
      <c r="E316" s="186">
        <f>30/30</f>
        <v>1</v>
      </c>
      <c r="F316" s="36">
        <v>3</v>
      </c>
      <c r="G316" s="186">
        <f t="shared" si="36"/>
        <v>0.33333333333333331</v>
      </c>
    </row>
    <row r="317" spans="1:7" ht="15.3" x14ac:dyDescent="0.5">
      <c r="A317" s="76">
        <v>23</v>
      </c>
      <c r="B317" s="77" t="s">
        <v>2567</v>
      </c>
      <c r="C317" s="106" t="s">
        <v>195</v>
      </c>
      <c r="D317" s="94" t="s">
        <v>2863</v>
      </c>
      <c r="E317" s="186">
        <f>30/30</f>
        <v>1</v>
      </c>
      <c r="F317" s="36">
        <v>3</v>
      </c>
      <c r="G317" s="186">
        <f t="shared" si="36"/>
        <v>0.33333333333333331</v>
      </c>
    </row>
    <row r="318" spans="1:7" ht="15.3" x14ac:dyDescent="0.5">
      <c r="A318" s="76">
        <v>24</v>
      </c>
      <c r="B318" s="77" t="s">
        <v>2574</v>
      </c>
      <c r="C318" s="106" t="s">
        <v>195</v>
      </c>
      <c r="D318" s="104" t="s">
        <v>2858</v>
      </c>
      <c r="E318" s="186">
        <f>5/30</f>
        <v>0.16666666666666666</v>
      </c>
      <c r="F318" s="36">
        <v>3</v>
      </c>
      <c r="G318" s="186">
        <f t="shared" si="36"/>
        <v>5.5555555555555552E-2</v>
      </c>
    </row>
    <row r="319" spans="1:7" ht="15.3" x14ac:dyDescent="0.5">
      <c r="A319" s="76">
        <v>25</v>
      </c>
      <c r="B319" s="77" t="s">
        <v>2608</v>
      </c>
      <c r="C319" s="106" t="s">
        <v>195</v>
      </c>
      <c r="D319" s="94" t="s">
        <v>2854</v>
      </c>
      <c r="E319" s="186">
        <f>2/30</f>
        <v>6.6666666666666666E-2</v>
      </c>
      <c r="F319" s="36">
        <v>3</v>
      </c>
      <c r="G319" s="186">
        <f t="shared" si="36"/>
        <v>2.2222222222222223E-2</v>
      </c>
    </row>
    <row r="320" spans="1:7" ht="15.3" x14ac:dyDescent="0.5">
      <c r="A320" s="76">
        <v>26</v>
      </c>
      <c r="B320" s="78" t="s">
        <v>2721</v>
      </c>
      <c r="C320" s="106" t="s">
        <v>195</v>
      </c>
      <c r="D320" s="94" t="s">
        <v>2847</v>
      </c>
      <c r="E320" s="186">
        <f>1/30</f>
        <v>3.3333333333333333E-2</v>
      </c>
      <c r="F320" s="36">
        <v>3</v>
      </c>
      <c r="G320" s="186">
        <f t="shared" si="36"/>
        <v>1.1111111111111112E-2</v>
      </c>
    </row>
    <row r="321" spans="1:7" ht="15.3" x14ac:dyDescent="0.5">
      <c r="A321" s="76">
        <v>27</v>
      </c>
      <c r="B321" s="78" t="s">
        <v>2722</v>
      </c>
      <c r="C321" s="106" t="s">
        <v>195</v>
      </c>
      <c r="D321" s="94" t="s">
        <v>2847</v>
      </c>
      <c r="E321" s="186">
        <f>1/30</f>
        <v>3.3333333333333333E-2</v>
      </c>
      <c r="F321" s="36">
        <v>3</v>
      </c>
      <c r="G321" s="186">
        <f t="shared" si="36"/>
        <v>1.1111111111111112E-2</v>
      </c>
    </row>
    <row r="322" spans="1:7" ht="15.3" x14ac:dyDescent="0.5">
      <c r="A322" s="76">
        <v>28</v>
      </c>
      <c r="B322" s="78" t="s">
        <v>2723</v>
      </c>
      <c r="C322" s="106" t="s">
        <v>195</v>
      </c>
      <c r="D322" s="104" t="s">
        <v>2860</v>
      </c>
      <c r="E322" s="186">
        <f>6/30</f>
        <v>0.2</v>
      </c>
      <c r="F322" s="36">
        <v>3</v>
      </c>
      <c r="G322" s="186">
        <f t="shared" si="36"/>
        <v>6.6666666666666666E-2</v>
      </c>
    </row>
    <row r="323" spans="1:7" ht="15.3" x14ac:dyDescent="0.5">
      <c r="A323" s="76">
        <v>29</v>
      </c>
      <c r="B323" s="77" t="s">
        <v>2724</v>
      </c>
      <c r="C323" s="106" t="s">
        <v>195</v>
      </c>
      <c r="D323" s="94" t="s">
        <v>2854</v>
      </c>
      <c r="E323" s="186">
        <f>2/30</f>
        <v>6.6666666666666666E-2</v>
      </c>
      <c r="F323" s="36">
        <v>3</v>
      </c>
      <c r="G323" s="186">
        <f t="shared" si="36"/>
        <v>2.2222222222222223E-2</v>
      </c>
    </row>
    <row r="324" spans="1:7" ht="15.3" x14ac:dyDescent="0.5">
      <c r="A324" s="76">
        <v>30</v>
      </c>
      <c r="B324" s="77" t="s">
        <v>2725</v>
      </c>
      <c r="C324" s="106" t="s">
        <v>195</v>
      </c>
      <c r="D324" s="94" t="s">
        <v>2854</v>
      </c>
      <c r="E324" s="186">
        <f>2/30</f>
        <v>6.6666666666666666E-2</v>
      </c>
      <c r="F324" s="36">
        <v>3</v>
      </c>
      <c r="G324" s="186">
        <f t="shared" si="36"/>
        <v>2.2222222222222223E-2</v>
      </c>
    </row>
    <row r="325" spans="1:7" ht="15.3" x14ac:dyDescent="0.5">
      <c r="A325" s="76">
        <v>31</v>
      </c>
      <c r="B325" s="77" t="s">
        <v>2671</v>
      </c>
      <c r="C325" s="106" t="s">
        <v>2844</v>
      </c>
      <c r="D325" s="94" t="s">
        <v>2847</v>
      </c>
      <c r="E325" s="186">
        <f>1/30</f>
        <v>3.3333333333333333E-2</v>
      </c>
      <c r="F325" s="36">
        <v>3</v>
      </c>
      <c r="G325" s="186">
        <f t="shared" si="36"/>
        <v>1.1111111111111112E-2</v>
      </c>
    </row>
    <row r="326" spans="1:7" ht="15.3" x14ac:dyDescent="0.5">
      <c r="A326" s="76">
        <v>32</v>
      </c>
      <c r="B326" s="77" t="s">
        <v>2726</v>
      </c>
      <c r="C326" s="106" t="s">
        <v>125</v>
      </c>
      <c r="D326" s="103" t="s">
        <v>2848</v>
      </c>
      <c r="E326" s="186">
        <f>10/30</f>
        <v>0.33333333333333331</v>
      </c>
      <c r="F326" s="36">
        <v>3</v>
      </c>
      <c r="G326" s="186">
        <f t="shared" si="36"/>
        <v>0.1111111111111111</v>
      </c>
    </row>
    <row r="327" spans="1:7" ht="15.3" x14ac:dyDescent="0.5">
      <c r="A327" s="76">
        <v>33</v>
      </c>
      <c r="B327" s="77" t="s">
        <v>2727</v>
      </c>
      <c r="C327" s="106" t="s">
        <v>196</v>
      </c>
      <c r="D327" s="103" t="s">
        <v>2848</v>
      </c>
      <c r="E327" s="186">
        <f>10/30</f>
        <v>0.33333333333333331</v>
      </c>
      <c r="F327" s="36">
        <v>3</v>
      </c>
      <c r="G327" s="186">
        <f t="shared" si="36"/>
        <v>0.1111111111111111</v>
      </c>
    </row>
    <row r="328" spans="1:7" ht="15.3" x14ac:dyDescent="0.5">
      <c r="A328" s="76">
        <v>34</v>
      </c>
      <c r="B328" s="77" t="s">
        <v>2672</v>
      </c>
      <c r="C328" s="106" t="s">
        <v>195</v>
      </c>
      <c r="D328" s="94" t="s">
        <v>2863</v>
      </c>
      <c r="E328" s="186">
        <f>30/30</f>
        <v>1</v>
      </c>
      <c r="F328" s="36">
        <v>3</v>
      </c>
      <c r="G328" s="186">
        <f t="shared" si="36"/>
        <v>0.33333333333333331</v>
      </c>
    </row>
    <row r="329" spans="1:7" ht="15.3" x14ac:dyDescent="0.5">
      <c r="A329" s="76">
        <v>35</v>
      </c>
      <c r="B329" s="77" t="s">
        <v>2673</v>
      </c>
      <c r="C329" s="106" t="s">
        <v>195</v>
      </c>
      <c r="D329" s="94" t="s">
        <v>2847</v>
      </c>
      <c r="E329" s="186">
        <f>1/30</f>
        <v>3.3333333333333333E-2</v>
      </c>
      <c r="F329" s="36">
        <v>3</v>
      </c>
      <c r="G329" s="186">
        <f t="shared" si="36"/>
        <v>1.1111111111111112E-2</v>
      </c>
    </row>
    <row r="330" spans="1:7" ht="15.3" x14ac:dyDescent="0.5">
      <c r="A330" s="76">
        <v>36</v>
      </c>
      <c r="B330" s="77" t="s">
        <v>2674</v>
      </c>
      <c r="C330" s="106" t="s">
        <v>195</v>
      </c>
      <c r="D330" s="94" t="s">
        <v>2863</v>
      </c>
      <c r="E330" s="186">
        <f>30/30</f>
        <v>1</v>
      </c>
      <c r="F330" s="36">
        <v>1</v>
      </c>
      <c r="G330" s="186">
        <f t="shared" si="36"/>
        <v>1</v>
      </c>
    </row>
    <row r="331" spans="1:7" ht="15.3" x14ac:dyDescent="0.5">
      <c r="A331" s="76">
        <v>37</v>
      </c>
      <c r="B331" s="77" t="s">
        <v>2675</v>
      </c>
      <c r="C331" s="106" t="s">
        <v>196</v>
      </c>
      <c r="D331" s="94" t="s">
        <v>2863</v>
      </c>
      <c r="E331" s="186">
        <f t="shared" ref="E331:E332" si="38">30/30</f>
        <v>1</v>
      </c>
      <c r="F331" s="36">
        <v>1</v>
      </c>
      <c r="G331" s="186">
        <f t="shared" si="36"/>
        <v>1</v>
      </c>
    </row>
    <row r="332" spans="1:7" ht="15.3" x14ac:dyDescent="0.5">
      <c r="A332" s="76">
        <v>38</v>
      </c>
      <c r="B332" s="77" t="s">
        <v>2676</v>
      </c>
      <c r="C332" s="106" t="s">
        <v>2845</v>
      </c>
      <c r="D332" s="94" t="s">
        <v>2863</v>
      </c>
      <c r="E332" s="186">
        <f t="shared" si="38"/>
        <v>1</v>
      </c>
      <c r="F332" s="36">
        <v>1</v>
      </c>
      <c r="G332" s="186">
        <f t="shared" si="36"/>
        <v>1</v>
      </c>
    </row>
    <row r="333" spans="1:7" ht="15.3" x14ac:dyDescent="0.5">
      <c r="A333" s="76">
        <v>39</v>
      </c>
      <c r="B333" s="77" t="s">
        <v>2677</v>
      </c>
      <c r="C333" s="106" t="s">
        <v>125</v>
      </c>
      <c r="D333" s="94" t="s">
        <v>2847</v>
      </c>
      <c r="E333" s="186">
        <f>1/30</f>
        <v>3.3333333333333333E-2</v>
      </c>
      <c r="F333" s="36">
        <v>3</v>
      </c>
      <c r="G333" s="186">
        <f t="shared" si="36"/>
        <v>1.1111111111111112E-2</v>
      </c>
    </row>
    <row r="334" spans="1:7" ht="15.3" x14ac:dyDescent="0.5">
      <c r="A334" s="76">
        <v>40</v>
      </c>
      <c r="B334" s="77" t="s">
        <v>2678</v>
      </c>
      <c r="C334" s="106" t="s">
        <v>125</v>
      </c>
      <c r="D334" s="94" t="s">
        <v>2847</v>
      </c>
      <c r="E334" s="186">
        <f t="shared" ref="E334:E337" si="39">1/30</f>
        <v>3.3333333333333333E-2</v>
      </c>
      <c r="F334" s="36">
        <v>3</v>
      </c>
      <c r="G334" s="186">
        <f t="shared" si="36"/>
        <v>1.1111111111111112E-2</v>
      </c>
    </row>
    <row r="335" spans="1:7" ht="15.3" x14ac:dyDescent="0.5">
      <c r="A335" s="76">
        <v>41</v>
      </c>
      <c r="B335" s="77" t="s">
        <v>2679</v>
      </c>
      <c r="C335" s="106" t="s">
        <v>125</v>
      </c>
      <c r="D335" s="94" t="s">
        <v>2847</v>
      </c>
      <c r="E335" s="186">
        <f t="shared" si="39"/>
        <v>3.3333333333333333E-2</v>
      </c>
      <c r="F335" s="36">
        <v>3</v>
      </c>
      <c r="G335" s="186">
        <f t="shared" si="36"/>
        <v>1.1111111111111112E-2</v>
      </c>
    </row>
    <row r="336" spans="1:7" ht="15.3" x14ac:dyDescent="0.5">
      <c r="A336" s="76">
        <v>42</v>
      </c>
      <c r="B336" s="77" t="s">
        <v>2680</v>
      </c>
      <c r="C336" s="106" t="s">
        <v>125</v>
      </c>
      <c r="D336" s="94" t="s">
        <v>2847</v>
      </c>
      <c r="E336" s="186">
        <f t="shared" si="39"/>
        <v>3.3333333333333333E-2</v>
      </c>
      <c r="F336" s="36">
        <v>3</v>
      </c>
      <c r="G336" s="186">
        <f t="shared" si="36"/>
        <v>1.1111111111111112E-2</v>
      </c>
    </row>
    <row r="337" spans="1:7" ht="15.3" x14ac:dyDescent="0.5">
      <c r="A337" s="76">
        <v>43</v>
      </c>
      <c r="B337" s="78" t="s">
        <v>238</v>
      </c>
      <c r="C337" s="106" t="s">
        <v>197</v>
      </c>
      <c r="D337" s="94" t="s">
        <v>2847</v>
      </c>
      <c r="E337" s="186">
        <f t="shared" si="39"/>
        <v>3.3333333333333333E-2</v>
      </c>
      <c r="F337" s="36">
        <v>3</v>
      </c>
      <c r="G337" s="186">
        <f t="shared" si="36"/>
        <v>1.1111111111111112E-2</v>
      </c>
    </row>
    <row r="338" spans="1:7" ht="15.3" x14ac:dyDescent="0.5">
      <c r="A338" s="76">
        <v>44</v>
      </c>
      <c r="B338" s="78" t="s">
        <v>2728</v>
      </c>
      <c r="C338" s="106" t="s">
        <v>125</v>
      </c>
      <c r="D338" s="104" t="s">
        <v>2860</v>
      </c>
      <c r="E338" s="186">
        <f>6/30</f>
        <v>0.2</v>
      </c>
      <c r="F338" s="36">
        <v>3</v>
      </c>
      <c r="G338" s="186">
        <f t="shared" si="36"/>
        <v>6.6666666666666666E-2</v>
      </c>
    </row>
    <row r="339" spans="1:7" ht="15.3" x14ac:dyDescent="0.5">
      <c r="A339" s="76">
        <v>45</v>
      </c>
      <c r="B339" s="93" t="s">
        <v>2729</v>
      </c>
      <c r="C339" s="106" t="s">
        <v>125</v>
      </c>
      <c r="D339" s="104" t="s">
        <v>2858</v>
      </c>
      <c r="E339" s="186">
        <f>5/30</f>
        <v>0.16666666666666666</v>
      </c>
      <c r="F339" s="36">
        <v>3</v>
      </c>
      <c r="G339" s="186">
        <f t="shared" si="36"/>
        <v>5.5555555555555552E-2</v>
      </c>
    </row>
    <row r="340" spans="1:7" ht="15.3" x14ac:dyDescent="0.5">
      <c r="A340" s="76">
        <v>46</v>
      </c>
      <c r="B340" s="93" t="s">
        <v>2730</v>
      </c>
      <c r="C340" s="106" t="s">
        <v>125</v>
      </c>
      <c r="D340" s="94" t="s">
        <v>2854</v>
      </c>
      <c r="E340" s="186">
        <f>2/30</f>
        <v>6.6666666666666666E-2</v>
      </c>
      <c r="F340" s="36">
        <v>3</v>
      </c>
      <c r="G340" s="186">
        <f t="shared" si="36"/>
        <v>2.2222222222222223E-2</v>
      </c>
    </row>
    <row r="341" spans="1:7" ht="15.3" x14ac:dyDescent="0.5">
      <c r="A341" s="76">
        <v>47</v>
      </c>
      <c r="B341" s="80" t="s">
        <v>2554</v>
      </c>
      <c r="C341" s="106" t="s">
        <v>2809</v>
      </c>
      <c r="D341" s="102" t="s">
        <v>2859</v>
      </c>
      <c r="E341" s="186">
        <f>3/30</f>
        <v>0.1</v>
      </c>
      <c r="F341" s="36">
        <v>3</v>
      </c>
      <c r="G341" s="186">
        <f t="shared" si="36"/>
        <v>3.3333333333333333E-2</v>
      </c>
    </row>
    <row r="342" spans="1:7" ht="15.3" x14ac:dyDescent="0.5">
      <c r="A342" s="76">
        <v>48</v>
      </c>
      <c r="B342" s="77" t="s">
        <v>2555</v>
      </c>
      <c r="C342" s="106" t="s">
        <v>2809</v>
      </c>
      <c r="D342" s="102" t="s">
        <v>2859</v>
      </c>
      <c r="E342" s="186">
        <f>3/30</f>
        <v>0.1</v>
      </c>
      <c r="F342" s="36">
        <v>3</v>
      </c>
      <c r="G342" s="186">
        <f t="shared" si="36"/>
        <v>3.3333333333333333E-2</v>
      </c>
    </row>
    <row r="343" spans="1:7" ht="15.3" x14ac:dyDescent="0.5">
      <c r="A343" s="76">
        <v>49</v>
      </c>
      <c r="B343" s="73" t="s">
        <v>2731</v>
      </c>
      <c r="C343" s="106" t="s">
        <v>125</v>
      </c>
      <c r="D343" s="94" t="s">
        <v>2847</v>
      </c>
      <c r="E343" s="186">
        <f>1/30</f>
        <v>3.3333333333333333E-2</v>
      </c>
      <c r="F343" s="36">
        <v>3</v>
      </c>
      <c r="G343" s="186">
        <f t="shared" si="36"/>
        <v>1.1111111111111112E-2</v>
      </c>
    </row>
    <row r="344" spans="1:7" ht="15.3" x14ac:dyDescent="0.5">
      <c r="A344" s="76">
        <v>50</v>
      </c>
      <c r="B344" s="73" t="s">
        <v>2685</v>
      </c>
      <c r="C344" s="106" t="s">
        <v>125</v>
      </c>
      <c r="D344" s="82" t="s">
        <v>2854</v>
      </c>
      <c r="E344" s="186">
        <f>2/30</f>
        <v>6.6666666666666666E-2</v>
      </c>
      <c r="F344" s="36">
        <v>3</v>
      </c>
      <c r="G344" s="186">
        <f t="shared" si="36"/>
        <v>2.2222222222222223E-2</v>
      </c>
    </row>
    <row r="345" spans="1:7" ht="15.3" x14ac:dyDescent="0.5">
      <c r="A345" s="76">
        <v>51</v>
      </c>
      <c r="B345" s="73" t="s">
        <v>2732</v>
      </c>
      <c r="C345" s="106" t="s">
        <v>125</v>
      </c>
      <c r="D345" s="94" t="s">
        <v>2847</v>
      </c>
      <c r="E345" s="186">
        <f>1/30</f>
        <v>3.3333333333333333E-2</v>
      </c>
      <c r="F345" s="36">
        <v>3</v>
      </c>
      <c r="G345" s="186">
        <f t="shared" si="36"/>
        <v>1.1111111111111112E-2</v>
      </c>
    </row>
    <row r="346" spans="1:7" ht="15.3" x14ac:dyDescent="0.5">
      <c r="A346" s="76">
        <v>52</v>
      </c>
      <c r="B346" s="73" t="s">
        <v>2733</v>
      </c>
      <c r="C346" s="106" t="s">
        <v>125</v>
      </c>
      <c r="D346" s="102" t="s">
        <v>2859</v>
      </c>
      <c r="E346" s="186">
        <f>3/30</f>
        <v>0.1</v>
      </c>
      <c r="F346" s="36">
        <v>3</v>
      </c>
      <c r="G346" s="186">
        <f t="shared" si="36"/>
        <v>3.3333333333333333E-2</v>
      </c>
    </row>
    <row r="347" spans="1:7" ht="15.3" x14ac:dyDescent="0.5">
      <c r="A347" s="76">
        <v>53</v>
      </c>
      <c r="B347" s="73" t="s">
        <v>2734</v>
      </c>
      <c r="C347" s="106" t="s">
        <v>125</v>
      </c>
      <c r="D347" s="102" t="s">
        <v>2859</v>
      </c>
      <c r="E347" s="186">
        <f t="shared" ref="E347:E349" si="40">3/30</f>
        <v>0.1</v>
      </c>
      <c r="F347" s="36">
        <v>3</v>
      </c>
      <c r="G347" s="186">
        <f t="shared" si="36"/>
        <v>3.3333333333333333E-2</v>
      </c>
    </row>
    <row r="348" spans="1:7" ht="15.3" x14ac:dyDescent="0.5">
      <c r="A348" s="76">
        <v>54</v>
      </c>
      <c r="B348" s="73" t="s">
        <v>2615</v>
      </c>
      <c r="C348" s="106" t="s">
        <v>125</v>
      </c>
      <c r="D348" s="102" t="s">
        <v>2859</v>
      </c>
      <c r="E348" s="186">
        <f t="shared" si="40"/>
        <v>0.1</v>
      </c>
      <c r="F348" s="36">
        <v>3</v>
      </c>
      <c r="G348" s="186">
        <f t="shared" si="36"/>
        <v>3.3333333333333333E-2</v>
      </c>
    </row>
    <row r="349" spans="1:7" ht="15.3" x14ac:dyDescent="0.5">
      <c r="A349" s="76">
        <v>55</v>
      </c>
      <c r="B349" s="73" t="s">
        <v>2735</v>
      </c>
      <c r="C349" s="106" t="s">
        <v>125</v>
      </c>
      <c r="D349" s="102" t="s">
        <v>2859</v>
      </c>
      <c r="E349" s="186">
        <f t="shared" si="40"/>
        <v>0.1</v>
      </c>
      <c r="F349" s="36">
        <v>3</v>
      </c>
      <c r="G349" s="186">
        <f t="shared" si="36"/>
        <v>3.3333333333333333E-2</v>
      </c>
    </row>
    <row r="350" spans="1:7" ht="15.3" x14ac:dyDescent="0.5">
      <c r="A350" s="76">
        <v>56</v>
      </c>
      <c r="B350" s="78" t="s">
        <v>2689</v>
      </c>
      <c r="C350" s="106" t="s">
        <v>125</v>
      </c>
      <c r="D350" s="94" t="s">
        <v>2854</v>
      </c>
      <c r="E350" s="186">
        <f>2/30</f>
        <v>6.6666666666666666E-2</v>
      </c>
      <c r="F350" s="36">
        <v>3</v>
      </c>
      <c r="G350" s="186">
        <f t="shared" si="36"/>
        <v>2.2222222222222223E-2</v>
      </c>
    </row>
    <row r="351" spans="1:7" ht="15.3" x14ac:dyDescent="0.5">
      <c r="A351" s="76">
        <v>57</v>
      </c>
      <c r="B351" s="78" t="s">
        <v>2690</v>
      </c>
      <c r="C351" s="106" t="s">
        <v>125</v>
      </c>
      <c r="D351" s="94" t="s">
        <v>2854</v>
      </c>
      <c r="E351" s="186">
        <f t="shared" ref="E351:E357" si="41">2/30</f>
        <v>6.6666666666666666E-2</v>
      </c>
      <c r="F351" s="36">
        <v>3</v>
      </c>
      <c r="G351" s="186">
        <f t="shared" si="36"/>
        <v>2.2222222222222223E-2</v>
      </c>
    </row>
    <row r="352" spans="1:7" ht="15.3" x14ac:dyDescent="0.5">
      <c r="A352" s="76">
        <v>58</v>
      </c>
      <c r="B352" s="78" t="s">
        <v>2691</v>
      </c>
      <c r="C352" s="106" t="s">
        <v>125</v>
      </c>
      <c r="D352" s="94" t="s">
        <v>2854</v>
      </c>
      <c r="E352" s="186">
        <f t="shared" si="41"/>
        <v>6.6666666666666666E-2</v>
      </c>
      <c r="F352" s="36">
        <v>3</v>
      </c>
      <c r="G352" s="186">
        <f t="shared" si="36"/>
        <v>2.2222222222222223E-2</v>
      </c>
    </row>
    <row r="353" spans="1:7" ht="15.3" x14ac:dyDescent="0.5">
      <c r="A353" s="76">
        <v>59</v>
      </c>
      <c r="B353" s="78" t="s">
        <v>2736</v>
      </c>
      <c r="C353" s="106" t="s">
        <v>125</v>
      </c>
      <c r="D353" s="94" t="s">
        <v>2847</v>
      </c>
      <c r="E353" s="186">
        <f>1/30</f>
        <v>3.3333333333333333E-2</v>
      </c>
      <c r="F353" s="36">
        <v>3</v>
      </c>
      <c r="G353" s="186">
        <f t="shared" si="36"/>
        <v>1.1111111111111112E-2</v>
      </c>
    </row>
    <row r="354" spans="1:7" ht="15.3" x14ac:dyDescent="0.5">
      <c r="A354" s="76">
        <v>60</v>
      </c>
      <c r="B354" s="78" t="s">
        <v>2692</v>
      </c>
      <c r="C354" s="106" t="s">
        <v>125</v>
      </c>
      <c r="D354" s="94" t="s">
        <v>2854</v>
      </c>
      <c r="E354" s="186">
        <f t="shared" si="41"/>
        <v>6.6666666666666666E-2</v>
      </c>
      <c r="F354" s="36">
        <v>3</v>
      </c>
      <c r="G354" s="186">
        <f t="shared" si="36"/>
        <v>2.2222222222222223E-2</v>
      </c>
    </row>
    <row r="355" spans="1:7" ht="15.3" x14ac:dyDescent="0.5">
      <c r="A355" s="76">
        <v>61</v>
      </c>
      <c r="B355" s="78" t="s">
        <v>2693</v>
      </c>
      <c r="C355" s="106" t="s">
        <v>125</v>
      </c>
      <c r="D355" s="94" t="s">
        <v>2854</v>
      </c>
      <c r="E355" s="186">
        <f t="shared" si="41"/>
        <v>6.6666666666666666E-2</v>
      </c>
      <c r="F355" s="36">
        <v>3</v>
      </c>
      <c r="G355" s="186">
        <f t="shared" si="36"/>
        <v>2.2222222222222223E-2</v>
      </c>
    </row>
    <row r="356" spans="1:7" ht="15.3" x14ac:dyDescent="0.5">
      <c r="A356" s="76">
        <v>62</v>
      </c>
      <c r="B356" s="78" t="s">
        <v>2694</v>
      </c>
      <c r="C356" s="106" t="s">
        <v>125</v>
      </c>
      <c r="D356" s="94" t="s">
        <v>2854</v>
      </c>
      <c r="E356" s="186">
        <f t="shared" si="41"/>
        <v>6.6666666666666666E-2</v>
      </c>
      <c r="F356" s="36">
        <v>3</v>
      </c>
      <c r="G356" s="186">
        <f t="shared" si="36"/>
        <v>2.2222222222222223E-2</v>
      </c>
    </row>
    <row r="357" spans="1:7" ht="15.3" x14ac:dyDescent="0.5">
      <c r="A357" s="76">
        <v>63</v>
      </c>
      <c r="B357" s="78" t="s">
        <v>2695</v>
      </c>
      <c r="C357" s="106" t="s">
        <v>125</v>
      </c>
      <c r="D357" s="94" t="s">
        <v>2854</v>
      </c>
      <c r="E357" s="186">
        <f t="shared" si="41"/>
        <v>6.6666666666666666E-2</v>
      </c>
      <c r="F357" s="36">
        <v>3</v>
      </c>
      <c r="G357" s="186">
        <f t="shared" si="36"/>
        <v>2.2222222222222223E-2</v>
      </c>
    </row>
    <row r="358" spans="1:7" ht="15.3" x14ac:dyDescent="0.5">
      <c r="A358" s="76">
        <v>64</v>
      </c>
      <c r="B358" s="78" t="s">
        <v>2737</v>
      </c>
      <c r="C358" s="106" t="s">
        <v>125</v>
      </c>
      <c r="D358" s="94" t="s">
        <v>2847</v>
      </c>
      <c r="E358" s="186">
        <f>1/30</f>
        <v>3.3333333333333333E-2</v>
      </c>
      <c r="F358" s="36">
        <v>3</v>
      </c>
      <c r="G358" s="186">
        <f t="shared" si="36"/>
        <v>1.1111111111111112E-2</v>
      </c>
    </row>
    <row r="359" spans="1:7" ht="15.3" x14ac:dyDescent="0.5">
      <c r="A359" s="76">
        <v>65</v>
      </c>
      <c r="B359" s="78" t="s">
        <v>2696</v>
      </c>
      <c r="C359" s="106" t="s">
        <v>195</v>
      </c>
      <c r="D359" s="102" t="s">
        <v>2859</v>
      </c>
      <c r="E359" s="186">
        <f t="shared" ref="E359:E361" si="42">3/30</f>
        <v>0.1</v>
      </c>
      <c r="F359" s="36">
        <v>3</v>
      </c>
      <c r="G359" s="186">
        <f t="shared" si="36"/>
        <v>3.3333333333333333E-2</v>
      </c>
    </row>
    <row r="360" spans="1:7" ht="15.3" x14ac:dyDescent="0.5">
      <c r="A360" s="76">
        <v>66</v>
      </c>
      <c r="B360" s="78" t="s">
        <v>243</v>
      </c>
      <c r="C360" s="106" t="s">
        <v>195</v>
      </c>
      <c r="D360" s="102" t="s">
        <v>2859</v>
      </c>
      <c r="E360" s="186">
        <f t="shared" si="42"/>
        <v>0.1</v>
      </c>
      <c r="F360" s="36">
        <v>3</v>
      </c>
      <c r="G360" s="186">
        <f t="shared" ref="G360:G423" si="43">E360/F360</f>
        <v>3.3333333333333333E-2</v>
      </c>
    </row>
    <row r="361" spans="1:7" ht="15.3" x14ac:dyDescent="0.5">
      <c r="A361" s="76">
        <v>67</v>
      </c>
      <c r="B361" s="78" t="s">
        <v>2697</v>
      </c>
      <c r="C361" s="106" t="s">
        <v>195</v>
      </c>
      <c r="D361" s="102" t="s">
        <v>2859</v>
      </c>
      <c r="E361" s="186">
        <f t="shared" si="42"/>
        <v>0.1</v>
      </c>
      <c r="F361" s="36">
        <v>3</v>
      </c>
      <c r="G361" s="186">
        <f t="shared" si="43"/>
        <v>3.3333333333333333E-2</v>
      </c>
    </row>
    <row r="362" spans="1:7" ht="15.3" x14ac:dyDescent="0.5">
      <c r="A362" s="76">
        <v>68</v>
      </c>
      <c r="B362" s="77" t="s">
        <v>2698</v>
      </c>
      <c r="C362" s="106" t="s">
        <v>125</v>
      </c>
      <c r="D362" s="94" t="s">
        <v>2847</v>
      </c>
      <c r="E362" s="186">
        <f>1/30</f>
        <v>3.3333333333333333E-2</v>
      </c>
      <c r="F362" s="36">
        <v>3</v>
      </c>
      <c r="G362" s="186">
        <f t="shared" si="43"/>
        <v>1.1111111111111112E-2</v>
      </c>
    </row>
    <row r="363" spans="1:7" ht="15.3" x14ac:dyDescent="0.5">
      <c r="A363" s="76">
        <v>69</v>
      </c>
      <c r="B363" s="77" t="s">
        <v>2738</v>
      </c>
      <c r="C363" s="106" t="s">
        <v>125</v>
      </c>
      <c r="D363" s="94" t="s">
        <v>2854</v>
      </c>
      <c r="E363" s="186">
        <f t="shared" ref="E363" si="44">2/30</f>
        <v>6.6666666666666666E-2</v>
      </c>
      <c r="F363" s="36">
        <v>3</v>
      </c>
      <c r="G363" s="186">
        <f t="shared" si="43"/>
        <v>2.2222222222222223E-2</v>
      </c>
    </row>
    <row r="364" spans="1:7" ht="15.3" x14ac:dyDescent="0.5">
      <c r="A364" s="76">
        <v>70</v>
      </c>
      <c r="B364" s="77" t="s">
        <v>2699</v>
      </c>
      <c r="C364" s="106" t="s">
        <v>125</v>
      </c>
      <c r="D364" s="82" t="s">
        <v>2851</v>
      </c>
      <c r="E364" s="186">
        <f>15/30</f>
        <v>0.5</v>
      </c>
      <c r="F364" s="36">
        <v>3</v>
      </c>
      <c r="G364" s="186">
        <f t="shared" si="43"/>
        <v>0.16666666666666666</v>
      </c>
    </row>
    <row r="365" spans="1:7" ht="15.3" x14ac:dyDescent="0.5">
      <c r="A365" s="76">
        <v>71</v>
      </c>
      <c r="B365" s="78" t="s">
        <v>2739</v>
      </c>
      <c r="C365" s="106" t="s">
        <v>125</v>
      </c>
      <c r="D365" s="102" t="s">
        <v>2859</v>
      </c>
      <c r="E365" s="186">
        <f t="shared" ref="E365:E366" si="45">3/30</f>
        <v>0.1</v>
      </c>
      <c r="F365" s="36">
        <v>3</v>
      </c>
      <c r="G365" s="186">
        <f t="shared" si="43"/>
        <v>3.3333333333333333E-2</v>
      </c>
    </row>
    <row r="366" spans="1:7" ht="15.3" x14ac:dyDescent="0.5">
      <c r="A366" s="76">
        <v>72</v>
      </c>
      <c r="B366" s="78" t="s">
        <v>2706</v>
      </c>
      <c r="C366" s="106" t="s">
        <v>125</v>
      </c>
      <c r="D366" s="102" t="s">
        <v>2859</v>
      </c>
      <c r="E366" s="186">
        <f t="shared" si="45"/>
        <v>0.1</v>
      </c>
      <c r="F366" s="36">
        <v>3</v>
      </c>
      <c r="G366" s="186">
        <f t="shared" si="43"/>
        <v>3.3333333333333333E-2</v>
      </c>
    </row>
    <row r="367" spans="1:7" ht="15.3" x14ac:dyDescent="0.5">
      <c r="A367" s="76">
        <v>73</v>
      </c>
      <c r="B367" s="77" t="s">
        <v>2740</v>
      </c>
      <c r="C367" s="107" t="s">
        <v>2845</v>
      </c>
      <c r="D367" s="94" t="s">
        <v>2863</v>
      </c>
      <c r="E367" s="186">
        <f>30/30</f>
        <v>1</v>
      </c>
      <c r="F367" s="36">
        <v>3</v>
      </c>
      <c r="G367" s="186">
        <f t="shared" si="43"/>
        <v>0.33333333333333331</v>
      </c>
    </row>
    <row r="368" spans="1:7" ht="15.3" x14ac:dyDescent="0.5">
      <c r="A368" s="76">
        <v>74</v>
      </c>
      <c r="B368" s="78" t="s">
        <v>2682</v>
      </c>
      <c r="C368" s="107" t="s">
        <v>2845</v>
      </c>
      <c r="D368" s="102" t="s">
        <v>2859</v>
      </c>
      <c r="E368" s="186">
        <f t="shared" ref="E368:E370" si="46">3/30</f>
        <v>0.1</v>
      </c>
      <c r="F368" s="36">
        <v>3</v>
      </c>
      <c r="G368" s="186">
        <f t="shared" si="43"/>
        <v>3.3333333333333333E-2</v>
      </c>
    </row>
    <row r="369" spans="1:7" ht="15.3" x14ac:dyDescent="0.5">
      <c r="A369" s="76">
        <v>75</v>
      </c>
      <c r="B369" s="77" t="s">
        <v>2741</v>
      </c>
      <c r="C369" s="106" t="s">
        <v>125</v>
      </c>
      <c r="D369" s="102" t="s">
        <v>2859</v>
      </c>
      <c r="E369" s="186">
        <f t="shared" si="46"/>
        <v>0.1</v>
      </c>
      <c r="F369" s="36">
        <v>3</v>
      </c>
      <c r="G369" s="186">
        <f t="shared" si="43"/>
        <v>3.3333333333333333E-2</v>
      </c>
    </row>
    <row r="370" spans="1:7" ht="15.3" x14ac:dyDescent="0.5">
      <c r="A370" s="76">
        <v>76</v>
      </c>
      <c r="B370" s="78" t="s">
        <v>2687</v>
      </c>
      <c r="C370" s="106" t="s">
        <v>125</v>
      </c>
      <c r="D370" s="102" t="s">
        <v>2859</v>
      </c>
      <c r="E370" s="186">
        <f t="shared" si="46"/>
        <v>0.1</v>
      </c>
      <c r="F370" s="36">
        <v>3</v>
      </c>
      <c r="G370" s="186">
        <f t="shared" si="43"/>
        <v>3.3333333333333333E-2</v>
      </c>
    </row>
    <row r="371" spans="1:7" ht="15.3" x14ac:dyDescent="0.5">
      <c r="A371" s="76">
        <v>77</v>
      </c>
      <c r="B371" s="78" t="s">
        <v>2742</v>
      </c>
      <c r="C371" s="106" t="s">
        <v>125</v>
      </c>
      <c r="D371" s="94" t="s">
        <v>2847</v>
      </c>
      <c r="E371" s="186">
        <f>1/30</f>
        <v>3.3333333333333333E-2</v>
      </c>
      <c r="F371" s="36">
        <v>3</v>
      </c>
      <c r="G371" s="186">
        <f t="shared" si="43"/>
        <v>1.1111111111111112E-2</v>
      </c>
    </row>
    <row r="372" spans="1:7" ht="15.3" x14ac:dyDescent="0.5">
      <c r="A372" s="76">
        <v>78</v>
      </c>
      <c r="B372" s="78" t="s">
        <v>2743</v>
      </c>
      <c r="C372" s="106" t="s">
        <v>125</v>
      </c>
      <c r="D372" s="94" t="s">
        <v>2847</v>
      </c>
      <c r="E372" s="186">
        <f t="shared" ref="E372:E374" si="47">1/30</f>
        <v>3.3333333333333333E-2</v>
      </c>
      <c r="F372" s="36">
        <v>3</v>
      </c>
      <c r="G372" s="186">
        <f t="shared" si="43"/>
        <v>1.1111111111111112E-2</v>
      </c>
    </row>
    <row r="373" spans="1:7" ht="15.3" x14ac:dyDescent="0.5">
      <c r="A373" s="76">
        <v>79</v>
      </c>
      <c r="B373" s="79" t="s">
        <v>2744</v>
      </c>
      <c r="C373" s="106" t="s">
        <v>195</v>
      </c>
      <c r="D373" s="94" t="s">
        <v>2847</v>
      </c>
      <c r="E373" s="186">
        <f t="shared" si="47"/>
        <v>3.3333333333333333E-2</v>
      </c>
      <c r="F373" s="36">
        <v>3</v>
      </c>
      <c r="G373" s="186">
        <f t="shared" si="43"/>
        <v>1.1111111111111112E-2</v>
      </c>
    </row>
    <row r="374" spans="1:7" ht="15.3" x14ac:dyDescent="0.5">
      <c r="A374" s="76">
        <v>80</v>
      </c>
      <c r="B374" s="78" t="s">
        <v>2745</v>
      </c>
      <c r="C374" s="106" t="s">
        <v>125</v>
      </c>
      <c r="D374" s="94" t="s">
        <v>2847</v>
      </c>
      <c r="E374" s="186">
        <f t="shared" si="47"/>
        <v>3.3333333333333333E-2</v>
      </c>
      <c r="F374" s="36">
        <v>3</v>
      </c>
      <c r="G374" s="186">
        <f t="shared" si="43"/>
        <v>1.1111111111111112E-2</v>
      </c>
    </row>
    <row r="375" spans="1:7" ht="15.3" x14ac:dyDescent="0.5">
      <c r="A375" s="76">
        <v>81</v>
      </c>
      <c r="B375" s="78" t="s">
        <v>2746</v>
      </c>
      <c r="C375" s="106" t="s">
        <v>125</v>
      </c>
      <c r="D375" s="103" t="s">
        <v>2848</v>
      </c>
      <c r="E375" s="186">
        <f>10/30</f>
        <v>0.33333333333333331</v>
      </c>
      <c r="F375" s="36">
        <v>3</v>
      </c>
      <c r="G375" s="186">
        <f t="shared" si="43"/>
        <v>0.1111111111111111</v>
      </c>
    </row>
    <row r="376" spans="1:7" ht="15.3" x14ac:dyDescent="0.5">
      <c r="A376" s="76">
        <v>82</v>
      </c>
      <c r="B376" s="78" t="s">
        <v>2747</v>
      </c>
      <c r="C376" s="106" t="s">
        <v>125</v>
      </c>
      <c r="D376" s="103" t="s">
        <v>2848</v>
      </c>
      <c r="E376" s="186">
        <f t="shared" ref="E376:E378" si="48">10/30</f>
        <v>0.33333333333333331</v>
      </c>
      <c r="F376" s="36">
        <v>3</v>
      </c>
      <c r="G376" s="186">
        <f t="shared" si="43"/>
        <v>0.1111111111111111</v>
      </c>
    </row>
    <row r="377" spans="1:7" ht="15.3" x14ac:dyDescent="0.5">
      <c r="A377" s="76">
        <v>83</v>
      </c>
      <c r="B377" s="78" t="s">
        <v>2748</v>
      </c>
      <c r="C377" s="106" t="s">
        <v>125</v>
      </c>
      <c r="D377" s="103" t="s">
        <v>2848</v>
      </c>
      <c r="E377" s="186">
        <f t="shared" si="48"/>
        <v>0.33333333333333331</v>
      </c>
      <c r="F377" s="36">
        <v>3</v>
      </c>
      <c r="G377" s="186">
        <f t="shared" si="43"/>
        <v>0.1111111111111111</v>
      </c>
    </row>
    <row r="378" spans="1:7" ht="15.3" x14ac:dyDescent="0.5">
      <c r="A378" s="76">
        <v>84</v>
      </c>
      <c r="B378" s="78" t="s">
        <v>2749</v>
      </c>
      <c r="C378" s="106" t="s">
        <v>125</v>
      </c>
      <c r="D378" s="103" t="s">
        <v>2848</v>
      </c>
      <c r="E378" s="186">
        <f t="shared" si="48"/>
        <v>0.33333333333333331</v>
      </c>
      <c r="F378" s="36">
        <v>3</v>
      </c>
      <c r="G378" s="186">
        <f t="shared" si="43"/>
        <v>0.1111111111111111</v>
      </c>
    </row>
    <row r="379" spans="1:7" ht="15.3" x14ac:dyDescent="0.5">
      <c r="A379" s="76">
        <v>85</v>
      </c>
      <c r="B379" s="78" t="s">
        <v>2750</v>
      </c>
      <c r="C379" s="106" t="s">
        <v>197</v>
      </c>
      <c r="D379" s="94" t="s">
        <v>2847</v>
      </c>
      <c r="E379" s="186">
        <f>1/30</f>
        <v>3.3333333333333333E-2</v>
      </c>
      <c r="F379" s="36">
        <v>3</v>
      </c>
      <c r="G379" s="186">
        <f t="shared" si="43"/>
        <v>1.1111111111111112E-2</v>
      </c>
    </row>
    <row r="380" spans="1:7" ht="15.3" x14ac:dyDescent="0.5">
      <c r="A380" s="76">
        <v>86</v>
      </c>
      <c r="B380" s="78" t="s">
        <v>2751</v>
      </c>
      <c r="C380" s="106" t="s">
        <v>125</v>
      </c>
      <c r="D380" s="104" t="s">
        <v>2858</v>
      </c>
      <c r="E380" s="186">
        <f>5/30</f>
        <v>0.16666666666666666</v>
      </c>
      <c r="F380" s="36">
        <v>3</v>
      </c>
      <c r="G380" s="186">
        <f t="shared" si="43"/>
        <v>5.5555555555555552E-2</v>
      </c>
    </row>
    <row r="381" spans="1:7" ht="15.3" x14ac:dyDescent="0.5">
      <c r="A381" s="76">
        <v>87</v>
      </c>
      <c r="B381" s="78" t="s">
        <v>2752</v>
      </c>
      <c r="C381" s="106" t="s">
        <v>125</v>
      </c>
      <c r="D381" s="82" t="s">
        <v>2851</v>
      </c>
      <c r="E381" s="186">
        <f>15/30</f>
        <v>0.5</v>
      </c>
      <c r="F381" s="36">
        <v>3</v>
      </c>
      <c r="G381" s="186">
        <f t="shared" si="43"/>
        <v>0.16666666666666666</v>
      </c>
    </row>
    <row r="382" spans="1:7" ht="15.3" x14ac:dyDescent="0.5">
      <c r="A382" s="76">
        <v>88</v>
      </c>
      <c r="B382" s="78" t="s">
        <v>2753</v>
      </c>
      <c r="C382" s="106" t="s">
        <v>125</v>
      </c>
      <c r="D382" s="82" t="s">
        <v>2851</v>
      </c>
      <c r="E382" s="186">
        <f>15/30</f>
        <v>0.5</v>
      </c>
      <c r="F382" s="36">
        <v>3</v>
      </c>
      <c r="G382" s="186">
        <f t="shared" si="43"/>
        <v>0.16666666666666666</v>
      </c>
    </row>
    <row r="383" spans="1:7" ht="15.3" x14ac:dyDescent="0.5">
      <c r="A383" s="76">
        <v>89</v>
      </c>
      <c r="B383" s="78" t="s">
        <v>2754</v>
      </c>
      <c r="C383" s="106" t="s">
        <v>125</v>
      </c>
      <c r="D383" s="94" t="s">
        <v>2854</v>
      </c>
      <c r="E383" s="186">
        <f t="shared" ref="E383:E385" si="49">2/30</f>
        <v>6.6666666666666666E-2</v>
      </c>
      <c r="F383" s="36">
        <v>3</v>
      </c>
      <c r="G383" s="186">
        <f t="shared" si="43"/>
        <v>2.2222222222222223E-2</v>
      </c>
    </row>
    <row r="384" spans="1:7" ht="15.3" x14ac:dyDescent="0.5">
      <c r="A384" s="76">
        <v>90</v>
      </c>
      <c r="B384" s="78" t="s">
        <v>2755</v>
      </c>
      <c r="C384" s="106" t="s">
        <v>125</v>
      </c>
      <c r="D384" s="94" t="s">
        <v>2854</v>
      </c>
      <c r="E384" s="186">
        <f t="shared" si="49"/>
        <v>6.6666666666666666E-2</v>
      </c>
      <c r="F384" s="36">
        <v>3</v>
      </c>
      <c r="G384" s="186">
        <f t="shared" si="43"/>
        <v>2.2222222222222223E-2</v>
      </c>
    </row>
    <row r="385" spans="1:7" ht="15.3" x14ac:dyDescent="0.5">
      <c r="A385" s="76">
        <v>91</v>
      </c>
      <c r="B385" s="78" t="s">
        <v>2756</v>
      </c>
      <c r="C385" s="106" t="s">
        <v>125</v>
      </c>
      <c r="D385" s="94" t="s">
        <v>2854</v>
      </c>
      <c r="E385" s="186">
        <f t="shared" si="49"/>
        <v>6.6666666666666666E-2</v>
      </c>
      <c r="F385" s="36">
        <v>3</v>
      </c>
      <c r="G385" s="186">
        <f t="shared" si="43"/>
        <v>2.2222222222222223E-2</v>
      </c>
    </row>
    <row r="386" spans="1:7" ht="15.3" x14ac:dyDescent="0.5">
      <c r="A386" s="76">
        <v>92</v>
      </c>
      <c r="B386" s="79" t="s">
        <v>2709</v>
      </c>
      <c r="C386" s="106" t="s">
        <v>125</v>
      </c>
      <c r="D386" s="94" t="s">
        <v>2847</v>
      </c>
      <c r="E386" s="186">
        <f>1/30</f>
        <v>3.3333333333333333E-2</v>
      </c>
      <c r="F386" s="36">
        <v>3</v>
      </c>
      <c r="G386" s="186">
        <f t="shared" si="43"/>
        <v>1.1111111111111112E-2</v>
      </c>
    </row>
    <row r="387" spans="1:7" ht="15.3" x14ac:dyDescent="0.5">
      <c r="A387" s="76">
        <v>93</v>
      </c>
      <c r="B387" s="79" t="s">
        <v>2757</v>
      </c>
      <c r="C387" s="106" t="s">
        <v>125</v>
      </c>
      <c r="D387" s="94" t="s">
        <v>2847</v>
      </c>
      <c r="E387" s="186">
        <f>1/30</f>
        <v>3.3333333333333333E-2</v>
      </c>
      <c r="F387" s="36">
        <v>3</v>
      </c>
      <c r="G387" s="186">
        <f t="shared" si="43"/>
        <v>1.1111111111111112E-2</v>
      </c>
    </row>
    <row r="388" spans="1:7" ht="15.3" x14ac:dyDescent="0.5">
      <c r="A388" s="76">
        <v>94</v>
      </c>
      <c r="B388" s="79" t="s">
        <v>2758</v>
      </c>
      <c r="C388" s="106" t="s">
        <v>125</v>
      </c>
      <c r="D388" s="104" t="s">
        <v>2860</v>
      </c>
      <c r="E388" s="186">
        <f>6/30</f>
        <v>0.2</v>
      </c>
      <c r="F388" s="36">
        <v>3</v>
      </c>
      <c r="G388" s="186">
        <f t="shared" si="43"/>
        <v>6.6666666666666666E-2</v>
      </c>
    </row>
    <row r="389" spans="1:7" ht="15.3" x14ac:dyDescent="0.5">
      <c r="A389" s="76">
        <v>95</v>
      </c>
      <c r="B389" s="78" t="s">
        <v>2759</v>
      </c>
      <c r="C389" s="106" t="s">
        <v>125</v>
      </c>
      <c r="D389" s="94" t="s">
        <v>2847</v>
      </c>
      <c r="E389" s="186">
        <f>1/30</f>
        <v>3.3333333333333333E-2</v>
      </c>
      <c r="F389" s="36">
        <v>3</v>
      </c>
      <c r="G389" s="186">
        <f t="shared" si="43"/>
        <v>1.1111111111111112E-2</v>
      </c>
    </row>
    <row r="390" spans="1:7" ht="15.3" x14ac:dyDescent="0.5">
      <c r="A390" s="76">
        <v>96</v>
      </c>
      <c r="B390" s="78" t="s">
        <v>2760</v>
      </c>
      <c r="C390" s="106" t="s">
        <v>125</v>
      </c>
      <c r="D390" s="94" t="s">
        <v>2847</v>
      </c>
      <c r="E390" s="186">
        <f t="shared" ref="E390:E395" si="50">1/30</f>
        <v>3.3333333333333333E-2</v>
      </c>
      <c r="F390" s="36">
        <v>3</v>
      </c>
      <c r="G390" s="186">
        <f t="shared" si="43"/>
        <v>1.1111111111111112E-2</v>
      </c>
    </row>
    <row r="391" spans="1:7" ht="15.3" x14ac:dyDescent="0.5">
      <c r="A391" s="76">
        <v>97</v>
      </c>
      <c r="B391" s="78" t="s">
        <v>2761</v>
      </c>
      <c r="C391" s="106" t="s">
        <v>125</v>
      </c>
      <c r="D391" s="94" t="s">
        <v>2847</v>
      </c>
      <c r="E391" s="186">
        <f t="shared" si="50"/>
        <v>3.3333333333333333E-2</v>
      </c>
      <c r="F391" s="36">
        <v>3</v>
      </c>
      <c r="G391" s="186">
        <f t="shared" si="43"/>
        <v>1.1111111111111112E-2</v>
      </c>
    </row>
    <row r="392" spans="1:7" ht="15.3" x14ac:dyDescent="0.5">
      <c r="A392" s="76">
        <v>98</v>
      </c>
      <c r="B392" s="78" t="s">
        <v>2762</v>
      </c>
      <c r="C392" s="106" t="s">
        <v>125</v>
      </c>
      <c r="D392" s="94" t="s">
        <v>2847</v>
      </c>
      <c r="E392" s="186">
        <f t="shared" si="50"/>
        <v>3.3333333333333333E-2</v>
      </c>
      <c r="F392" s="36">
        <v>3</v>
      </c>
      <c r="G392" s="186">
        <f t="shared" si="43"/>
        <v>1.1111111111111112E-2</v>
      </c>
    </row>
    <row r="393" spans="1:7" ht="15.3" x14ac:dyDescent="0.5">
      <c r="A393" s="76">
        <v>99</v>
      </c>
      <c r="B393" s="78" t="s">
        <v>2763</v>
      </c>
      <c r="C393" s="106" t="s">
        <v>125</v>
      </c>
      <c r="D393" s="94" t="s">
        <v>2847</v>
      </c>
      <c r="E393" s="186">
        <f t="shared" si="50"/>
        <v>3.3333333333333333E-2</v>
      </c>
      <c r="F393" s="36">
        <v>3</v>
      </c>
      <c r="G393" s="186">
        <f t="shared" si="43"/>
        <v>1.1111111111111112E-2</v>
      </c>
    </row>
    <row r="394" spans="1:7" ht="15.3" x14ac:dyDescent="0.5">
      <c r="A394" s="76">
        <v>100</v>
      </c>
      <c r="B394" s="78" t="s">
        <v>2764</v>
      </c>
      <c r="C394" s="107" t="s">
        <v>2846</v>
      </c>
      <c r="D394" s="94" t="s">
        <v>2847</v>
      </c>
      <c r="E394" s="186">
        <f t="shared" si="50"/>
        <v>3.3333333333333333E-2</v>
      </c>
      <c r="F394" s="36">
        <v>3</v>
      </c>
      <c r="G394" s="186">
        <f t="shared" si="43"/>
        <v>1.1111111111111112E-2</v>
      </c>
    </row>
    <row r="395" spans="1:7" ht="15.3" x14ac:dyDescent="0.5">
      <c r="A395" s="76">
        <v>101</v>
      </c>
      <c r="B395" s="78" t="s">
        <v>2633</v>
      </c>
      <c r="C395" s="106" t="s">
        <v>125</v>
      </c>
      <c r="D395" s="94" t="s">
        <v>2847</v>
      </c>
      <c r="E395" s="186">
        <f t="shared" si="50"/>
        <v>3.3333333333333333E-2</v>
      </c>
      <c r="F395" s="36">
        <v>3</v>
      </c>
      <c r="G395" s="186">
        <f t="shared" si="43"/>
        <v>1.1111111111111112E-2</v>
      </c>
    </row>
    <row r="396" spans="1:7" ht="15.3" x14ac:dyDescent="0.5">
      <c r="A396" s="76">
        <v>102</v>
      </c>
      <c r="B396" s="79" t="s">
        <v>2719</v>
      </c>
      <c r="C396" s="106" t="s">
        <v>195</v>
      </c>
      <c r="D396" s="104" t="s">
        <v>2858</v>
      </c>
      <c r="E396" s="186">
        <f>5/30</f>
        <v>0.16666666666666666</v>
      </c>
      <c r="F396" s="36">
        <v>3</v>
      </c>
      <c r="G396" s="186">
        <f t="shared" si="43"/>
        <v>5.5555555555555552E-2</v>
      </c>
    </row>
    <row r="397" spans="1:7" ht="15.3" x14ac:dyDescent="0.5">
      <c r="A397" s="76">
        <v>103</v>
      </c>
      <c r="B397" s="79" t="s">
        <v>77</v>
      </c>
      <c r="C397" s="107" t="s">
        <v>196</v>
      </c>
      <c r="D397" s="94" t="s">
        <v>2863</v>
      </c>
      <c r="E397" s="186">
        <f>30/30</f>
        <v>1</v>
      </c>
      <c r="F397" s="36">
        <v>1</v>
      </c>
      <c r="G397" s="186">
        <f t="shared" si="43"/>
        <v>1</v>
      </c>
    </row>
    <row r="398" spans="1:7" ht="15.3" x14ac:dyDescent="0.5">
      <c r="A398" s="76">
        <v>104</v>
      </c>
      <c r="B398" s="79" t="s">
        <v>2710</v>
      </c>
      <c r="C398" s="107" t="s">
        <v>196</v>
      </c>
      <c r="D398" s="103" t="s">
        <v>2856</v>
      </c>
      <c r="E398" s="186">
        <f>25/30</f>
        <v>0.83333333333333337</v>
      </c>
      <c r="F398" s="36">
        <v>1</v>
      </c>
      <c r="G398" s="186">
        <f t="shared" si="43"/>
        <v>0.83333333333333337</v>
      </c>
    </row>
    <row r="399" spans="1:7" ht="15.3" x14ac:dyDescent="0.5">
      <c r="A399" s="76">
        <v>105</v>
      </c>
      <c r="B399" s="79" t="s">
        <v>2711</v>
      </c>
      <c r="C399" s="106" t="s">
        <v>195</v>
      </c>
      <c r="D399" s="103" t="s">
        <v>2849</v>
      </c>
      <c r="E399" s="186">
        <f>12/30</f>
        <v>0.4</v>
      </c>
      <c r="F399" s="36">
        <v>1</v>
      </c>
      <c r="G399" s="186">
        <f t="shared" si="43"/>
        <v>0.4</v>
      </c>
    </row>
    <row r="400" spans="1:7" ht="15.3" x14ac:dyDescent="0.5">
      <c r="A400" s="76">
        <v>106</v>
      </c>
      <c r="B400" s="77" t="s">
        <v>2712</v>
      </c>
      <c r="C400" s="106" t="s">
        <v>195</v>
      </c>
      <c r="D400" s="103" t="s">
        <v>2849</v>
      </c>
      <c r="E400" s="186">
        <f>12/30</f>
        <v>0.4</v>
      </c>
      <c r="F400" s="36">
        <v>1</v>
      </c>
      <c r="G400" s="186">
        <f t="shared" si="43"/>
        <v>0.4</v>
      </c>
    </row>
    <row r="401" spans="1:7" ht="15.3" x14ac:dyDescent="0.5">
      <c r="A401" s="76">
        <v>107</v>
      </c>
      <c r="B401" s="79" t="s">
        <v>2713</v>
      </c>
      <c r="C401" s="106" t="s">
        <v>195</v>
      </c>
      <c r="D401" s="94" t="s">
        <v>2847</v>
      </c>
      <c r="E401" s="186">
        <f>1/30</f>
        <v>3.3333333333333333E-2</v>
      </c>
      <c r="F401" s="36">
        <v>3</v>
      </c>
      <c r="G401" s="186">
        <f t="shared" si="43"/>
        <v>1.1111111111111112E-2</v>
      </c>
    </row>
    <row r="402" spans="1:7" ht="15.3" x14ac:dyDescent="0.5">
      <c r="A402" s="76">
        <v>108</v>
      </c>
      <c r="B402" s="79" t="s">
        <v>2714</v>
      </c>
      <c r="C402" s="106" t="s">
        <v>197</v>
      </c>
      <c r="D402" s="103" t="s">
        <v>2861</v>
      </c>
      <c r="E402" s="186">
        <f>50/30</f>
        <v>1.6666666666666667</v>
      </c>
      <c r="F402" s="36">
        <v>1</v>
      </c>
      <c r="G402" s="186">
        <f t="shared" si="43"/>
        <v>1.6666666666666667</v>
      </c>
    </row>
    <row r="403" spans="1:7" ht="15.3" x14ac:dyDescent="0.5">
      <c r="A403" s="76">
        <v>109</v>
      </c>
      <c r="B403" s="79" t="s">
        <v>2715</v>
      </c>
      <c r="C403" s="106" t="s">
        <v>197</v>
      </c>
      <c r="D403" s="103" t="s">
        <v>2861</v>
      </c>
      <c r="E403" s="186">
        <f>50/30</f>
        <v>1.6666666666666667</v>
      </c>
      <c r="F403" s="36">
        <v>1</v>
      </c>
      <c r="G403" s="186">
        <f t="shared" si="43"/>
        <v>1.6666666666666667</v>
      </c>
    </row>
    <row r="404" spans="1:7" ht="15.3" x14ac:dyDescent="0.5">
      <c r="A404" s="76">
        <v>110</v>
      </c>
      <c r="B404" s="79" t="s">
        <v>2716</v>
      </c>
      <c r="C404" s="106" t="s">
        <v>195</v>
      </c>
      <c r="D404" s="103" t="s">
        <v>2848</v>
      </c>
      <c r="E404" s="186">
        <f>10/30</f>
        <v>0.33333333333333331</v>
      </c>
      <c r="F404" s="36">
        <v>3</v>
      </c>
      <c r="G404" s="186">
        <f t="shared" si="43"/>
        <v>0.1111111111111111</v>
      </c>
    </row>
    <row r="405" spans="1:7" ht="15.3" x14ac:dyDescent="0.5">
      <c r="A405" s="76">
        <v>111</v>
      </c>
      <c r="B405" s="79" t="s">
        <v>2717</v>
      </c>
      <c r="C405" s="106" t="s">
        <v>195</v>
      </c>
      <c r="D405" s="94" t="s">
        <v>2847</v>
      </c>
      <c r="E405" s="186">
        <f>1/30</f>
        <v>3.3333333333333333E-2</v>
      </c>
      <c r="F405" s="36">
        <v>3</v>
      </c>
      <c r="G405" s="186">
        <f t="shared" si="43"/>
        <v>1.1111111111111112E-2</v>
      </c>
    </row>
    <row r="406" spans="1:7" ht="15.3" x14ac:dyDescent="0.55000000000000004">
      <c r="A406" s="74" t="s">
        <v>2600</v>
      </c>
      <c r="B406" s="75" t="s">
        <v>2865</v>
      </c>
      <c r="C406" s="108"/>
      <c r="D406" s="158"/>
      <c r="E406" s="158"/>
      <c r="F406" s="36"/>
      <c r="G406" s="186"/>
    </row>
    <row r="407" spans="1:7" ht="15.3" x14ac:dyDescent="0.5">
      <c r="A407" s="76">
        <v>1</v>
      </c>
      <c r="B407" s="77" t="s">
        <v>2660</v>
      </c>
      <c r="C407" s="106" t="s">
        <v>195</v>
      </c>
      <c r="D407" s="94" t="s">
        <v>2847</v>
      </c>
      <c r="E407" s="186">
        <f>1/35</f>
        <v>2.8571428571428571E-2</v>
      </c>
      <c r="F407" s="36">
        <v>3</v>
      </c>
      <c r="G407" s="186">
        <f t="shared" si="43"/>
        <v>9.5238095238095229E-3</v>
      </c>
    </row>
    <row r="408" spans="1:7" ht="15.3" x14ac:dyDescent="0.5">
      <c r="A408" s="76">
        <v>2</v>
      </c>
      <c r="B408" s="79" t="s">
        <v>2538</v>
      </c>
      <c r="C408" s="106" t="s">
        <v>195</v>
      </c>
      <c r="D408" s="102" t="s">
        <v>2864</v>
      </c>
      <c r="E408" s="186">
        <f>35/35</f>
        <v>1</v>
      </c>
      <c r="F408" s="36">
        <v>1</v>
      </c>
      <c r="G408" s="186">
        <f t="shared" si="43"/>
        <v>1</v>
      </c>
    </row>
    <row r="409" spans="1:7" ht="15.3" x14ac:dyDescent="0.5">
      <c r="A409" s="76">
        <v>3</v>
      </c>
      <c r="B409" s="86" t="s">
        <v>2661</v>
      </c>
      <c r="C409" s="106" t="s">
        <v>195</v>
      </c>
      <c r="D409" s="94" t="s">
        <v>2847</v>
      </c>
      <c r="E409" s="186">
        <f t="shared" ref="E409:E410" si="51">1/35</f>
        <v>2.8571428571428571E-2</v>
      </c>
      <c r="F409" s="36">
        <v>5</v>
      </c>
      <c r="G409" s="186">
        <f t="shared" si="43"/>
        <v>5.7142857142857143E-3</v>
      </c>
    </row>
    <row r="410" spans="1:7" ht="15.3" x14ac:dyDescent="0.5">
      <c r="A410" s="76">
        <v>4</v>
      </c>
      <c r="B410" s="86" t="s">
        <v>2821</v>
      </c>
      <c r="C410" s="106" t="s">
        <v>195</v>
      </c>
      <c r="D410" s="94" t="s">
        <v>2847</v>
      </c>
      <c r="E410" s="186">
        <f t="shared" si="51"/>
        <v>2.8571428571428571E-2</v>
      </c>
      <c r="F410" s="36">
        <v>2</v>
      </c>
      <c r="G410" s="186">
        <f t="shared" si="43"/>
        <v>1.4285714285714285E-2</v>
      </c>
    </row>
    <row r="411" spans="1:7" ht="15.3" x14ac:dyDescent="0.5">
      <c r="A411" s="76">
        <v>5</v>
      </c>
      <c r="B411" s="78" t="s">
        <v>2662</v>
      </c>
      <c r="C411" s="106" t="s">
        <v>195</v>
      </c>
      <c r="D411" s="94" t="s">
        <v>2854</v>
      </c>
      <c r="E411" s="186">
        <f>2/35</f>
        <v>5.7142857142857141E-2</v>
      </c>
      <c r="F411" s="36">
        <v>5</v>
      </c>
      <c r="G411" s="186">
        <f t="shared" si="43"/>
        <v>1.1428571428571429E-2</v>
      </c>
    </row>
    <row r="412" spans="1:7" ht="15.3" x14ac:dyDescent="0.5">
      <c r="A412" s="76">
        <v>6</v>
      </c>
      <c r="B412" s="88" t="s">
        <v>2602</v>
      </c>
      <c r="C412" s="106" t="s">
        <v>195</v>
      </c>
      <c r="D412" s="94" t="s">
        <v>2854</v>
      </c>
      <c r="E412" s="186">
        <f>2/35</f>
        <v>5.7142857142857141E-2</v>
      </c>
      <c r="F412" s="36">
        <v>5</v>
      </c>
      <c r="G412" s="186">
        <f t="shared" si="43"/>
        <v>1.1428571428571429E-2</v>
      </c>
    </row>
    <row r="413" spans="1:7" ht="15.3" x14ac:dyDescent="0.5">
      <c r="A413" s="76">
        <v>7</v>
      </c>
      <c r="B413" s="78" t="s">
        <v>2530</v>
      </c>
      <c r="C413" s="106" t="s">
        <v>195</v>
      </c>
      <c r="D413" s="82" t="s">
        <v>2853</v>
      </c>
      <c r="E413" s="186">
        <f>18/35</f>
        <v>0.51428571428571423</v>
      </c>
      <c r="F413" s="36">
        <v>5</v>
      </c>
      <c r="G413" s="186">
        <f t="shared" si="43"/>
        <v>0.10285714285714284</v>
      </c>
    </row>
    <row r="414" spans="1:7" ht="15.3" x14ac:dyDescent="0.5">
      <c r="A414" s="76">
        <v>8</v>
      </c>
      <c r="B414" s="77" t="s">
        <v>2537</v>
      </c>
      <c r="C414" s="106" t="s">
        <v>195</v>
      </c>
      <c r="D414" s="94" t="s">
        <v>2854</v>
      </c>
      <c r="E414" s="186">
        <f t="shared" ref="E414:E418" si="52">2/35</f>
        <v>5.7142857142857141E-2</v>
      </c>
      <c r="F414" s="36">
        <v>3</v>
      </c>
      <c r="G414" s="186">
        <f t="shared" si="43"/>
        <v>1.9047619047619046E-2</v>
      </c>
    </row>
    <row r="415" spans="1:7" ht="15.3" x14ac:dyDescent="0.5">
      <c r="A415" s="76">
        <v>9</v>
      </c>
      <c r="B415" s="78" t="s">
        <v>2663</v>
      </c>
      <c r="C415" s="106" t="s">
        <v>195</v>
      </c>
      <c r="D415" s="94" t="s">
        <v>2854</v>
      </c>
      <c r="E415" s="186">
        <f t="shared" si="52"/>
        <v>5.7142857142857141E-2</v>
      </c>
      <c r="F415" s="36">
        <v>2</v>
      </c>
      <c r="G415" s="186">
        <f t="shared" si="43"/>
        <v>2.8571428571428571E-2</v>
      </c>
    </row>
    <row r="416" spans="1:7" ht="15.3" x14ac:dyDescent="0.5">
      <c r="A416" s="76">
        <v>10</v>
      </c>
      <c r="B416" s="78" t="s">
        <v>2822</v>
      </c>
      <c r="C416" s="106" t="s">
        <v>195</v>
      </c>
      <c r="D416" s="94" t="s">
        <v>2847</v>
      </c>
      <c r="E416" s="186">
        <f>1/35</f>
        <v>2.8571428571428571E-2</v>
      </c>
      <c r="F416" s="36">
        <v>3</v>
      </c>
      <c r="G416" s="186">
        <f t="shared" si="43"/>
        <v>9.5238095238095229E-3</v>
      </c>
    </row>
    <row r="417" spans="1:7" ht="15.3" x14ac:dyDescent="0.5">
      <c r="A417" s="76">
        <v>11</v>
      </c>
      <c r="B417" s="77" t="s">
        <v>2536</v>
      </c>
      <c r="C417" s="106" t="s">
        <v>195</v>
      </c>
      <c r="D417" s="94" t="s">
        <v>2854</v>
      </c>
      <c r="E417" s="186">
        <f t="shared" si="52"/>
        <v>5.7142857142857141E-2</v>
      </c>
      <c r="F417" s="36">
        <v>3</v>
      </c>
      <c r="G417" s="186">
        <f t="shared" si="43"/>
        <v>1.9047619047619046E-2</v>
      </c>
    </row>
    <row r="418" spans="1:7" ht="15.3" x14ac:dyDescent="0.5">
      <c r="A418" s="76">
        <v>12</v>
      </c>
      <c r="B418" s="78" t="s">
        <v>2540</v>
      </c>
      <c r="C418" s="106" t="s">
        <v>195</v>
      </c>
      <c r="D418" s="94" t="s">
        <v>2854</v>
      </c>
      <c r="E418" s="186">
        <f t="shared" si="52"/>
        <v>5.7142857142857141E-2</v>
      </c>
      <c r="F418" s="36">
        <v>3</v>
      </c>
      <c r="G418" s="186">
        <f t="shared" si="43"/>
        <v>1.9047619047619046E-2</v>
      </c>
    </row>
    <row r="419" spans="1:7" ht="15.3" x14ac:dyDescent="0.5">
      <c r="A419" s="76">
        <v>13</v>
      </c>
      <c r="B419" s="78" t="s">
        <v>2531</v>
      </c>
      <c r="C419" s="106" t="s">
        <v>195</v>
      </c>
      <c r="D419" s="82" t="s">
        <v>2853</v>
      </c>
      <c r="E419" s="186">
        <f>18/35</f>
        <v>0.51428571428571423</v>
      </c>
      <c r="F419" s="36">
        <v>5</v>
      </c>
      <c r="G419" s="186">
        <f t="shared" si="43"/>
        <v>0.10285714285714284</v>
      </c>
    </row>
    <row r="420" spans="1:7" ht="15.3" x14ac:dyDescent="0.5">
      <c r="A420" s="76">
        <v>14</v>
      </c>
      <c r="B420" s="78" t="s">
        <v>2532</v>
      </c>
      <c r="C420" s="106" t="s">
        <v>195</v>
      </c>
      <c r="D420" s="102" t="s">
        <v>2864</v>
      </c>
      <c r="E420" s="186">
        <f>35/35</f>
        <v>1</v>
      </c>
      <c r="F420" s="36">
        <v>5</v>
      </c>
      <c r="G420" s="186">
        <f t="shared" si="43"/>
        <v>0.2</v>
      </c>
    </row>
    <row r="421" spans="1:7" ht="15.3" x14ac:dyDescent="0.5">
      <c r="A421" s="76">
        <v>15</v>
      </c>
      <c r="B421" s="78" t="s">
        <v>2604</v>
      </c>
      <c r="C421" s="106" t="s">
        <v>195</v>
      </c>
      <c r="D421" s="94" t="s">
        <v>2847</v>
      </c>
      <c r="E421" s="186">
        <f>1/35</f>
        <v>2.8571428571428571E-2</v>
      </c>
      <c r="F421" s="36">
        <v>5</v>
      </c>
      <c r="G421" s="186">
        <f t="shared" si="43"/>
        <v>5.7142857142857143E-3</v>
      </c>
    </row>
    <row r="422" spans="1:7" ht="15.3" x14ac:dyDescent="0.5">
      <c r="A422" s="76">
        <v>16</v>
      </c>
      <c r="B422" s="78" t="s">
        <v>2533</v>
      </c>
      <c r="C422" s="106" t="s">
        <v>195</v>
      </c>
      <c r="D422" s="94" t="s">
        <v>2854</v>
      </c>
      <c r="E422" s="186">
        <f t="shared" ref="E422" si="53">2/35</f>
        <v>5.7142857142857141E-2</v>
      </c>
      <c r="F422" s="36">
        <v>5</v>
      </c>
      <c r="G422" s="186">
        <f t="shared" si="43"/>
        <v>1.1428571428571429E-2</v>
      </c>
    </row>
    <row r="423" spans="1:7" ht="15.3" x14ac:dyDescent="0.5">
      <c r="A423" s="76">
        <v>17</v>
      </c>
      <c r="B423" s="79" t="s">
        <v>2542</v>
      </c>
      <c r="C423" s="106" t="s">
        <v>195</v>
      </c>
      <c r="D423" s="104" t="s">
        <v>2858</v>
      </c>
      <c r="E423" s="186">
        <f>5/35</f>
        <v>0.14285714285714285</v>
      </c>
      <c r="F423" s="36">
        <v>5</v>
      </c>
      <c r="G423" s="186">
        <f t="shared" si="43"/>
        <v>2.8571428571428571E-2</v>
      </c>
    </row>
    <row r="424" spans="1:7" ht="15.3" x14ac:dyDescent="0.5">
      <c r="A424" s="76">
        <v>18</v>
      </c>
      <c r="B424" s="79" t="s">
        <v>2765</v>
      </c>
      <c r="C424" s="106" t="s">
        <v>195</v>
      </c>
      <c r="D424" s="94" t="s">
        <v>2847</v>
      </c>
      <c r="E424" s="186">
        <f>1/35</f>
        <v>2.8571428571428571E-2</v>
      </c>
      <c r="F424" s="36">
        <v>5</v>
      </c>
      <c r="G424" s="186">
        <f t="shared" ref="G424:G487" si="54">E424/F424</f>
        <v>5.7142857142857143E-3</v>
      </c>
    </row>
    <row r="425" spans="1:7" ht="15.3" x14ac:dyDescent="0.5">
      <c r="A425" s="76">
        <v>19</v>
      </c>
      <c r="B425" s="79" t="s">
        <v>2665</v>
      </c>
      <c r="C425" s="106" t="s">
        <v>195</v>
      </c>
      <c r="D425" s="94" t="s">
        <v>2847</v>
      </c>
      <c r="E425" s="186">
        <f>1/35</f>
        <v>2.8571428571428571E-2</v>
      </c>
      <c r="F425" s="36">
        <v>5</v>
      </c>
      <c r="G425" s="186">
        <f t="shared" si="54"/>
        <v>5.7142857142857143E-3</v>
      </c>
    </row>
    <row r="426" spans="1:7" ht="15.3" x14ac:dyDescent="0.5">
      <c r="A426" s="76">
        <v>20</v>
      </c>
      <c r="B426" s="77" t="s">
        <v>2666</v>
      </c>
      <c r="C426" s="106" t="s">
        <v>195</v>
      </c>
      <c r="D426" s="94" t="s">
        <v>2860</v>
      </c>
      <c r="E426" s="186">
        <f>6/35</f>
        <v>0.17142857142857143</v>
      </c>
      <c r="F426" s="36">
        <v>1</v>
      </c>
      <c r="G426" s="186">
        <f t="shared" si="54"/>
        <v>0.17142857142857143</v>
      </c>
    </row>
    <row r="427" spans="1:7" ht="15.3" x14ac:dyDescent="0.5">
      <c r="A427" s="76">
        <v>21</v>
      </c>
      <c r="B427" s="79" t="s">
        <v>2667</v>
      </c>
      <c r="C427" s="106" t="s">
        <v>195</v>
      </c>
      <c r="D427" s="102" t="s">
        <v>2859</v>
      </c>
      <c r="E427" s="186">
        <f>3/35</f>
        <v>8.5714285714285715E-2</v>
      </c>
      <c r="F427" s="36">
        <v>3</v>
      </c>
      <c r="G427" s="186">
        <f t="shared" si="54"/>
        <v>2.8571428571428571E-2</v>
      </c>
    </row>
    <row r="428" spans="1:7" ht="15.3" x14ac:dyDescent="0.5">
      <c r="A428" s="76">
        <v>22</v>
      </c>
      <c r="B428" s="80" t="s">
        <v>2569</v>
      </c>
      <c r="C428" s="106" t="s">
        <v>195</v>
      </c>
      <c r="D428" s="94" t="s">
        <v>2854</v>
      </c>
      <c r="E428" s="186">
        <f t="shared" ref="E428" si="55">2/35</f>
        <v>5.7142857142857141E-2</v>
      </c>
      <c r="F428" s="36">
        <v>3</v>
      </c>
      <c r="G428" s="186">
        <f t="shared" si="54"/>
        <v>1.9047619047619046E-2</v>
      </c>
    </row>
    <row r="429" spans="1:7" ht="15.3" x14ac:dyDescent="0.5">
      <c r="A429" s="76">
        <v>23</v>
      </c>
      <c r="B429" s="77" t="s">
        <v>2568</v>
      </c>
      <c r="C429" s="106" t="s">
        <v>195</v>
      </c>
      <c r="D429" s="102" t="s">
        <v>2864</v>
      </c>
      <c r="E429" s="186">
        <f>35/35</f>
        <v>1</v>
      </c>
      <c r="F429" s="36">
        <v>3</v>
      </c>
      <c r="G429" s="186">
        <f t="shared" si="54"/>
        <v>0.33333333333333331</v>
      </c>
    </row>
    <row r="430" spans="1:7" ht="15.3" x14ac:dyDescent="0.5">
      <c r="A430" s="76">
        <v>24</v>
      </c>
      <c r="B430" s="77" t="s">
        <v>2567</v>
      </c>
      <c r="C430" s="106" t="s">
        <v>195</v>
      </c>
      <c r="D430" s="102" t="s">
        <v>2864</v>
      </c>
      <c r="E430" s="186">
        <f>35/35</f>
        <v>1</v>
      </c>
      <c r="F430" s="36">
        <v>3</v>
      </c>
      <c r="G430" s="186">
        <f t="shared" si="54"/>
        <v>0.33333333333333331</v>
      </c>
    </row>
    <row r="431" spans="1:7" ht="15.3" x14ac:dyDescent="0.5">
      <c r="A431" s="76">
        <v>25</v>
      </c>
      <c r="B431" s="77" t="s">
        <v>2766</v>
      </c>
      <c r="C431" s="106" t="s">
        <v>195</v>
      </c>
      <c r="D431" s="94" t="s">
        <v>2854</v>
      </c>
      <c r="E431" s="186">
        <f t="shared" ref="E431" si="56">2/35</f>
        <v>5.7142857142857141E-2</v>
      </c>
      <c r="F431" s="36">
        <v>3</v>
      </c>
      <c r="G431" s="186">
        <f t="shared" si="54"/>
        <v>1.9047619047619046E-2</v>
      </c>
    </row>
    <row r="432" spans="1:7" ht="15.3" x14ac:dyDescent="0.5">
      <c r="A432" s="76">
        <v>26</v>
      </c>
      <c r="B432" s="77" t="s">
        <v>2574</v>
      </c>
      <c r="C432" s="106" t="s">
        <v>195</v>
      </c>
      <c r="D432" s="104" t="s">
        <v>2858</v>
      </c>
      <c r="E432" s="186">
        <f>5/35</f>
        <v>0.14285714285714285</v>
      </c>
      <c r="F432" s="36">
        <v>3</v>
      </c>
      <c r="G432" s="186">
        <f t="shared" si="54"/>
        <v>4.7619047619047616E-2</v>
      </c>
    </row>
    <row r="433" spans="1:7" ht="15.3" x14ac:dyDescent="0.5">
      <c r="A433" s="76">
        <v>27</v>
      </c>
      <c r="B433" s="77" t="s">
        <v>2607</v>
      </c>
      <c r="C433" s="106" t="s">
        <v>195</v>
      </c>
      <c r="D433" s="94" t="s">
        <v>2854</v>
      </c>
      <c r="E433" s="186">
        <f t="shared" ref="E433:E434" si="57">2/35</f>
        <v>5.7142857142857141E-2</v>
      </c>
      <c r="F433" s="36">
        <v>3</v>
      </c>
      <c r="G433" s="186">
        <f t="shared" si="54"/>
        <v>1.9047619047619046E-2</v>
      </c>
    </row>
    <row r="434" spans="1:7" ht="15.3" x14ac:dyDescent="0.5">
      <c r="A434" s="76">
        <v>28</v>
      </c>
      <c r="B434" s="77" t="s">
        <v>2608</v>
      </c>
      <c r="C434" s="106" t="s">
        <v>125</v>
      </c>
      <c r="D434" s="94" t="s">
        <v>2854</v>
      </c>
      <c r="E434" s="186">
        <f t="shared" si="57"/>
        <v>5.7142857142857141E-2</v>
      </c>
      <c r="F434" s="36">
        <v>3</v>
      </c>
      <c r="G434" s="186">
        <f t="shared" si="54"/>
        <v>1.9047619047619046E-2</v>
      </c>
    </row>
    <row r="435" spans="1:7" ht="15.3" x14ac:dyDescent="0.5">
      <c r="A435" s="76">
        <v>29</v>
      </c>
      <c r="B435" s="77" t="s">
        <v>2767</v>
      </c>
      <c r="C435" s="106" t="s">
        <v>420</v>
      </c>
      <c r="D435" s="94" t="s">
        <v>2852</v>
      </c>
      <c r="E435" s="186">
        <f>16/35</f>
        <v>0.45714285714285713</v>
      </c>
      <c r="F435" s="36">
        <v>2</v>
      </c>
      <c r="G435" s="186">
        <f t="shared" si="54"/>
        <v>0.22857142857142856</v>
      </c>
    </row>
    <row r="436" spans="1:7" ht="15.3" x14ac:dyDescent="0.5">
      <c r="A436" s="76">
        <v>30</v>
      </c>
      <c r="B436" s="77" t="s">
        <v>2768</v>
      </c>
      <c r="C436" s="106" t="s">
        <v>125</v>
      </c>
      <c r="D436" s="104" t="s">
        <v>2858</v>
      </c>
      <c r="E436" s="186">
        <f>5/35</f>
        <v>0.14285714285714285</v>
      </c>
      <c r="F436" s="36">
        <v>3</v>
      </c>
      <c r="G436" s="186">
        <f t="shared" si="54"/>
        <v>4.7619047619047616E-2</v>
      </c>
    </row>
    <row r="437" spans="1:7" ht="15.3" x14ac:dyDescent="0.5">
      <c r="A437" s="76">
        <v>31</v>
      </c>
      <c r="B437" s="78" t="s">
        <v>2769</v>
      </c>
      <c r="C437" s="106" t="s">
        <v>195</v>
      </c>
      <c r="D437" s="102" t="s">
        <v>2859</v>
      </c>
      <c r="E437" s="186">
        <f>3/35</f>
        <v>8.5714285714285715E-2</v>
      </c>
      <c r="F437" s="36">
        <v>3</v>
      </c>
      <c r="G437" s="186">
        <f t="shared" si="54"/>
        <v>2.8571428571428571E-2</v>
      </c>
    </row>
    <row r="438" spans="1:7" ht="15.3" x14ac:dyDescent="0.5">
      <c r="A438" s="76">
        <v>32</v>
      </c>
      <c r="B438" s="77" t="s">
        <v>2671</v>
      </c>
      <c r="C438" s="106" t="s">
        <v>125</v>
      </c>
      <c r="D438" s="94" t="s">
        <v>2847</v>
      </c>
      <c r="E438" s="186">
        <f>1/35</f>
        <v>2.8571428571428571E-2</v>
      </c>
      <c r="F438" s="36">
        <v>3</v>
      </c>
      <c r="G438" s="186">
        <f t="shared" si="54"/>
        <v>9.5238095238095229E-3</v>
      </c>
    </row>
    <row r="439" spans="1:7" ht="15.3" x14ac:dyDescent="0.5">
      <c r="A439" s="76">
        <v>33</v>
      </c>
      <c r="B439" s="77" t="s">
        <v>2672</v>
      </c>
      <c r="C439" s="106" t="s">
        <v>195</v>
      </c>
      <c r="D439" s="102" t="s">
        <v>2864</v>
      </c>
      <c r="E439" s="186">
        <f>35/35</f>
        <v>1</v>
      </c>
      <c r="F439" s="36">
        <v>3</v>
      </c>
      <c r="G439" s="186">
        <f t="shared" si="54"/>
        <v>0.33333333333333331</v>
      </c>
    </row>
    <row r="440" spans="1:7" ht="15.3" x14ac:dyDescent="0.5">
      <c r="A440" s="76">
        <v>34</v>
      </c>
      <c r="B440" s="77" t="s">
        <v>2673</v>
      </c>
      <c r="C440" s="106" t="s">
        <v>195</v>
      </c>
      <c r="D440" s="94" t="s">
        <v>2847</v>
      </c>
      <c r="E440" s="186">
        <f>1/35</f>
        <v>2.8571428571428571E-2</v>
      </c>
      <c r="F440" s="36">
        <v>3</v>
      </c>
      <c r="G440" s="186">
        <f t="shared" si="54"/>
        <v>9.5238095238095229E-3</v>
      </c>
    </row>
    <row r="441" spans="1:7" ht="15.3" x14ac:dyDescent="0.5">
      <c r="A441" s="76">
        <v>35</v>
      </c>
      <c r="B441" s="77" t="s">
        <v>2674</v>
      </c>
      <c r="C441" s="106" t="s">
        <v>195</v>
      </c>
      <c r="D441" s="102" t="s">
        <v>2864</v>
      </c>
      <c r="E441" s="186">
        <f>35/35</f>
        <v>1</v>
      </c>
      <c r="F441" s="36">
        <v>1</v>
      </c>
      <c r="G441" s="186">
        <f t="shared" si="54"/>
        <v>1</v>
      </c>
    </row>
    <row r="442" spans="1:7" ht="15.3" x14ac:dyDescent="0.5">
      <c r="A442" s="76">
        <v>36</v>
      </c>
      <c r="B442" s="77" t="s">
        <v>2675</v>
      </c>
      <c r="C442" s="106" t="s">
        <v>196</v>
      </c>
      <c r="D442" s="102" t="s">
        <v>2864</v>
      </c>
      <c r="E442" s="186">
        <f>35/35</f>
        <v>1</v>
      </c>
      <c r="F442" s="36">
        <v>1</v>
      </c>
      <c r="G442" s="186">
        <f t="shared" si="54"/>
        <v>1</v>
      </c>
    </row>
    <row r="443" spans="1:7" ht="15.3" x14ac:dyDescent="0.5">
      <c r="A443" s="76">
        <v>37</v>
      </c>
      <c r="B443" s="77" t="s">
        <v>2677</v>
      </c>
      <c r="C443" s="106" t="s">
        <v>125</v>
      </c>
      <c r="D443" s="94" t="s">
        <v>2847</v>
      </c>
      <c r="E443" s="186">
        <f>1/35</f>
        <v>2.8571428571428571E-2</v>
      </c>
      <c r="F443" s="36">
        <v>3</v>
      </c>
      <c r="G443" s="186">
        <f t="shared" si="54"/>
        <v>9.5238095238095229E-3</v>
      </c>
    </row>
    <row r="444" spans="1:7" ht="15.3" x14ac:dyDescent="0.5">
      <c r="A444" s="76">
        <v>38</v>
      </c>
      <c r="B444" s="77" t="s">
        <v>2678</v>
      </c>
      <c r="C444" s="106" t="s">
        <v>125</v>
      </c>
      <c r="D444" s="94" t="s">
        <v>2847</v>
      </c>
      <c r="E444" s="186">
        <f t="shared" ref="E444:E447" si="58">1/35</f>
        <v>2.8571428571428571E-2</v>
      </c>
      <c r="F444" s="36">
        <v>3</v>
      </c>
      <c r="G444" s="186">
        <f t="shared" si="54"/>
        <v>9.5238095238095229E-3</v>
      </c>
    </row>
    <row r="445" spans="1:7" ht="15.3" x14ac:dyDescent="0.5">
      <c r="A445" s="76">
        <v>39</v>
      </c>
      <c r="B445" s="77" t="s">
        <v>2679</v>
      </c>
      <c r="C445" s="106" t="s">
        <v>125</v>
      </c>
      <c r="D445" s="94" t="s">
        <v>2847</v>
      </c>
      <c r="E445" s="186">
        <f t="shared" si="58"/>
        <v>2.8571428571428571E-2</v>
      </c>
      <c r="F445" s="36">
        <v>3</v>
      </c>
      <c r="G445" s="186">
        <f t="shared" si="54"/>
        <v>9.5238095238095229E-3</v>
      </c>
    </row>
    <row r="446" spans="1:7" ht="15.3" x14ac:dyDescent="0.5">
      <c r="A446" s="76">
        <v>40</v>
      </c>
      <c r="B446" s="77" t="s">
        <v>2680</v>
      </c>
      <c r="C446" s="106" t="s">
        <v>125</v>
      </c>
      <c r="D446" s="94" t="s">
        <v>2847</v>
      </c>
      <c r="E446" s="186">
        <f t="shared" si="58"/>
        <v>2.8571428571428571E-2</v>
      </c>
      <c r="F446" s="36">
        <v>3</v>
      </c>
      <c r="G446" s="186">
        <f t="shared" si="54"/>
        <v>9.5238095238095229E-3</v>
      </c>
    </row>
    <row r="447" spans="1:7" ht="15.3" x14ac:dyDescent="0.5">
      <c r="A447" s="76">
        <v>41</v>
      </c>
      <c r="B447" s="78" t="s">
        <v>2689</v>
      </c>
      <c r="C447" s="106" t="s">
        <v>125</v>
      </c>
      <c r="D447" s="94" t="s">
        <v>2847</v>
      </c>
      <c r="E447" s="186">
        <f t="shared" si="58"/>
        <v>2.8571428571428571E-2</v>
      </c>
      <c r="F447" s="36">
        <v>3</v>
      </c>
      <c r="G447" s="186">
        <f t="shared" si="54"/>
        <v>9.5238095238095229E-3</v>
      </c>
    </row>
    <row r="448" spans="1:7" ht="15.3" x14ac:dyDescent="0.5">
      <c r="A448" s="76">
        <v>42</v>
      </c>
      <c r="B448" s="78" t="s">
        <v>2770</v>
      </c>
      <c r="C448" s="106" t="s">
        <v>125</v>
      </c>
      <c r="D448" s="94" t="s">
        <v>2854</v>
      </c>
      <c r="E448" s="186">
        <f t="shared" ref="E448:E449" si="59">2/35</f>
        <v>5.7142857142857141E-2</v>
      </c>
      <c r="F448" s="36">
        <v>3</v>
      </c>
      <c r="G448" s="186">
        <f t="shared" si="54"/>
        <v>1.9047619047619046E-2</v>
      </c>
    </row>
    <row r="449" spans="1:7" ht="15.3" x14ac:dyDescent="0.5">
      <c r="A449" s="76">
        <v>43</v>
      </c>
      <c r="B449" s="78" t="s">
        <v>2771</v>
      </c>
      <c r="C449" s="106" t="s">
        <v>125</v>
      </c>
      <c r="D449" s="94" t="s">
        <v>2854</v>
      </c>
      <c r="E449" s="186">
        <f t="shared" si="59"/>
        <v>5.7142857142857141E-2</v>
      </c>
      <c r="F449" s="36">
        <v>3</v>
      </c>
      <c r="G449" s="186">
        <f t="shared" si="54"/>
        <v>1.9047619047619046E-2</v>
      </c>
    </row>
    <row r="450" spans="1:7" ht="15.3" x14ac:dyDescent="0.5">
      <c r="A450" s="76">
        <v>44</v>
      </c>
      <c r="B450" s="78" t="s">
        <v>2729</v>
      </c>
      <c r="C450" s="106" t="s">
        <v>125</v>
      </c>
      <c r="D450" s="104" t="s">
        <v>2858</v>
      </c>
      <c r="E450" s="186">
        <f>5/35</f>
        <v>0.14285714285714285</v>
      </c>
      <c r="F450" s="36">
        <v>3</v>
      </c>
      <c r="G450" s="186">
        <f t="shared" si="54"/>
        <v>4.7619047619047616E-2</v>
      </c>
    </row>
    <row r="451" spans="1:7" ht="15.3" x14ac:dyDescent="0.5">
      <c r="A451" s="76">
        <v>45</v>
      </c>
      <c r="B451" s="78" t="s">
        <v>2730</v>
      </c>
      <c r="C451" s="106" t="s">
        <v>125</v>
      </c>
      <c r="D451" s="94" t="s">
        <v>2854</v>
      </c>
      <c r="E451" s="186">
        <f t="shared" ref="E451:E458" si="60">2/35</f>
        <v>5.7142857142857141E-2</v>
      </c>
      <c r="F451" s="36">
        <v>3</v>
      </c>
      <c r="G451" s="186">
        <f t="shared" si="54"/>
        <v>1.9047619047619046E-2</v>
      </c>
    </row>
    <row r="452" spans="1:7" ht="15.3" x14ac:dyDescent="0.5">
      <c r="A452" s="76">
        <v>46</v>
      </c>
      <c r="B452" s="78" t="s">
        <v>2691</v>
      </c>
      <c r="C452" s="106" t="s">
        <v>125</v>
      </c>
      <c r="D452" s="94" t="s">
        <v>2854</v>
      </c>
      <c r="E452" s="186">
        <f t="shared" si="60"/>
        <v>5.7142857142857141E-2</v>
      </c>
      <c r="F452" s="36">
        <v>3</v>
      </c>
      <c r="G452" s="186">
        <f t="shared" si="54"/>
        <v>1.9047619047619046E-2</v>
      </c>
    </row>
    <row r="453" spans="1:7" ht="15.3" x14ac:dyDescent="0.5">
      <c r="A453" s="76">
        <v>47</v>
      </c>
      <c r="B453" s="78" t="s">
        <v>2736</v>
      </c>
      <c r="C453" s="106" t="s">
        <v>125</v>
      </c>
      <c r="D453" s="94" t="s">
        <v>2854</v>
      </c>
      <c r="E453" s="186">
        <f t="shared" si="60"/>
        <v>5.7142857142857141E-2</v>
      </c>
      <c r="F453" s="36">
        <v>3</v>
      </c>
      <c r="G453" s="186">
        <f t="shared" si="54"/>
        <v>1.9047619047619046E-2</v>
      </c>
    </row>
    <row r="454" spans="1:7" ht="15.3" x14ac:dyDescent="0.5">
      <c r="A454" s="76">
        <v>48</v>
      </c>
      <c r="B454" s="78" t="s">
        <v>2745</v>
      </c>
      <c r="C454" s="106" t="s">
        <v>125</v>
      </c>
      <c r="D454" s="94" t="s">
        <v>2847</v>
      </c>
      <c r="E454" s="186">
        <f>1/35</f>
        <v>2.8571428571428571E-2</v>
      </c>
      <c r="F454" s="36">
        <v>3</v>
      </c>
      <c r="G454" s="186">
        <f t="shared" si="54"/>
        <v>9.5238095238095229E-3</v>
      </c>
    </row>
    <row r="455" spans="1:7" ht="15.3" x14ac:dyDescent="0.5">
      <c r="A455" s="76">
        <v>49</v>
      </c>
      <c r="B455" s="78" t="s">
        <v>2772</v>
      </c>
      <c r="C455" s="106" t="s">
        <v>125</v>
      </c>
      <c r="D455" s="94" t="s">
        <v>2854</v>
      </c>
      <c r="E455" s="186">
        <f t="shared" si="60"/>
        <v>5.7142857142857141E-2</v>
      </c>
      <c r="F455" s="36">
        <v>3</v>
      </c>
      <c r="G455" s="186">
        <f t="shared" si="54"/>
        <v>1.9047619047619046E-2</v>
      </c>
    </row>
    <row r="456" spans="1:7" ht="15.3" x14ac:dyDescent="0.5">
      <c r="A456" s="76">
        <v>50</v>
      </c>
      <c r="B456" s="78" t="s">
        <v>2693</v>
      </c>
      <c r="C456" s="106" t="s">
        <v>125</v>
      </c>
      <c r="D456" s="94" t="s">
        <v>2854</v>
      </c>
      <c r="E456" s="186">
        <f t="shared" si="60"/>
        <v>5.7142857142857141E-2</v>
      </c>
      <c r="F456" s="36">
        <v>3</v>
      </c>
      <c r="G456" s="186">
        <f t="shared" si="54"/>
        <v>1.9047619047619046E-2</v>
      </c>
    </row>
    <row r="457" spans="1:7" ht="15.3" x14ac:dyDescent="0.5">
      <c r="A457" s="76">
        <v>51</v>
      </c>
      <c r="B457" s="78" t="s">
        <v>2694</v>
      </c>
      <c r="C457" s="106" t="s">
        <v>125</v>
      </c>
      <c r="D457" s="94" t="s">
        <v>2854</v>
      </c>
      <c r="E457" s="186">
        <f t="shared" si="60"/>
        <v>5.7142857142857141E-2</v>
      </c>
      <c r="F457" s="36">
        <v>3</v>
      </c>
      <c r="G457" s="186">
        <f t="shared" si="54"/>
        <v>1.9047619047619046E-2</v>
      </c>
    </row>
    <row r="458" spans="1:7" ht="15.3" x14ac:dyDescent="0.5">
      <c r="A458" s="76">
        <v>52</v>
      </c>
      <c r="B458" s="78" t="s">
        <v>2695</v>
      </c>
      <c r="C458" s="106" t="s">
        <v>125</v>
      </c>
      <c r="D458" s="94" t="s">
        <v>2854</v>
      </c>
      <c r="E458" s="186">
        <f t="shared" si="60"/>
        <v>5.7142857142857141E-2</v>
      </c>
      <c r="F458" s="36">
        <v>3</v>
      </c>
      <c r="G458" s="186">
        <f t="shared" si="54"/>
        <v>1.9047619047619046E-2</v>
      </c>
    </row>
    <row r="459" spans="1:7" ht="15.3" x14ac:dyDescent="0.5">
      <c r="A459" s="76">
        <v>53</v>
      </c>
      <c r="B459" s="78" t="s">
        <v>2773</v>
      </c>
      <c r="C459" s="109" t="s">
        <v>1054</v>
      </c>
      <c r="D459" s="94" t="s">
        <v>2847</v>
      </c>
      <c r="E459" s="186">
        <f>1/35</f>
        <v>2.8571428571428571E-2</v>
      </c>
      <c r="F459" s="36">
        <v>3</v>
      </c>
      <c r="G459" s="186">
        <f t="shared" si="54"/>
        <v>9.5238095238095229E-3</v>
      </c>
    </row>
    <row r="460" spans="1:7" ht="15.3" x14ac:dyDescent="0.5">
      <c r="A460" s="76">
        <v>54</v>
      </c>
      <c r="B460" s="78" t="s">
        <v>2696</v>
      </c>
      <c r="C460" s="109" t="s">
        <v>1054</v>
      </c>
      <c r="D460" s="102" t="s">
        <v>2859</v>
      </c>
      <c r="E460" s="186">
        <f>3/35</f>
        <v>8.5714285714285715E-2</v>
      </c>
      <c r="F460" s="36">
        <v>3</v>
      </c>
      <c r="G460" s="186">
        <f t="shared" si="54"/>
        <v>2.8571428571428571E-2</v>
      </c>
    </row>
    <row r="461" spans="1:7" ht="15.3" x14ac:dyDescent="0.5">
      <c r="A461" s="76">
        <v>55</v>
      </c>
      <c r="B461" s="78" t="s">
        <v>243</v>
      </c>
      <c r="C461" s="109" t="s">
        <v>1054</v>
      </c>
      <c r="D461" s="102" t="s">
        <v>2859</v>
      </c>
      <c r="E461" s="186">
        <f t="shared" ref="E461:E462" si="61">3/35</f>
        <v>8.5714285714285715E-2</v>
      </c>
      <c r="F461" s="36">
        <v>3</v>
      </c>
      <c r="G461" s="186">
        <f t="shared" si="54"/>
        <v>2.8571428571428571E-2</v>
      </c>
    </row>
    <row r="462" spans="1:7" ht="15.3" x14ac:dyDescent="0.5">
      <c r="A462" s="76">
        <v>56</v>
      </c>
      <c r="B462" s="78" t="s">
        <v>2697</v>
      </c>
      <c r="C462" s="109" t="s">
        <v>1054</v>
      </c>
      <c r="D462" s="102" t="s">
        <v>2859</v>
      </c>
      <c r="E462" s="186">
        <f t="shared" si="61"/>
        <v>8.5714285714285715E-2</v>
      </c>
      <c r="F462" s="36">
        <v>3</v>
      </c>
      <c r="G462" s="186">
        <f t="shared" si="54"/>
        <v>2.8571428571428571E-2</v>
      </c>
    </row>
    <row r="463" spans="1:7" ht="15.3" x14ac:dyDescent="0.5">
      <c r="A463" s="76">
        <v>57</v>
      </c>
      <c r="B463" s="77" t="s">
        <v>2698</v>
      </c>
      <c r="C463" s="106" t="s">
        <v>125</v>
      </c>
      <c r="D463" s="94" t="s">
        <v>2847</v>
      </c>
      <c r="E463" s="186">
        <f>1/35</f>
        <v>2.8571428571428571E-2</v>
      </c>
      <c r="F463" s="36">
        <v>3</v>
      </c>
      <c r="G463" s="186">
        <f t="shared" si="54"/>
        <v>9.5238095238095229E-3</v>
      </c>
    </row>
    <row r="464" spans="1:7" ht="15.3" x14ac:dyDescent="0.5">
      <c r="A464" s="76">
        <v>58</v>
      </c>
      <c r="B464" s="77" t="s">
        <v>2682</v>
      </c>
      <c r="C464" s="106" t="s">
        <v>125</v>
      </c>
      <c r="D464" s="104" t="s">
        <v>2858</v>
      </c>
      <c r="E464" s="186">
        <f>5/35</f>
        <v>0.14285714285714285</v>
      </c>
      <c r="F464" s="36">
        <v>3</v>
      </c>
      <c r="G464" s="186">
        <f t="shared" si="54"/>
        <v>4.7619047619047616E-2</v>
      </c>
    </row>
    <row r="465" spans="1:7" ht="15.3" x14ac:dyDescent="0.5">
      <c r="A465" s="76">
        <v>59</v>
      </c>
      <c r="B465" s="77" t="s">
        <v>2733</v>
      </c>
      <c r="C465" s="106" t="s">
        <v>125</v>
      </c>
      <c r="D465" s="104" t="s">
        <v>2858</v>
      </c>
      <c r="E465" s="186">
        <f t="shared" ref="E465:E466" si="62">5/35</f>
        <v>0.14285714285714285</v>
      </c>
      <c r="F465" s="36">
        <v>3</v>
      </c>
      <c r="G465" s="186">
        <f t="shared" si="54"/>
        <v>4.7619047619047616E-2</v>
      </c>
    </row>
    <row r="466" spans="1:7" ht="15.3" x14ac:dyDescent="0.5">
      <c r="A466" s="76">
        <v>60</v>
      </c>
      <c r="B466" s="77" t="s">
        <v>2774</v>
      </c>
      <c r="C466" s="106" t="s">
        <v>125</v>
      </c>
      <c r="D466" s="104" t="s">
        <v>2858</v>
      </c>
      <c r="E466" s="186">
        <f t="shared" si="62"/>
        <v>0.14285714285714285</v>
      </c>
      <c r="F466" s="36">
        <v>3</v>
      </c>
      <c r="G466" s="186">
        <f t="shared" si="54"/>
        <v>4.7619047619047616E-2</v>
      </c>
    </row>
    <row r="467" spans="1:7" ht="15.3" x14ac:dyDescent="0.5">
      <c r="A467" s="76">
        <v>61</v>
      </c>
      <c r="B467" s="77" t="s">
        <v>2775</v>
      </c>
      <c r="C467" s="109" t="s">
        <v>1054</v>
      </c>
      <c r="D467" s="94" t="s">
        <v>2854</v>
      </c>
      <c r="E467" s="186">
        <f t="shared" ref="E467:E468" si="63">2/35</f>
        <v>5.7142857142857141E-2</v>
      </c>
      <c r="F467" s="36">
        <v>3</v>
      </c>
      <c r="G467" s="186">
        <f t="shared" si="54"/>
        <v>1.9047619047619046E-2</v>
      </c>
    </row>
    <row r="468" spans="1:7" ht="15.3" x14ac:dyDescent="0.5">
      <c r="A468" s="76">
        <v>62</v>
      </c>
      <c r="B468" s="78" t="s">
        <v>2706</v>
      </c>
      <c r="C468" s="109" t="s">
        <v>1054</v>
      </c>
      <c r="D468" s="94" t="s">
        <v>2854</v>
      </c>
      <c r="E468" s="186">
        <f t="shared" si="63"/>
        <v>5.7142857142857141E-2</v>
      </c>
      <c r="F468" s="36">
        <v>3</v>
      </c>
      <c r="G468" s="186">
        <f t="shared" si="54"/>
        <v>1.9047619047619046E-2</v>
      </c>
    </row>
    <row r="469" spans="1:7" ht="15.3" x14ac:dyDescent="0.5">
      <c r="A469" s="76">
        <v>63</v>
      </c>
      <c r="B469" s="78" t="s">
        <v>2776</v>
      </c>
      <c r="C469" s="106" t="s">
        <v>125</v>
      </c>
      <c r="D469" s="94" t="s">
        <v>2851</v>
      </c>
      <c r="E469" s="186">
        <f>15/35</f>
        <v>0.42857142857142855</v>
      </c>
      <c r="F469" s="36">
        <v>3</v>
      </c>
      <c r="G469" s="186">
        <f t="shared" si="54"/>
        <v>0.14285714285714285</v>
      </c>
    </row>
    <row r="470" spans="1:7" ht="15.3" x14ac:dyDescent="0.5">
      <c r="A470" s="76">
        <v>64</v>
      </c>
      <c r="B470" s="77" t="s">
        <v>2777</v>
      </c>
      <c r="C470" s="106" t="s">
        <v>125</v>
      </c>
      <c r="D470" s="104" t="s">
        <v>2858</v>
      </c>
      <c r="E470" s="186">
        <f>5/35</f>
        <v>0.14285714285714285</v>
      </c>
      <c r="F470" s="36">
        <v>3</v>
      </c>
      <c r="G470" s="186">
        <f t="shared" si="54"/>
        <v>4.7619047619047616E-2</v>
      </c>
    </row>
    <row r="471" spans="1:7" ht="15.3" x14ac:dyDescent="0.5">
      <c r="A471" s="76">
        <v>65</v>
      </c>
      <c r="B471" s="77" t="s">
        <v>2778</v>
      </c>
      <c r="C471" s="106" t="s">
        <v>2845</v>
      </c>
      <c r="D471" s="102" t="s">
        <v>2864</v>
      </c>
      <c r="E471" s="186">
        <f>35/35</f>
        <v>1</v>
      </c>
      <c r="F471" s="36">
        <v>3</v>
      </c>
      <c r="G471" s="186">
        <f t="shared" si="54"/>
        <v>0.33333333333333331</v>
      </c>
    </row>
    <row r="472" spans="1:7" ht="15.3" x14ac:dyDescent="0.5">
      <c r="A472" s="76">
        <v>66</v>
      </c>
      <c r="B472" s="77" t="s">
        <v>2779</v>
      </c>
      <c r="C472" s="106" t="s">
        <v>125</v>
      </c>
      <c r="D472" s="94" t="s">
        <v>2851</v>
      </c>
      <c r="E472" s="186">
        <f>15/35</f>
        <v>0.42857142857142855</v>
      </c>
      <c r="F472" s="36">
        <v>3</v>
      </c>
      <c r="G472" s="186">
        <f t="shared" si="54"/>
        <v>0.14285714285714285</v>
      </c>
    </row>
    <row r="473" spans="1:7" ht="15.3" x14ac:dyDescent="0.5">
      <c r="A473" s="76">
        <v>67</v>
      </c>
      <c r="B473" s="78" t="s">
        <v>2746</v>
      </c>
      <c r="C473" s="106" t="s">
        <v>125</v>
      </c>
      <c r="D473" s="94" t="s">
        <v>2851</v>
      </c>
      <c r="E473" s="186">
        <f t="shared" ref="E473:E476" si="64">15/35</f>
        <v>0.42857142857142855</v>
      </c>
      <c r="F473" s="36">
        <v>3</v>
      </c>
      <c r="G473" s="186">
        <f t="shared" si="54"/>
        <v>0.14285714285714285</v>
      </c>
    </row>
    <row r="474" spans="1:7" ht="15.3" x14ac:dyDescent="0.5">
      <c r="A474" s="76">
        <v>68</v>
      </c>
      <c r="B474" s="78" t="s">
        <v>2747</v>
      </c>
      <c r="C474" s="106" t="s">
        <v>125</v>
      </c>
      <c r="D474" s="94" t="s">
        <v>2851</v>
      </c>
      <c r="E474" s="186">
        <f t="shared" si="64"/>
        <v>0.42857142857142855</v>
      </c>
      <c r="F474" s="36">
        <v>3</v>
      </c>
      <c r="G474" s="186">
        <f t="shared" si="54"/>
        <v>0.14285714285714285</v>
      </c>
    </row>
    <row r="475" spans="1:7" ht="15.3" x14ac:dyDescent="0.5">
      <c r="A475" s="76">
        <v>69</v>
      </c>
      <c r="B475" s="78" t="s">
        <v>2748</v>
      </c>
      <c r="C475" s="106" t="s">
        <v>125</v>
      </c>
      <c r="D475" s="94" t="s">
        <v>2851</v>
      </c>
      <c r="E475" s="186">
        <f t="shared" si="64"/>
        <v>0.42857142857142855</v>
      </c>
      <c r="F475" s="36">
        <v>3</v>
      </c>
      <c r="G475" s="186">
        <f t="shared" si="54"/>
        <v>0.14285714285714285</v>
      </c>
    </row>
    <row r="476" spans="1:7" ht="15.3" x14ac:dyDescent="0.5">
      <c r="A476" s="76">
        <v>70</v>
      </c>
      <c r="B476" s="78" t="s">
        <v>2749</v>
      </c>
      <c r="C476" s="106" t="s">
        <v>125</v>
      </c>
      <c r="D476" s="94" t="s">
        <v>2851</v>
      </c>
      <c r="E476" s="186">
        <f t="shared" si="64"/>
        <v>0.42857142857142855</v>
      </c>
      <c r="F476" s="36">
        <v>3</v>
      </c>
      <c r="G476" s="186">
        <f t="shared" si="54"/>
        <v>0.14285714285714285</v>
      </c>
    </row>
    <row r="477" spans="1:7" ht="15.3" x14ac:dyDescent="0.5">
      <c r="A477" s="76">
        <v>71</v>
      </c>
      <c r="B477" s="78" t="s">
        <v>2780</v>
      </c>
      <c r="C477" s="107" t="s">
        <v>196</v>
      </c>
      <c r="D477" s="94" t="s">
        <v>2848</v>
      </c>
      <c r="E477" s="186">
        <f>10/35</f>
        <v>0.2857142857142857</v>
      </c>
      <c r="F477" s="36">
        <v>3</v>
      </c>
      <c r="G477" s="186">
        <f t="shared" si="54"/>
        <v>9.5238095238095233E-2</v>
      </c>
    </row>
    <row r="478" spans="1:7" ht="15.3" x14ac:dyDescent="0.5">
      <c r="A478" s="76">
        <v>72</v>
      </c>
      <c r="B478" s="79" t="s">
        <v>2624</v>
      </c>
      <c r="C478" s="107" t="s">
        <v>195</v>
      </c>
      <c r="D478" s="94" t="s">
        <v>2847</v>
      </c>
      <c r="E478" s="186">
        <f>1/35</f>
        <v>2.8571428571428571E-2</v>
      </c>
      <c r="F478" s="36">
        <v>3</v>
      </c>
      <c r="G478" s="186">
        <f t="shared" si="54"/>
        <v>9.5238095238095229E-3</v>
      </c>
    </row>
    <row r="479" spans="1:7" ht="15.3" x14ac:dyDescent="0.5">
      <c r="A479" s="76">
        <v>73</v>
      </c>
      <c r="B479" s="78" t="s">
        <v>2781</v>
      </c>
      <c r="C479" s="106" t="s">
        <v>125</v>
      </c>
      <c r="D479" s="94" t="s">
        <v>2851</v>
      </c>
      <c r="E479" s="186">
        <f t="shared" ref="E479" si="65">15/35</f>
        <v>0.42857142857142855</v>
      </c>
      <c r="F479" s="36">
        <v>3</v>
      </c>
      <c r="G479" s="186">
        <f t="shared" si="54"/>
        <v>0.14285714285714285</v>
      </c>
    </row>
    <row r="480" spans="1:7" ht="15.3" x14ac:dyDescent="0.5">
      <c r="A480" s="76">
        <v>74</v>
      </c>
      <c r="B480" s="73" t="s">
        <v>2782</v>
      </c>
      <c r="C480" s="106" t="s">
        <v>125</v>
      </c>
      <c r="D480" s="104" t="s">
        <v>2858</v>
      </c>
      <c r="E480" s="186">
        <f>5/35</f>
        <v>0.14285714285714285</v>
      </c>
      <c r="F480" s="36">
        <v>3</v>
      </c>
      <c r="G480" s="186">
        <f t="shared" si="54"/>
        <v>4.7619047619047616E-2</v>
      </c>
    </row>
    <row r="481" spans="1:7" ht="15.3" x14ac:dyDescent="0.5">
      <c r="A481" s="76">
        <v>75</v>
      </c>
      <c r="B481" s="78" t="s">
        <v>2720</v>
      </c>
      <c r="C481" s="106" t="s">
        <v>125</v>
      </c>
      <c r="D481" s="94" t="s">
        <v>2847</v>
      </c>
      <c r="E481" s="186">
        <f>1/35</f>
        <v>2.8571428571428571E-2</v>
      </c>
      <c r="F481" s="36">
        <v>3</v>
      </c>
      <c r="G481" s="186">
        <f t="shared" si="54"/>
        <v>9.5238095238095229E-3</v>
      </c>
    </row>
    <row r="482" spans="1:7" ht="15.3" x14ac:dyDescent="0.5">
      <c r="A482" s="76">
        <v>76</v>
      </c>
      <c r="B482" s="78" t="s">
        <v>2783</v>
      </c>
      <c r="C482" s="106" t="s">
        <v>125</v>
      </c>
      <c r="D482" s="94" t="s">
        <v>2847</v>
      </c>
      <c r="E482" s="186">
        <f t="shared" ref="E482:E484" si="66">1/35</f>
        <v>2.8571428571428571E-2</v>
      </c>
      <c r="F482" s="36">
        <v>3</v>
      </c>
      <c r="G482" s="186">
        <f t="shared" si="54"/>
        <v>9.5238095238095229E-3</v>
      </c>
    </row>
    <row r="483" spans="1:7" ht="15.3" x14ac:dyDescent="0.5">
      <c r="A483" s="76">
        <v>77</v>
      </c>
      <c r="B483" s="78" t="s">
        <v>2628</v>
      </c>
      <c r="C483" s="106" t="s">
        <v>125</v>
      </c>
      <c r="D483" s="94" t="s">
        <v>2847</v>
      </c>
      <c r="E483" s="186">
        <f t="shared" si="66"/>
        <v>2.8571428571428571E-2</v>
      </c>
      <c r="F483" s="36">
        <v>3</v>
      </c>
      <c r="G483" s="186">
        <f t="shared" si="54"/>
        <v>9.5238095238095229E-3</v>
      </c>
    </row>
    <row r="484" spans="1:7" ht="15.3" x14ac:dyDescent="0.5">
      <c r="A484" s="76">
        <v>78</v>
      </c>
      <c r="B484" s="78" t="s">
        <v>2784</v>
      </c>
      <c r="C484" s="106" t="s">
        <v>125</v>
      </c>
      <c r="D484" s="94" t="s">
        <v>2847</v>
      </c>
      <c r="E484" s="186">
        <f t="shared" si="66"/>
        <v>2.8571428571428571E-2</v>
      </c>
      <c r="F484" s="36">
        <v>3</v>
      </c>
      <c r="G484" s="186">
        <f t="shared" si="54"/>
        <v>9.5238095238095229E-3</v>
      </c>
    </row>
    <row r="485" spans="1:7" ht="15.3" x14ac:dyDescent="0.5">
      <c r="A485" s="76">
        <v>79</v>
      </c>
      <c r="B485" s="78" t="s">
        <v>2785</v>
      </c>
      <c r="C485" s="106" t="s">
        <v>125</v>
      </c>
      <c r="D485" s="94" t="s">
        <v>2854</v>
      </c>
      <c r="E485" s="186">
        <f t="shared" ref="E485:E491" si="67">2/35</f>
        <v>5.7142857142857141E-2</v>
      </c>
      <c r="F485" s="36">
        <v>3</v>
      </c>
      <c r="G485" s="186">
        <f t="shared" si="54"/>
        <v>1.9047619047619046E-2</v>
      </c>
    </row>
    <row r="486" spans="1:7" ht="15.3" x14ac:dyDescent="0.5">
      <c r="A486" s="76">
        <v>80</v>
      </c>
      <c r="B486" s="78" t="s">
        <v>2786</v>
      </c>
      <c r="C486" s="106" t="s">
        <v>125</v>
      </c>
      <c r="D486" s="94" t="s">
        <v>2854</v>
      </c>
      <c r="E486" s="186">
        <f t="shared" si="67"/>
        <v>5.7142857142857141E-2</v>
      </c>
      <c r="F486" s="36">
        <v>3</v>
      </c>
      <c r="G486" s="186">
        <f t="shared" si="54"/>
        <v>1.9047619047619046E-2</v>
      </c>
    </row>
    <row r="487" spans="1:7" ht="15.3" x14ac:dyDescent="0.5">
      <c r="A487" s="76">
        <v>81</v>
      </c>
      <c r="B487" s="78" t="s">
        <v>2787</v>
      </c>
      <c r="C487" s="106" t="s">
        <v>125</v>
      </c>
      <c r="D487" s="94" t="s">
        <v>2854</v>
      </c>
      <c r="E487" s="186">
        <f t="shared" si="67"/>
        <v>5.7142857142857141E-2</v>
      </c>
      <c r="F487" s="36">
        <v>3</v>
      </c>
      <c r="G487" s="186">
        <f t="shared" si="54"/>
        <v>1.9047619047619046E-2</v>
      </c>
    </row>
    <row r="488" spans="1:7" ht="15.3" x14ac:dyDescent="0.5">
      <c r="A488" s="76">
        <v>82</v>
      </c>
      <c r="B488" s="77" t="s">
        <v>2788</v>
      </c>
      <c r="C488" s="106" t="s">
        <v>125</v>
      </c>
      <c r="D488" s="102" t="s">
        <v>2859</v>
      </c>
      <c r="E488" s="186">
        <f t="shared" ref="E488" si="68">3/35</f>
        <v>8.5714285714285715E-2</v>
      </c>
      <c r="F488" s="36">
        <v>3</v>
      </c>
      <c r="G488" s="186">
        <f t="shared" ref="G488:G536" si="69">E488/F488</f>
        <v>2.8571428571428571E-2</v>
      </c>
    </row>
    <row r="489" spans="1:7" ht="15.3" x14ac:dyDescent="0.5">
      <c r="A489" s="76">
        <v>83</v>
      </c>
      <c r="B489" s="77" t="s">
        <v>2789</v>
      </c>
      <c r="C489" s="106" t="s">
        <v>125</v>
      </c>
      <c r="D489" s="94" t="s">
        <v>2854</v>
      </c>
      <c r="E489" s="186">
        <f t="shared" si="67"/>
        <v>5.7142857142857141E-2</v>
      </c>
      <c r="F489" s="36">
        <v>3</v>
      </c>
      <c r="G489" s="186">
        <f t="shared" si="69"/>
        <v>1.9047619047619046E-2</v>
      </c>
    </row>
    <row r="490" spans="1:7" ht="15.3" x14ac:dyDescent="0.5">
      <c r="A490" s="76">
        <v>84</v>
      </c>
      <c r="B490" s="77" t="s">
        <v>2790</v>
      </c>
      <c r="C490" s="106" t="s">
        <v>125</v>
      </c>
      <c r="D490" s="94" t="s">
        <v>2854</v>
      </c>
      <c r="E490" s="186">
        <f t="shared" si="67"/>
        <v>5.7142857142857141E-2</v>
      </c>
      <c r="F490" s="36">
        <v>3</v>
      </c>
      <c r="G490" s="186">
        <f t="shared" si="69"/>
        <v>1.9047619047619046E-2</v>
      </c>
    </row>
    <row r="491" spans="1:7" ht="15.3" x14ac:dyDescent="0.5">
      <c r="A491" s="76">
        <v>85</v>
      </c>
      <c r="B491" s="77" t="s">
        <v>2791</v>
      </c>
      <c r="C491" s="106" t="s">
        <v>125</v>
      </c>
      <c r="D491" s="94" t="s">
        <v>2854</v>
      </c>
      <c r="E491" s="186">
        <f t="shared" si="67"/>
        <v>5.7142857142857141E-2</v>
      </c>
      <c r="F491" s="36">
        <v>3</v>
      </c>
      <c r="G491" s="186">
        <f t="shared" si="69"/>
        <v>1.9047619047619046E-2</v>
      </c>
    </row>
    <row r="492" spans="1:7" ht="15.3" x14ac:dyDescent="0.5">
      <c r="A492" s="76">
        <v>86</v>
      </c>
      <c r="B492" s="77" t="s">
        <v>2762</v>
      </c>
      <c r="C492" s="106" t="s">
        <v>125</v>
      </c>
      <c r="D492" s="94" t="s">
        <v>2847</v>
      </c>
      <c r="E492" s="186">
        <f t="shared" ref="E492" si="70">1/35</f>
        <v>2.8571428571428571E-2</v>
      </c>
      <c r="F492" s="36">
        <v>3</v>
      </c>
      <c r="G492" s="186">
        <f t="shared" si="69"/>
        <v>9.5238095238095229E-3</v>
      </c>
    </row>
    <row r="493" spans="1:7" ht="15.3" x14ac:dyDescent="0.5">
      <c r="A493" s="76">
        <v>87</v>
      </c>
      <c r="B493" s="77" t="s">
        <v>2554</v>
      </c>
      <c r="C493" s="107" t="s">
        <v>2809</v>
      </c>
      <c r="D493" s="102" t="s">
        <v>2859</v>
      </c>
      <c r="E493" s="186">
        <f t="shared" ref="E493:E494" si="71">3/35</f>
        <v>8.5714285714285715E-2</v>
      </c>
      <c r="F493" s="36">
        <v>3</v>
      </c>
      <c r="G493" s="186">
        <f t="shared" si="69"/>
        <v>2.8571428571428571E-2</v>
      </c>
    </row>
    <row r="494" spans="1:7" ht="15.3" x14ac:dyDescent="0.5">
      <c r="A494" s="76">
        <v>88</v>
      </c>
      <c r="B494" s="77" t="s">
        <v>2555</v>
      </c>
      <c r="C494" s="107" t="s">
        <v>2809</v>
      </c>
      <c r="D494" s="102" t="s">
        <v>2859</v>
      </c>
      <c r="E494" s="186">
        <f t="shared" si="71"/>
        <v>8.5714285714285715E-2</v>
      </c>
      <c r="F494" s="36">
        <v>3</v>
      </c>
      <c r="G494" s="186">
        <f t="shared" si="69"/>
        <v>2.8571428571428571E-2</v>
      </c>
    </row>
    <row r="495" spans="1:7" ht="15.3" x14ac:dyDescent="0.5">
      <c r="A495" s="76">
        <v>89</v>
      </c>
      <c r="B495" s="77" t="s">
        <v>2792</v>
      </c>
      <c r="C495" s="106" t="s">
        <v>125</v>
      </c>
      <c r="D495" s="94" t="s">
        <v>2854</v>
      </c>
      <c r="E495" s="186">
        <f t="shared" ref="E495:E502" si="72">2/35</f>
        <v>5.7142857142857141E-2</v>
      </c>
      <c r="F495" s="36">
        <v>3</v>
      </c>
      <c r="G495" s="186">
        <f t="shared" si="69"/>
        <v>1.9047619047619046E-2</v>
      </c>
    </row>
    <row r="496" spans="1:7" ht="15.3" x14ac:dyDescent="0.5">
      <c r="A496" s="76">
        <v>90</v>
      </c>
      <c r="B496" s="77" t="s">
        <v>2793</v>
      </c>
      <c r="C496" s="106" t="s">
        <v>125</v>
      </c>
      <c r="D496" s="94" t="s">
        <v>2854</v>
      </c>
      <c r="E496" s="186">
        <f t="shared" si="72"/>
        <v>5.7142857142857141E-2</v>
      </c>
      <c r="F496" s="36">
        <v>3</v>
      </c>
      <c r="G496" s="186">
        <f t="shared" si="69"/>
        <v>1.9047619047619046E-2</v>
      </c>
    </row>
    <row r="497" spans="1:7" ht="15.3" x14ac:dyDescent="0.5">
      <c r="A497" s="76">
        <v>91</v>
      </c>
      <c r="B497" s="77" t="s">
        <v>2794</v>
      </c>
      <c r="C497" s="106" t="s">
        <v>125</v>
      </c>
      <c r="D497" s="94" t="s">
        <v>2854</v>
      </c>
      <c r="E497" s="186">
        <f t="shared" si="72"/>
        <v>5.7142857142857141E-2</v>
      </c>
      <c r="F497" s="36">
        <v>3</v>
      </c>
      <c r="G497" s="186">
        <f t="shared" si="69"/>
        <v>1.9047619047619046E-2</v>
      </c>
    </row>
    <row r="498" spans="1:7" ht="15.3" x14ac:dyDescent="0.5">
      <c r="A498" s="76">
        <v>92</v>
      </c>
      <c r="B498" s="77" t="s">
        <v>2795</v>
      </c>
      <c r="C498" s="106" t="s">
        <v>125</v>
      </c>
      <c r="D498" s="94" t="s">
        <v>2854</v>
      </c>
      <c r="E498" s="186">
        <f t="shared" si="72"/>
        <v>5.7142857142857141E-2</v>
      </c>
      <c r="F498" s="36">
        <v>3</v>
      </c>
      <c r="G498" s="186">
        <f t="shared" si="69"/>
        <v>1.9047619047619046E-2</v>
      </c>
    </row>
    <row r="499" spans="1:7" ht="15.3" x14ac:dyDescent="0.5">
      <c r="A499" s="76">
        <v>93</v>
      </c>
      <c r="B499" s="77" t="s">
        <v>2685</v>
      </c>
      <c r="C499" s="106" t="s">
        <v>125</v>
      </c>
      <c r="D499" s="94" t="s">
        <v>2854</v>
      </c>
      <c r="E499" s="186">
        <f t="shared" si="72"/>
        <v>5.7142857142857141E-2</v>
      </c>
      <c r="F499" s="36">
        <v>3</v>
      </c>
      <c r="G499" s="186">
        <f t="shared" si="69"/>
        <v>1.9047619047619046E-2</v>
      </c>
    </row>
    <row r="500" spans="1:7" ht="15.3" x14ac:dyDescent="0.5">
      <c r="A500" s="76">
        <v>94</v>
      </c>
      <c r="B500" s="77" t="s">
        <v>2796</v>
      </c>
      <c r="C500" s="106" t="s">
        <v>125</v>
      </c>
      <c r="D500" s="94" t="s">
        <v>2854</v>
      </c>
      <c r="E500" s="186">
        <f t="shared" si="72"/>
        <v>5.7142857142857141E-2</v>
      </c>
      <c r="F500" s="36">
        <v>3</v>
      </c>
      <c r="G500" s="186">
        <f t="shared" si="69"/>
        <v>1.9047619047619046E-2</v>
      </c>
    </row>
    <row r="501" spans="1:7" ht="15.3" x14ac:dyDescent="0.5">
      <c r="A501" s="76">
        <v>95</v>
      </c>
      <c r="B501" s="78" t="s">
        <v>2764</v>
      </c>
      <c r="C501" s="187" t="s">
        <v>2846</v>
      </c>
      <c r="D501" s="94" t="s">
        <v>2854</v>
      </c>
      <c r="E501" s="186">
        <f t="shared" si="72"/>
        <v>5.7142857142857141E-2</v>
      </c>
      <c r="F501" s="36">
        <v>3</v>
      </c>
      <c r="G501" s="186">
        <f t="shared" si="69"/>
        <v>1.9047619047619046E-2</v>
      </c>
    </row>
    <row r="502" spans="1:7" ht="15.3" x14ac:dyDescent="0.5">
      <c r="A502" s="76">
        <v>96</v>
      </c>
      <c r="B502" s="78" t="s">
        <v>2771</v>
      </c>
      <c r="C502" s="187" t="s">
        <v>125</v>
      </c>
      <c r="D502" s="94" t="s">
        <v>2854</v>
      </c>
      <c r="E502" s="186">
        <f t="shared" si="72"/>
        <v>5.7142857142857141E-2</v>
      </c>
      <c r="F502" s="36">
        <v>3</v>
      </c>
      <c r="G502" s="186">
        <f t="shared" si="69"/>
        <v>1.9047619047619046E-2</v>
      </c>
    </row>
    <row r="503" spans="1:7" ht="15.3" x14ac:dyDescent="0.5">
      <c r="A503" s="76">
        <v>97</v>
      </c>
      <c r="B503" s="78" t="s">
        <v>2681</v>
      </c>
      <c r="C503" s="187" t="s">
        <v>2845</v>
      </c>
      <c r="D503" s="102" t="s">
        <v>2859</v>
      </c>
      <c r="E503" s="186">
        <f t="shared" ref="E503" si="73">3/35</f>
        <v>8.5714285714285715E-2</v>
      </c>
      <c r="F503" s="36">
        <v>3</v>
      </c>
      <c r="G503" s="186">
        <f t="shared" si="69"/>
        <v>2.8571428571428571E-2</v>
      </c>
    </row>
    <row r="504" spans="1:7" ht="15.3" x14ac:dyDescent="0.5">
      <c r="A504" s="76">
        <v>98</v>
      </c>
      <c r="B504" s="79" t="s">
        <v>2719</v>
      </c>
      <c r="C504" s="187" t="s">
        <v>195</v>
      </c>
      <c r="D504" s="103" t="s">
        <v>2849</v>
      </c>
      <c r="E504" s="186">
        <f>12/35</f>
        <v>0.34285714285714286</v>
      </c>
      <c r="F504" s="36">
        <v>3</v>
      </c>
      <c r="G504" s="186">
        <f t="shared" si="69"/>
        <v>0.11428571428571428</v>
      </c>
    </row>
    <row r="505" spans="1:7" ht="15.3" x14ac:dyDescent="0.5">
      <c r="A505" s="76">
        <v>99</v>
      </c>
      <c r="B505" s="79" t="s">
        <v>77</v>
      </c>
      <c r="C505" s="187" t="s">
        <v>196</v>
      </c>
      <c r="D505" s="103" t="s">
        <v>2863</v>
      </c>
      <c r="E505" s="186">
        <f>30/35</f>
        <v>0.8571428571428571</v>
      </c>
      <c r="F505" s="36">
        <v>1</v>
      </c>
      <c r="G505" s="186">
        <f t="shared" si="69"/>
        <v>0.8571428571428571</v>
      </c>
    </row>
    <row r="506" spans="1:7" ht="15.3" x14ac:dyDescent="0.5">
      <c r="A506" s="76">
        <v>100</v>
      </c>
      <c r="B506" s="79" t="s">
        <v>2710</v>
      </c>
      <c r="C506" s="187" t="s">
        <v>196</v>
      </c>
      <c r="D506" s="103" t="s">
        <v>2856</v>
      </c>
      <c r="E506" s="186">
        <f>25/35</f>
        <v>0.7142857142857143</v>
      </c>
      <c r="F506" s="36">
        <v>1</v>
      </c>
      <c r="G506" s="186">
        <f t="shared" si="69"/>
        <v>0.7142857142857143</v>
      </c>
    </row>
    <row r="507" spans="1:7" ht="15.3" x14ac:dyDescent="0.5">
      <c r="A507" s="76">
        <v>101</v>
      </c>
      <c r="B507" s="79" t="s">
        <v>2711</v>
      </c>
      <c r="C507" s="187" t="s">
        <v>195</v>
      </c>
      <c r="D507" s="103" t="s">
        <v>2849</v>
      </c>
      <c r="E507" s="186">
        <f>12/35</f>
        <v>0.34285714285714286</v>
      </c>
      <c r="F507" s="36">
        <v>1</v>
      </c>
      <c r="G507" s="186">
        <f t="shared" si="69"/>
        <v>0.34285714285714286</v>
      </c>
    </row>
    <row r="508" spans="1:7" ht="15.3" x14ac:dyDescent="0.5">
      <c r="A508" s="76">
        <v>102</v>
      </c>
      <c r="B508" s="77" t="s">
        <v>2712</v>
      </c>
      <c r="C508" s="187" t="s">
        <v>195</v>
      </c>
      <c r="D508" s="103" t="s">
        <v>2849</v>
      </c>
      <c r="E508" s="186">
        <f>12/35</f>
        <v>0.34285714285714286</v>
      </c>
      <c r="F508" s="36">
        <v>1</v>
      </c>
      <c r="G508" s="186">
        <f t="shared" si="69"/>
        <v>0.34285714285714286</v>
      </c>
    </row>
    <row r="509" spans="1:7" ht="15.3" x14ac:dyDescent="0.5">
      <c r="A509" s="76">
        <v>103</v>
      </c>
      <c r="B509" s="79" t="s">
        <v>2713</v>
      </c>
      <c r="C509" s="187" t="s">
        <v>195</v>
      </c>
      <c r="D509" s="94" t="s">
        <v>2847</v>
      </c>
      <c r="E509" s="186">
        <f t="shared" ref="E509" si="74">1/35</f>
        <v>2.8571428571428571E-2</v>
      </c>
      <c r="F509" s="36">
        <v>3</v>
      </c>
      <c r="G509" s="186">
        <f t="shared" si="69"/>
        <v>9.5238095238095229E-3</v>
      </c>
    </row>
    <row r="510" spans="1:7" ht="15.3" x14ac:dyDescent="0.5">
      <c r="A510" s="76">
        <v>104</v>
      </c>
      <c r="B510" s="79" t="s">
        <v>2714</v>
      </c>
      <c r="C510" s="187" t="s">
        <v>197</v>
      </c>
      <c r="D510" s="103" t="s">
        <v>2861</v>
      </c>
      <c r="E510" s="186">
        <f>50/35</f>
        <v>1.4285714285714286</v>
      </c>
      <c r="F510" s="36">
        <v>1</v>
      </c>
      <c r="G510" s="186">
        <f t="shared" si="69"/>
        <v>1.4285714285714286</v>
      </c>
    </row>
    <row r="511" spans="1:7" ht="15.3" x14ac:dyDescent="0.5">
      <c r="A511" s="76">
        <v>105</v>
      </c>
      <c r="B511" s="79" t="s">
        <v>2715</v>
      </c>
      <c r="C511" s="187" t="s">
        <v>197</v>
      </c>
      <c r="D511" s="103" t="s">
        <v>2861</v>
      </c>
      <c r="E511" s="186">
        <f>50/35</f>
        <v>1.4285714285714286</v>
      </c>
      <c r="F511" s="36">
        <v>1</v>
      </c>
      <c r="G511" s="186">
        <f t="shared" si="69"/>
        <v>1.4285714285714286</v>
      </c>
    </row>
    <row r="512" spans="1:7" ht="15.3" x14ac:dyDescent="0.5">
      <c r="A512" s="76">
        <v>106</v>
      </c>
      <c r="B512" s="79" t="s">
        <v>2716</v>
      </c>
      <c r="C512" s="187" t="s">
        <v>195</v>
      </c>
      <c r="D512" s="103" t="s">
        <v>2848</v>
      </c>
      <c r="E512" s="186">
        <f>10/35</f>
        <v>0.2857142857142857</v>
      </c>
      <c r="F512" s="36">
        <v>3</v>
      </c>
      <c r="G512" s="186">
        <f t="shared" si="69"/>
        <v>9.5238095238095233E-2</v>
      </c>
    </row>
    <row r="513" spans="1:7" ht="15.3" x14ac:dyDescent="0.5">
      <c r="A513" s="76">
        <v>107</v>
      </c>
      <c r="B513" s="79" t="s">
        <v>2717</v>
      </c>
      <c r="C513" s="187" t="s">
        <v>195</v>
      </c>
      <c r="D513" s="94" t="s">
        <v>2847</v>
      </c>
      <c r="E513" s="186">
        <f t="shared" ref="E513" si="75">1/35</f>
        <v>2.8571428571428571E-2</v>
      </c>
      <c r="F513" s="36">
        <v>3</v>
      </c>
      <c r="G513" s="186">
        <f t="shared" si="69"/>
        <v>9.5238095238095229E-3</v>
      </c>
    </row>
    <row r="514" spans="1:7" ht="15.3" x14ac:dyDescent="0.5">
      <c r="A514" s="74" t="s">
        <v>2645</v>
      </c>
      <c r="B514" s="75" t="s">
        <v>2868</v>
      </c>
      <c r="C514" s="62"/>
      <c r="D514" s="158"/>
      <c r="E514" s="158"/>
      <c r="F514" s="36"/>
      <c r="G514" s="186"/>
    </row>
    <row r="515" spans="1:7" ht="15.3" x14ac:dyDescent="0.5">
      <c r="A515" s="76">
        <v>1</v>
      </c>
      <c r="B515" s="70" t="s">
        <v>2797</v>
      </c>
      <c r="C515" s="106" t="s">
        <v>125</v>
      </c>
      <c r="D515" s="36" t="s">
        <v>2842</v>
      </c>
      <c r="E515" s="186">
        <f>3/289</f>
        <v>1.0380622837370242E-2</v>
      </c>
      <c r="F515" s="36">
        <v>5</v>
      </c>
      <c r="G515" s="186">
        <f t="shared" si="69"/>
        <v>2.0761245674740482E-3</v>
      </c>
    </row>
    <row r="516" spans="1:7" ht="15.3" x14ac:dyDescent="0.5">
      <c r="A516" s="76">
        <v>2</v>
      </c>
      <c r="B516" s="70" t="s">
        <v>2798</v>
      </c>
      <c r="C516" s="106" t="s">
        <v>125</v>
      </c>
      <c r="D516" s="36" t="s">
        <v>2842</v>
      </c>
      <c r="E516" s="186">
        <f t="shared" ref="E516:E536" si="76">3/289</f>
        <v>1.0380622837370242E-2</v>
      </c>
      <c r="F516" s="36">
        <v>5</v>
      </c>
      <c r="G516" s="186">
        <f t="shared" si="69"/>
        <v>2.0761245674740482E-3</v>
      </c>
    </row>
    <row r="517" spans="1:7" ht="15.3" x14ac:dyDescent="0.5">
      <c r="A517" s="76">
        <v>3</v>
      </c>
      <c r="B517" s="70" t="s">
        <v>2648</v>
      </c>
      <c r="C517" s="106" t="s">
        <v>125</v>
      </c>
      <c r="D517" s="36" t="s">
        <v>2842</v>
      </c>
      <c r="E517" s="186">
        <f t="shared" si="76"/>
        <v>1.0380622837370242E-2</v>
      </c>
      <c r="F517" s="36">
        <v>5</v>
      </c>
      <c r="G517" s="186">
        <f t="shared" si="69"/>
        <v>2.0761245674740482E-3</v>
      </c>
    </row>
    <row r="518" spans="1:7" ht="15.3" x14ac:dyDescent="0.5">
      <c r="A518" s="76">
        <v>4</v>
      </c>
      <c r="B518" s="70" t="s">
        <v>2649</v>
      </c>
      <c r="C518" s="106" t="s">
        <v>125</v>
      </c>
      <c r="D518" s="36" t="s">
        <v>2842</v>
      </c>
      <c r="E518" s="186">
        <f t="shared" si="76"/>
        <v>1.0380622837370242E-2</v>
      </c>
      <c r="F518" s="36">
        <v>5</v>
      </c>
      <c r="G518" s="186">
        <f t="shared" si="69"/>
        <v>2.0761245674740482E-3</v>
      </c>
    </row>
    <row r="519" spans="1:7" ht="15.3" x14ac:dyDescent="0.5">
      <c r="A519" s="76">
        <v>5</v>
      </c>
      <c r="B519" s="70" t="s">
        <v>2650</v>
      </c>
      <c r="C519" s="106" t="s">
        <v>125</v>
      </c>
      <c r="D519" s="36" t="s">
        <v>2842</v>
      </c>
      <c r="E519" s="186">
        <f t="shared" si="76"/>
        <v>1.0380622837370242E-2</v>
      </c>
      <c r="F519" s="36">
        <v>5</v>
      </c>
      <c r="G519" s="186">
        <f t="shared" si="69"/>
        <v>2.0761245674740482E-3</v>
      </c>
    </row>
    <row r="520" spans="1:7" ht="15.3" x14ac:dyDescent="0.5">
      <c r="A520" s="76">
        <v>6</v>
      </c>
      <c r="B520" s="70" t="s">
        <v>2651</v>
      </c>
      <c r="C520" s="106" t="s">
        <v>125</v>
      </c>
      <c r="D520" s="36" t="s">
        <v>2843</v>
      </c>
      <c r="E520" s="186">
        <f>2/289</f>
        <v>6.920415224913495E-3</v>
      </c>
      <c r="F520" s="36">
        <v>5</v>
      </c>
      <c r="G520" s="186">
        <f t="shared" si="69"/>
        <v>1.3840830449826989E-3</v>
      </c>
    </row>
    <row r="521" spans="1:7" ht="15.3" x14ac:dyDescent="0.5">
      <c r="A521" s="76">
        <v>7</v>
      </c>
      <c r="B521" s="70" t="s">
        <v>2799</v>
      </c>
      <c r="C521" s="106" t="s">
        <v>125</v>
      </c>
      <c r="D521" s="36" t="s">
        <v>2842</v>
      </c>
      <c r="E521" s="186">
        <f t="shared" si="76"/>
        <v>1.0380622837370242E-2</v>
      </c>
      <c r="F521" s="36">
        <v>5</v>
      </c>
      <c r="G521" s="186">
        <f t="shared" si="69"/>
        <v>2.0761245674740482E-3</v>
      </c>
    </row>
    <row r="522" spans="1:7" ht="15.3" x14ac:dyDescent="0.5">
      <c r="A522" s="76">
        <v>8</v>
      </c>
      <c r="B522" s="70" t="s">
        <v>2652</v>
      </c>
      <c r="C522" s="106" t="s">
        <v>125</v>
      </c>
      <c r="D522" s="36" t="s">
        <v>2842</v>
      </c>
      <c r="E522" s="186">
        <f t="shared" si="76"/>
        <v>1.0380622837370242E-2</v>
      </c>
      <c r="F522" s="36">
        <v>5</v>
      </c>
      <c r="G522" s="186">
        <f t="shared" si="69"/>
        <v>2.0761245674740482E-3</v>
      </c>
    </row>
    <row r="523" spans="1:7" ht="15.3" x14ac:dyDescent="0.5">
      <c r="A523" s="76">
        <v>9</v>
      </c>
      <c r="B523" s="70" t="s">
        <v>2653</v>
      </c>
      <c r="C523" s="106" t="s">
        <v>125</v>
      </c>
      <c r="D523" s="36" t="s">
        <v>2842</v>
      </c>
      <c r="E523" s="186">
        <f t="shared" si="76"/>
        <v>1.0380622837370242E-2</v>
      </c>
      <c r="F523" s="36">
        <v>5</v>
      </c>
      <c r="G523" s="186">
        <f t="shared" si="69"/>
        <v>2.0761245674740482E-3</v>
      </c>
    </row>
    <row r="524" spans="1:7" ht="15.3" x14ac:dyDescent="0.5">
      <c r="A524" s="76">
        <v>10</v>
      </c>
      <c r="B524" s="70" t="s">
        <v>2654</v>
      </c>
      <c r="C524" s="106" t="s">
        <v>125</v>
      </c>
      <c r="D524" s="36" t="s">
        <v>2843</v>
      </c>
      <c r="E524" s="186">
        <f>2/289</f>
        <v>6.920415224913495E-3</v>
      </c>
      <c r="F524" s="36">
        <v>5</v>
      </c>
      <c r="G524" s="186">
        <f t="shared" si="69"/>
        <v>1.3840830449826989E-3</v>
      </c>
    </row>
    <row r="525" spans="1:7" ht="15.3" x14ac:dyDescent="0.5">
      <c r="A525" s="76">
        <v>11</v>
      </c>
      <c r="B525" s="70" t="s">
        <v>2800</v>
      </c>
      <c r="C525" s="106" t="s">
        <v>125</v>
      </c>
      <c r="D525" s="36" t="s">
        <v>2843</v>
      </c>
      <c r="E525" s="186">
        <f>2/289</f>
        <v>6.920415224913495E-3</v>
      </c>
      <c r="F525" s="36">
        <v>5</v>
      </c>
      <c r="G525" s="186">
        <f t="shared" si="69"/>
        <v>1.3840830449826989E-3</v>
      </c>
    </row>
    <row r="526" spans="1:7" ht="15.3" x14ac:dyDescent="0.5">
      <c r="A526" s="76">
        <v>12</v>
      </c>
      <c r="B526" s="70" t="s">
        <v>2801</v>
      </c>
      <c r="C526" s="106" t="s">
        <v>125</v>
      </c>
      <c r="D526" s="36" t="s">
        <v>2842</v>
      </c>
      <c r="E526" s="186">
        <f t="shared" si="76"/>
        <v>1.0380622837370242E-2</v>
      </c>
      <c r="F526" s="36">
        <v>5</v>
      </c>
      <c r="G526" s="186">
        <f t="shared" si="69"/>
        <v>2.0761245674740482E-3</v>
      </c>
    </row>
    <row r="527" spans="1:7" ht="15.3" x14ac:dyDescent="0.5">
      <c r="A527" s="76">
        <v>13</v>
      </c>
      <c r="B527" s="70" t="s">
        <v>2802</v>
      </c>
      <c r="C527" s="106" t="s">
        <v>125</v>
      </c>
      <c r="D527" s="36" t="s">
        <v>2842</v>
      </c>
      <c r="E527" s="186">
        <f t="shared" si="76"/>
        <v>1.0380622837370242E-2</v>
      </c>
      <c r="F527" s="36">
        <v>5</v>
      </c>
      <c r="G527" s="186">
        <f t="shared" si="69"/>
        <v>2.0761245674740482E-3</v>
      </c>
    </row>
    <row r="528" spans="1:7" ht="15.3" x14ac:dyDescent="0.5">
      <c r="A528" s="76">
        <v>14</v>
      </c>
      <c r="B528" s="70" t="s">
        <v>2803</v>
      </c>
      <c r="C528" s="106" t="s">
        <v>125</v>
      </c>
      <c r="D528" s="36" t="s">
        <v>2842</v>
      </c>
      <c r="E528" s="186">
        <f t="shared" si="76"/>
        <v>1.0380622837370242E-2</v>
      </c>
      <c r="F528" s="36">
        <v>5</v>
      </c>
      <c r="G528" s="186">
        <f t="shared" si="69"/>
        <v>2.0761245674740482E-3</v>
      </c>
    </row>
    <row r="529" spans="1:7" ht="15.3" x14ac:dyDescent="0.5">
      <c r="A529" s="76">
        <v>15</v>
      </c>
      <c r="B529" s="70" t="s">
        <v>2804</v>
      </c>
      <c r="C529" s="106" t="s">
        <v>125</v>
      </c>
      <c r="D529" s="36" t="s">
        <v>2842</v>
      </c>
      <c r="E529" s="186">
        <f t="shared" si="76"/>
        <v>1.0380622837370242E-2</v>
      </c>
      <c r="F529" s="36">
        <v>5</v>
      </c>
      <c r="G529" s="186">
        <f t="shared" si="69"/>
        <v>2.0761245674740482E-3</v>
      </c>
    </row>
    <row r="530" spans="1:7" ht="30.6" x14ac:dyDescent="0.5">
      <c r="A530" s="76">
        <v>16</v>
      </c>
      <c r="B530" s="16" t="s">
        <v>2805</v>
      </c>
      <c r="C530" s="6" t="s">
        <v>125</v>
      </c>
      <c r="D530" s="118" t="s">
        <v>2843</v>
      </c>
      <c r="E530" s="188">
        <f>2/289</f>
        <v>6.920415224913495E-3</v>
      </c>
      <c r="F530" s="118">
        <v>5</v>
      </c>
      <c r="G530" s="188">
        <f t="shared" si="69"/>
        <v>1.3840830449826989E-3</v>
      </c>
    </row>
    <row r="531" spans="1:7" ht="15.3" x14ac:dyDescent="0.5">
      <c r="A531" s="76">
        <v>17</v>
      </c>
      <c r="B531" s="70" t="s">
        <v>2608</v>
      </c>
      <c r="C531" s="106" t="s">
        <v>125</v>
      </c>
      <c r="D531" s="36" t="s">
        <v>2842</v>
      </c>
      <c r="E531" s="186">
        <f t="shared" si="76"/>
        <v>1.0380622837370242E-2</v>
      </c>
      <c r="F531" s="36">
        <v>5</v>
      </c>
      <c r="G531" s="186">
        <f t="shared" si="69"/>
        <v>2.0761245674740482E-3</v>
      </c>
    </row>
    <row r="532" spans="1:7" ht="15.3" x14ac:dyDescent="0.5">
      <c r="A532" s="76">
        <v>18</v>
      </c>
      <c r="B532" s="70" t="s">
        <v>2806</v>
      </c>
      <c r="C532" s="106" t="s">
        <v>125</v>
      </c>
      <c r="D532" s="36" t="s">
        <v>2842</v>
      </c>
      <c r="E532" s="186">
        <f t="shared" si="76"/>
        <v>1.0380622837370242E-2</v>
      </c>
      <c r="F532" s="36">
        <v>5</v>
      </c>
      <c r="G532" s="186">
        <f t="shared" si="69"/>
        <v>2.0761245674740482E-3</v>
      </c>
    </row>
    <row r="533" spans="1:7" ht="15.3" x14ac:dyDescent="0.5">
      <c r="A533" s="76">
        <v>19</v>
      </c>
      <c r="B533" s="70" t="s">
        <v>2807</v>
      </c>
      <c r="C533" s="106" t="s">
        <v>125</v>
      </c>
      <c r="D533" s="36" t="s">
        <v>2842</v>
      </c>
      <c r="E533" s="186">
        <f t="shared" si="76"/>
        <v>1.0380622837370242E-2</v>
      </c>
      <c r="F533" s="36">
        <v>5</v>
      </c>
      <c r="G533" s="186">
        <f t="shared" si="69"/>
        <v>2.0761245674740482E-3</v>
      </c>
    </row>
    <row r="534" spans="1:7" ht="15.3" x14ac:dyDescent="0.5">
      <c r="A534" s="76">
        <v>20</v>
      </c>
      <c r="B534" s="70" t="s">
        <v>2656</v>
      </c>
      <c r="C534" s="106" t="s">
        <v>125</v>
      </c>
      <c r="D534" s="36" t="s">
        <v>2842</v>
      </c>
      <c r="E534" s="186">
        <f t="shared" si="76"/>
        <v>1.0380622837370242E-2</v>
      </c>
      <c r="F534" s="36">
        <v>5</v>
      </c>
      <c r="G534" s="186">
        <f t="shared" si="69"/>
        <v>2.0761245674740482E-3</v>
      </c>
    </row>
    <row r="535" spans="1:7" ht="15.3" x14ac:dyDescent="0.5">
      <c r="A535" s="76">
        <v>21</v>
      </c>
      <c r="B535" s="70" t="s">
        <v>2657</v>
      </c>
      <c r="C535" s="106" t="s">
        <v>125</v>
      </c>
      <c r="D535" s="36" t="s">
        <v>2842</v>
      </c>
      <c r="E535" s="186">
        <f t="shared" si="76"/>
        <v>1.0380622837370242E-2</v>
      </c>
      <c r="F535" s="36">
        <v>5</v>
      </c>
      <c r="G535" s="186">
        <f t="shared" si="69"/>
        <v>2.0761245674740482E-3</v>
      </c>
    </row>
    <row r="536" spans="1:7" ht="15.3" x14ac:dyDescent="0.5">
      <c r="A536" s="76">
        <v>22</v>
      </c>
      <c r="B536" s="70" t="s">
        <v>2808</v>
      </c>
      <c r="C536" s="106" t="s">
        <v>125</v>
      </c>
      <c r="D536" s="36" t="s">
        <v>2842</v>
      </c>
      <c r="E536" s="186">
        <f t="shared" si="76"/>
        <v>1.0380622837370242E-2</v>
      </c>
      <c r="F536" s="36">
        <v>5</v>
      </c>
      <c r="G536" s="186">
        <f t="shared" si="69"/>
        <v>2.0761245674740482E-3</v>
      </c>
    </row>
    <row r="537" spans="1:7" ht="15.3" x14ac:dyDescent="0.5">
      <c r="A537" s="98"/>
      <c r="B537" s="99"/>
      <c r="C537" s="100"/>
    </row>
    <row r="538" spans="1:7" ht="15.3" x14ac:dyDescent="0.5">
      <c r="A538" s="98"/>
      <c r="B538" s="1" t="s">
        <v>634</v>
      </c>
      <c r="C538" s="100"/>
    </row>
    <row r="539" spans="1:7" ht="61.9" customHeight="1" x14ac:dyDescent="0.5">
      <c r="A539" s="155">
        <v>1</v>
      </c>
      <c r="B539" s="191" t="s">
        <v>2825</v>
      </c>
      <c r="C539" s="191"/>
      <c r="D539" s="191"/>
      <c r="E539" s="191"/>
      <c r="F539" s="191"/>
      <c r="G539" s="191"/>
    </row>
    <row r="540" spans="1:7" ht="13.9" customHeight="1" x14ac:dyDescent="0.5">
      <c r="A540" s="189">
        <v>2</v>
      </c>
      <c r="B540" s="114" t="s">
        <v>2826</v>
      </c>
    </row>
    <row r="541" spans="1:7" x14ac:dyDescent="0.5">
      <c r="B541" s="190" t="s">
        <v>2827</v>
      </c>
      <c r="C541" s="114" t="s">
        <v>2830</v>
      </c>
    </row>
    <row r="542" spans="1:7" x14ac:dyDescent="0.5">
      <c r="B542" s="190" t="s">
        <v>2828</v>
      </c>
      <c r="C542" s="114" t="s">
        <v>2831</v>
      </c>
    </row>
    <row r="543" spans="1:7" x14ac:dyDescent="0.5">
      <c r="B543" s="190" t="s">
        <v>2829</v>
      </c>
      <c r="C543" s="114" t="s">
        <v>2832</v>
      </c>
    </row>
    <row r="544" spans="1:7" ht="31.9" customHeight="1" x14ac:dyDescent="0.5">
      <c r="A544" s="155">
        <v>3</v>
      </c>
      <c r="B544" s="191" t="s">
        <v>2869</v>
      </c>
      <c r="C544" s="191"/>
      <c r="D544" s="191"/>
      <c r="E544" s="191"/>
      <c r="F544" s="191"/>
      <c r="G544" s="191"/>
    </row>
    <row r="548" spans="5:5" x14ac:dyDescent="0.5">
      <c r="E548" s="114">
        <f>369-80</f>
        <v>289</v>
      </c>
    </row>
  </sheetData>
  <mergeCells count="5">
    <mergeCell ref="B544:G544"/>
    <mergeCell ref="A2:G2"/>
    <mergeCell ref="A3:G3"/>
    <mergeCell ref="A1:G1"/>
    <mergeCell ref="B539:G539"/>
  </mergeCells>
  <pageMargins left="0.75" right="0.75" top="1" bottom="1" header="0.5" footer="0.5"/>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915"/>
  <sheetViews>
    <sheetView zoomScale="126" zoomScaleNormal="126" workbookViewId="0">
      <selection sqref="A1:I1"/>
    </sheetView>
  </sheetViews>
  <sheetFormatPr defaultColWidth="9.15625" defaultRowHeight="14.1" x14ac:dyDescent="0.5"/>
  <cols>
    <col min="1" max="1" width="5.26171875" style="114" customWidth="1"/>
    <col min="2" max="2" width="59.578125" style="114" customWidth="1"/>
    <col min="3" max="3" width="9.41796875" style="114" customWidth="1"/>
    <col min="4" max="4" width="12" style="114" customWidth="1"/>
    <col min="5" max="5" width="9.41796875" style="114" customWidth="1"/>
    <col min="6" max="6" width="11.15625" style="114" customWidth="1"/>
    <col min="7" max="7" width="10.26171875" style="114" customWidth="1"/>
    <col min="8" max="8" width="13.15625" style="114" customWidth="1"/>
    <col min="9" max="9" width="11.68359375" style="114" customWidth="1"/>
    <col min="10" max="10" width="21" style="114" customWidth="1"/>
    <col min="11" max="16384" width="9.15625" style="114"/>
  </cols>
  <sheetData>
    <row r="1" spans="1:9" x14ac:dyDescent="0.5">
      <c r="A1" s="192" t="s">
        <v>2871</v>
      </c>
      <c r="B1" s="192"/>
      <c r="C1" s="192"/>
      <c r="D1" s="192"/>
      <c r="E1" s="192"/>
      <c r="F1" s="192"/>
      <c r="G1" s="192"/>
      <c r="H1" s="192"/>
      <c r="I1" s="192"/>
    </row>
    <row r="2" spans="1:9" x14ac:dyDescent="0.5">
      <c r="A2" s="192" t="s">
        <v>327</v>
      </c>
      <c r="B2" s="192"/>
      <c r="C2" s="192"/>
      <c r="D2" s="192"/>
      <c r="E2" s="192"/>
      <c r="F2" s="192"/>
      <c r="G2" s="192"/>
      <c r="H2" s="192"/>
      <c r="I2" s="192"/>
    </row>
    <row r="3" spans="1:9" x14ac:dyDescent="0.5">
      <c r="A3" s="193" t="s">
        <v>2445</v>
      </c>
      <c r="B3" s="193"/>
      <c r="C3" s="193"/>
      <c r="D3" s="193"/>
      <c r="E3" s="193"/>
      <c r="F3" s="193"/>
      <c r="G3" s="193"/>
      <c r="H3" s="193"/>
      <c r="I3" s="193"/>
    </row>
    <row r="4" spans="1:9" ht="15" x14ac:dyDescent="0.5">
      <c r="A4" s="1"/>
    </row>
    <row r="5" spans="1:9" s="115" customFormat="1" ht="72.599999999999994" customHeight="1" x14ac:dyDescent="0.45">
      <c r="A5" s="2" t="s">
        <v>0</v>
      </c>
      <c r="B5" s="2" t="s">
        <v>1</v>
      </c>
      <c r="C5" s="2" t="s">
        <v>2</v>
      </c>
      <c r="D5" s="2" t="s">
        <v>286</v>
      </c>
      <c r="E5" s="2" t="s">
        <v>691</v>
      </c>
      <c r="F5" s="2" t="s">
        <v>690</v>
      </c>
      <c r="G5" s="2" t="s">
        <v>689</v>
      </c>
      <c r="H5" s="2" t="s">
        <v>9</v>
      </c>
      <c r="I5" s="2" t="s">
        <v>688</v>
      </c>
    </row>
    <row r="6" spans="1:9" s="115" customFormat="1" ht="16.899999999999999" customHeight="1" x14ac:dyDescent="0.45">
      <c r="A6" s="2"/>
      <c r="B6" s="2" t="s">
        <v>370</v>
      </c>
      <c r="C6" s="2"/>
      <c r="D6" s="2"/>
      <c r="E6" s="2"/>
      <c r="F6" s="2"/>
      <c r="G6" s="2"/>
      <c r="H6" s="2"/>
      <c r="I6" s="2"/>
    </row>
    <row r="7" spans="1:9" s="115" customFormat="1" ht="16.899999999999999" customHeight="1" x14ac:dyDescent="0.45">
      <c r="A7" s="116">
        <v>1</v>
      </c>
      <c r="B7" s="117" t="s">
        <v>284</v>
      </c>
      <c r="C7" s="2"/>
      <c r="D7" s="2"/>
      <c r="E7" s="2"/>
      <c r="F7" s="2"/>
      <c r="G7" s="2"/>
      <c r="H7" s="2"/>
      <c r="I7" s="2"/>
    </row>
    <row r="8" spans="1:9" s="115" customFormat="1" ht="16.899999999999999" customHeight="1" x14ac:dyDescent="0.45">
      <c r="A8" s="19" t="s">
        <v>290</v>
      </c>
      <c r="B8" s="3" t="s">
        <v>10</v>
      </c>
      <c r="C8" s="6" t="s">
        <v>125</v>
      </c>
      <c r="D8" s="118" t="s">
        <v>285</v>
      </c>
      <c r="E8" s="118"/>
      <c r="F8" s="119" t="s">
        <v>638</v>
      </c>
      <c r="G8" s="37">
        <f>1/35</f>
        <v>2.8571428571428571E-2</v>
      </c>
      <c r="H8" s="34">
        <v>3</v>
      </c>
      <c r="I8" s="37">
        <f>G8/H8</f>
        <v>9.5238095238095229E-3</v>
      </c>
    </row>
    <row r="9" spans="1:9" s="115" customFormat="1" ht="16.899999999999999" customHeight="1" x14ac:dyDescent="0.45">
      <c r="A9" s="19" t="s">
        <v>291</v>
      </c>
      <c r="B9" s="3" t="s">
        <v>11</v>
      </c>
      <c r="C9" s="6" t="s">
        <v>125</v>
      </c>
      <c r="D9" s="118" t="s">
        <v>287</v>
      </c>
      <c r="E9" s="118" t="s">
        <v>285</v>
      </c>
      <c r="F9" s="119" t="s">
        <v>638</v>
      </c>
      <c r="G9" s="37">
        <f>1/35</f>
        <v>2.8571428571428571E-2</v>
      </c>
      <c r="H9" s="34">
        <v>3</v>
      </c>
      <c r="I9" s="37">
        <f>G9/H9</f>
        <v>9.5238095238095229E-3</v>
      </c>
    </row>
    <row r="10" spans="1:9" s="115" customFormat="1" ht="16.899999999999999" customHeight="1" x14ac:dyDescent="0.45">
      <c r="A10" s="19" t="s">
        <v>292</v>
      </c>
      <c r="B10" s="3" t="s">
        <v>12</v>
      </c>
      <c r="C10" s="6" t="s">
        <v>125</v>
      </c>
      <c r="D10" s="118" t="s">
        <v>288</v>
      </c>
      <c r="E10" s="118"/>
      <c r="F10" s="118" t="s">
        <v>637</v>
      </c>
      <c r="G10" s="34">
        <v>1</v>
      </c>
      <c r="H10" s="34">
        <v>3</v>
      </c>
      <c r="I10" s="37">
        <f>G10/H10</f>
        <v>0.33333333333333331</v>
      </c>
    </row>
    <row r="11" spans="1:9" s="115" customFormat="1" ht="16.899999999999999" customHeight="1" x14ac:dyDescent="0.45">
      <c r="A11" s="19" t="s">
        <v>293</v>
      </c>
      <c r="B11" s="3" t="s">
        <v>13</v>
      </c>
      <c r="C11" s="6" t="s">
        <v>125</v>
      </c>
      <c r="D11" s="118" t="s">
        <v>287</v>
      </c>
      <c r="E11" s="118" t="s">
        <v>285</v>
      </c>
      <c r="F11" s="119" t="s">
        <v>638</v>
      </c>
      <c r="G11" s="37">
        <f>1/35</f>
        <v>2.8571428571428571E-2</v>
      </c>
      <c r="H11" s="34">
        <v>3</v>
      </c>
      <c r="I11" s="37">
        <f>G11/H11</f>
        <v>9.5238095238095229E-3</v>
      </c>
    </row>
    <row r="12" spans="1:9" s="115" customFormat="1" ht="16.899999999999999" customHeight="1" x14ac:dyDescent="0.45">
      <c r="A12" s="19" t="s">
        <v>294</v>
      </c>
      <c r="B12" s="46" t="s">
        <v>14</v>
      </c>
      <c r="C12" s="6" t="s">
        <v>125</v>
      </c>
      <c r="D12" s="118" t="s">
        <v>287</v>
      </c>
      <c r="E12" s="118" t="s">
        <v>285</v>
      </c>
      <c r="F12" s="120" t="s">
        <v>638</v>
      </c>
      <c r="G12" s="37">
        <f t="shared" ref="G12:G15" si="0">1/35</f>
        <v>2.8571428571428571E-2</v>
      </c>
      <c r="H12" s="34">
        <v>3</v>
      </c>
      <c r="I12" s="37">
        <f t="shared" ref="I12:I75" si="1">G12/H12</f>
        <v>9.5238095238095229E-3</v>
      </c>
    </row>
    <row r="13" spans="1:9" s="115" customFormat="1" ht="16.899999999999999" customHeight="1" x14ac:dyDescent="0.45">
      <c r="A13" s="19" t="s">
        <v>295</v>
      </c>
      <c r="B13" s="46" t="s">
        <v>15</v>
      </c>
      <c r="C13" s="6" t="s">
        <v>125</v>
      </c>
      <c r="D13" s="118" t="s">
        <v>287</v>
      </c>
      <c r="E13" s="118" t="s">
        <v>285</v>
      </c>
      <c r="F13" s="120" t="s">
        <v>638</v>
      </c>
      <c r="G13" s="37">
        <f t="shared" si="0"/>
        <v>2.8571428571428571E-2</v>
      </c>
      <c r="H13" s="34">
        <v>3</v>
      </c>
      <c r="I13" s="37">
        <f t="shared" si="1"/>
        <v>9.5238095238095229E-3</v>
      </c>
    </row>
    <row r="14" spans="1:9" s="115" customFormat="1" ht="16.899999999999999" customHeight="1" x14ac:dyDescent="0.45">
      <c r="A14" s="121">
        <v>2</v>
      </c>
      <c r="B14" s="59" t="s">
        <v>326</v>
      </c>
      <c r="C14" s="2"/>
      <c r="D14" s="2"/>
      <c r="E14" s="2"/>
      <c r="F14" s="2"/>
      <c r="G14" s="37"/>
      <c r="H14" s="2"/>
      <c r="I14" s="38"/>
    </row>
    <row r="15" spans="1:9" s="115" customFormat="1" ht="16.899999999999999" customHeight="1" x14ac:dyDescent="0.45">
      <c r="A15" s="19" t="s">
        <v>296</v>
      </c>
      <c r="B15" s="3" t="s">
        <v>16</v>
      </c>
      <c r="C15" s="6" t="s">
        <v>195</v>
      </c>
      <c r="D15" s="118" t="s">
        <v>287</v>
      </c>
      <c r="E15" s="118" t="s">
        <v>285</v>
      </c>
      <c r="F15" s="120" t="s">
        <v>638</v>
      </c>
      <c r="G15" s="37">
        <f t="shared" si="0"/>
        <v>2.8571428571428571E-2</v>
      </c>
      <c r="H15" s="34">
        <v>3</v>
      </c>
      <c r="I15" s="37">
        <f t="shared" si="1"/>
        <v>9.5238095238095229E-3</v>
      </c>
    </row>
    <row r="16" spans="1:9" s="115" customFormat="1" ht="16.899999999999999" customHeight="1" x14ac:dyDescent="0.45">
      <c r="A16" s="19" t="s">
        <v>297</v>
      </c>
      <c r="B16" s="3" t="s">
        <v>298</v>
      </c>
      <c r="C16" s="2"/>
      <c r="D16" s="2"/>
      <c r="E16" s="2"/>
      <c r="F16" s="2"/>
      <c r="G16" s="2"/>
      <c r="H16" s="34"/>
      <c r="I16" s="38"/>
    </row>
    <row r="17" spans="1:9" s="115" customFormat="1" ht="16.899999999999999" customHeight="1" x14ac:dyDescent="0.45">
      <c r="A17" s="2"/>
      <c r="B17" s="16" t="s">
        <v>299</v>
      </c>
      <c r="C17" s="6" t="s">
        <v>125</v>
      </c>
      <c r="D17" s="118" t="s">
        <v>288</v>
      </c>
      <c r="E17" s="118"/>
      <c r="F17" s="118" t="s">
        <v>637</v>
      </c>
      <c r="G17" s="34">
        <v>1</v>
      </c>
      <c r="H17" s="34">
        <v>3</v>
      </c>
      <c r="I17" s="37">
        <f t="shared" si="1"/>
        <v>0.33333333333333331</v>
      </c>
    </row>
    <row r="18" spans="1:9" s="115" customFormat="1" ht="16.899999999999999" customHeight="1" x14ac:dyDescent="0.45">
      <c r="A18" s="2"/>
      <c r="B18" s="16" t="s">
        <v>300</v>
      </c>
      <c r="C18" s="6" t="s">
        <v>125</v>
      </c>
      <c r="D18" s="118" t="s">
        <v>288</v>
      </c>
      <c r="E18" s="118"/>
      <c r="F18" s="118" t="s">
        <v>637</v>
      </c>
      <c r="G18" s="34">
        <v>1</v>
      </c>
      <c r="H18" s="34">
        <v>3</v>
      </c>
      <c r="I18" s="37">
        <f t="shared" si="1"/>
        <v>0.33333333333333331</v>
      </c>
    </row>
    <row r="19" spans="1:9" s="115" customFormat="1" ht="16.899999999999999" customHeight="1" x14ac:dyDescent="0.45">
      <c r="A19" s="2"/>
      <c r="B19" s="16" t="s">
        <v>301</v>
      </c>
      <c r="C19" s="6" t="s">
        <v>125</v>
      </c>
      <c r="D19" s="118" t="s">
        <v>288</v>
      </c>
      <c r="E19" s="118"/>
      <c r="F19" s="118" t="s">
        <v>637</v>
      </c>
      <c r="G19" s="34">
        <v>1</v>
      </c>
      <c r="H19" s="34">
        <v>3</v>
      </c>
      <c r="I19" s="37">
        <f t="shared" si="1"/>
        <v>0.33333333333333331</v>
      </c>
    </row>
    <row r="20" spans="1:9" s="115" customFormat="1" ht="16.899999999999999" customHeight="1" x14ac:dyDescent="0.45">
      <c r="A20" s="2"/>
      <c r="B20" s="16" t="s">
        <v>302</v>
      </c>
      <c r="C20" s="6" t="s">
        <v>125</v>
      </c>
      <c r="D20" s="118" t="s">
        <v>288</v>
      </c>
      <c r="E20" s="118"/>
      <c r="F20" s="118" t="s">
        <v>637</v>
      </c>
      <c r="G20" s="34">
        <v>1</v>
      </c>
      <c r="H20" s="34">
        <v>3</v>
      </c>
      <c r="I20" s="37">
        <f t="shared" si="1"/>
        <v>0.33333333333333331</v>
      </c>
    </row>
    <row r="21" spans="1:9" s="115" customFormat="1" ht="16.899999999999999" customHeight="1" x14ac:dyDescent="0.45">
      <c r="A21" s="19" t="s">
        <v>303</v>
      </c>
      <c r="B21" s="16" t="s">
        <v>304</v>
      </c>
      <c r="C21" s="6"/>
      <c r="D21" s="118"/>
      <c r="E21" s="118"/>
      <c r="F21" s="118"/>
      <c r="G21" s="34"/>
      <c r="H21" s="2"/>
      <c r="I21" s="37"/>
    </row>
    <row r="22" spans="1:9" s="115" customFormat="1" ht="16.899999999999999" customHeight="1" x14ac:dyDescent="0.45">
      <c r="A22" s="19"/>
      <c r="B22" s="16" t="s">
        <v>305</v>
      </c>
      <c r="C22" s="6" t="s">
        <v>125</v>
      </c>
      <c r="D22" s="118" t="s">
        <v>288</v>
      </c>
      <c r="E22" s="118"/>
      <c r="F22" s="118" t="s">
        <v>637</v>
      </c>
      <c r="G22" s="34">
        <v>1</v>
      </c>
      <c r="H22" s="34">
        <v>3</v>
      </c>
      <c r="I22" s="37">
        <f t="shared" si="1"/>
        <v>0.33333333333333331</v>
      </c>
    </row>
    <row r="23" spans="1:9" s="115" customFormat="1" ht="16.899999999999999" customHeight="1" x14ac:dyDescent="0.45">
      <c r="A23" s="19"/>
      <c r="B23" s="16" t="s">
        <v>300</v>
      </c>
      <c r="C23" s="6" t="s">
        <v>125</v>
      </c>
      <c r="D23" s="118" t="s">
        <v>288</v>
      </c>
      <c r="E23" s="118"/>
      <c r="F23" s="118" t="s">
        <v>637</v>
      </c>
      <c r="G23" s="34">
        <v>1</v>
      </c>
      <c r="H23" s="34">
        <v>3</v>
      </c>
      <c r="I23" s="37">
        <f t="shared" si="1"/>
        <v>0.33333333333333331</v>
      </c>
    </row>
    <row r="24" spans="1:9" s="115" customFormat="1" ht="16.899999999999999" customHeight="1" x14ac:dyDescent="0.45">
      <c r="A24" s="19"/>
      <c r="B24" s="16" t="s">
        <v>301</v>
      </c>
      <c r="C24" s="6" t="s">
        <v>125</v>
      </c>
      <c r="D24" s="118" t="s">
        <v>288</v>
      </c>
      <c r="E24" s="118"/>
      <c r="F24" s="118" t="s">
        <v>637</v>
      </c>
      <c r="G24" s="34">
        <v>1</v>
      </c>
      <c r="H24" s="34">
        <v>3</v>
      </c>
      <c r="I24" s="37">
        <f t="shared" si="1"/>
        <v>0.33333333333333331</v>
      </c>
    </row>
    <row r="25" spans="1:9" s="115" customFormat="1" ht="16.899999999999999" customHeight="1" x14ac:dyDescent="0.45">
      <c r="A25" s="19"/>
      <c r="B25" s="16" t="s">
        <v>306</v>
      </c>
      <c r="C25" s="6" t="s">
        <v>125</v>
      </c>
      <c r="D25" s="118" t="s">
        <v>288</v>
      </c>
      <c r="E25" s="118"/>
      <c r="F25" s="118" t="s">
        <v>637</v>
      </c>
      <c r="G25" s="34">
        <v>1</v>
      </c>
      <c r="H25" s="34">
        <v>3</v>
      </c>
      <c r="I25" s="37">
        <f t="shared" si="1"/>
        <v>0.33333333333333331</v>
      </c>
    </row>
    <row r="26" spans="1:9" s="115" customFormat="1" ht="16.899999999999999" customHeight="1" x14ac:dyDescent="0.45">
      <c r="A26" s="122" t="s">
        <v>307</v>
      </c>
      <c r="B26" s="5" t="s">
        <v>320</v>
      </c>
      <c r="C26" s="7"/>
      <c r="D26" s="123"/>
      <c r="E26" s="123"/>
      <c r="F26" s="123"/>
      <c r="G26" s="35"/>
      <c r="H26" s="35"/>
      <c r="I26" s="41"/>
    </row>
    <row r="27" spans="1:9" s="115" customFormat="1" ht="16.899999999999999" customHeight="1" x14ac:dyDescent="0.45">
      <c r="A27" s="21"/>
      <c r="B27" s="8" t="s">
        <v>321</v>
      </c>
      <c r="C27" s="9" t="s">
        <v>125</v>
      </c>
      <c r="D27" s="118" t="s">
        <v>288</v>
      </c>
      <c r="E27" s="118"/>
      <c r="F27" s="118" t="s">
        <v>637</v>
      </c>
      <c r="G27" s="34">
        <v>1</v>
      </c>
      <c r="H27" s="34">
        <v>3</v>
      </c>
      <c r="I27" s="37">
        <f t="shared" si="1"/>
        <v>0.33333333333333331</v>
      </c>
    </row>
    <row r="28" spans="1:9" s="115" customFormat="1" ht="16.899999999999999" customHeight="1" x14ac:dyDescent="0.45">
      <c r="A28" s="2"/>
      <c r="B28" s="8" t="s">
        <v>371</v>
      </c>
      <c r="C28" s="9" t="s">
        <v>125</v>
      </c>
      <c r="D28" s="118" t="s">
        <v>288</v>
      </c>
      <c r="E28" s="118"/>
      <c r="F28" s="118" t="s">
        <v>637</v>
      </c>
      <c r="G28" s="34">
        <v>1</v>
      </c>
      <c r="H28" s="34">
        <v>3</v>
      </c>
      <c r="I28" s="37">
        <f t="shared" si="1"/>
        <v>0.33333333333333331</v>
      </c>
    </row>
    <row r="29" spans="1:9" s="115" customFormat="1" ht="16.899999999999999" customHeight="1" x14ac:dyDescent="0.45">
      <c r="A29" s="124"/>
      <c r="B29" s="45" t="s">
        <v>372</v>
      </c>
      <c r="C29" s="25" t="s">
        <v>125</v>
      </c>
      <c r="D29" s="125" t="s">
        <v>288</v>
      </c>
      <c r="E29" s="125"/>
      <c r="F29" s="125" t="s">
        <v>637</v>
      </c>
      <c r="G29" s="42">
        <v>1</v>
      </c>
      <c r="H29" s="42">
        <v>3</v>
      </c>
      <c r="I29" s="39">
        <f t="shared" si="1"/>
        <v>0.33333333333333331</v>
      </c>
    </row>
    <row r="30" spans="1:9" s="115" customFormat="1" ht="16.899999999999999" customHeight="1" x14ac:dyDescent="0.45">
      <c r="A30" s="126" t="s">
        <v>308</v>
      </c>
      <c r="B30" s="3" t="s">
        <v>17</v>
      </c>
      <c r="C30" s="6" t="s">
        <v>202</v>
      </c>
      <c r="D30" s="118" t="s">
        <v>285</v>
      </c>
      <c r="E30" s="118"/>
      <c r="F30" s="120" t="s">
        <v>638</v>
      </c>
      <c r="G30" s="38">
        <f>1/35</f>
        <v>2.8571428571428571E-2</v>
      </c>
      <c r="H30" s="34">
        <v>3</v>
      </c>
      <c r="I30" s="37">
        <f t="shared" si="1"/>
        <v>9.5238095238095229E-3</v>
      </c>
    </row>
    <row r="31" spans="1:9" s="115" customFormat="1" ht="16.899999999999999" customHeight="1" x14ac:dyDescent="0.45">
      <c r="A31" s="126" t="s">
        <v>309</v>
      </c>
      <c r="B31" s="3" t="s">
        <v>18</v>
      </c>
      <c r="C31" s="6" t="s">
        <v>125</v>
      </c>
      <c r="D31" s="118" t="s">
        <v>287</v>
      </c>
      <c r="E31" s="118" t="s">
        <v>285</v>
      </c>
      <c r="F31" s="120" t="s">
        <v>638</v>
      </c>
      <c r="G31" s="38">
        <f t="shared" ref="G31:G32" si="2">1/35</f>
        <v>2.8571428571428571E-2</v>
      </c>
      <c r="H31" s="34">
        <v>3</v>
      </c>
      <c r="I31" s="37">
        <f t="shared" si="1"/>
        <v>9.5238095238095229E-3</v>
      </c>
    </row>
    <row r="32" spans="1:9" s="115" customFormat="1" ht="16.899999999999999" customHeight="1" x14ac:dyDescent="0.45">
      <c r="A32" s="126" t="s">
        <v>311</v>
      </c>
      <c r="B32" s="5" t="s">
        <v>19</v>
      </c>
      <c r="C32" s="7" t="s">
        <v>125</v>
      </c>
      <c r="D32" s="118" t="s">
        <v>287</v>
      </c>
      <c r="E32" s="118" t="s">
        <v>285</v>
      </c>
      <c r="F32" s="120" t="s">
        <v>638</v>
      </c>
      <c r="G32" s="38">
        <f t="shared" si="2"/>
        <v>2.8571428571428571E-2</v>
      </c>
      <c r="H32" s="34">
        <v>3</v>
      </c>
      <c r="I32" s="37">
        <f t="shared" si="1"/>
        <v>9.5238095238095229E-3</v>
      </c>
    </row>
    <row r="33" spans="1:9" s="115" customFormat="1" ht="16.899999999999999" customHeight="1" x14ac:dyDescent="0.45">
      <c r="A33" s="28">
        <v>3</v>
      </c>
      <c r="B33" s="59" t="s">
        <v>341</v>
      </c>
      <c r="C33" s="9"/>
      <c r="D33" s="118"/>
      <c r="E33" s="118"/>
      <c r="F33" s="118"/>
      <c r="G33" s="2"/>
      <c r="H33" s="2"/>
      <c r="I33" s="38"/>
    </row>
    <row r="34" spans="1:9" s="115" customFormat="1" ht="16.899999999999999" customHeight="1" x14ac:dyDescent="0.45">
      <c r="A34" s="19" t="s">
        <v>328</v>
      </c>
      <c r="B34" s="3" t="s">
        <v>20</v>
      </c>
      <c r="C34" s="6" t="s">
        <v>125</v>
      </c>
      <c r="D34" s="118" t="s">
        <v>635</v>
      </c>
      <c r="E34" s="118"/>
      <c r="F34" s="118" t="s">
        <v>635</v>
      </c>
      <c r="G34" s="38">
        <f>1/6</f>
        <v>0.16666666666666666</v>
      </c>
      <c r="H34" s="34">
        <v>3</v>
      </c>
      <c r="I34" s="37">
        <f t="shared" si="1"/>
        <v>5.5555555555555552E-2</v>
      </c>
    </row>
    <row r="35" spans="1:9" s="115" customFormat="1" ht="16.149999999999999" customHeight="1" x14ac:dyDescent="0.45">
      <c r="A35" s="19" t="s">
        <v>329</v>
      </c>
      <c r="B35" s="3" t="s">
        <v>21</v>
      </c>
      <c r="C35" s="6" t="s">
        <v>125</v>
      </c>
      <c r="D35" s="118" t="s">
        <v>635</v>
      </c>
      <c r="E35" s="118"/>
      <c r="F35" s="118" t="s">
        <v>635</v>
      </c>
      <c r="G35" s="38">
        <f t="shared" ref="G35:G41" si="3">1/6</f>
        <v>0.16666666666666666</v>
      </c>
      <c r="H35" s="34">
        <v>3</v>
      </c>
      <c r="I35" s="37">
        <f t="shared" si="1"/>
        <v>5.5555555555555552E-2</v>
      </c>
    </row>
    <row r="36" spans="1:9" s="115" customFormat="1" ht="16.899999999999999" customHeight="1" x14ac:dyDescent="0.45">
      <c r="A36" s="19" t="s">
        <v>335</v>
      </c>
      <c r="B36" s="3" t="s">
        <v>22</v>
      </c>
      <c r="C36" s="6" t="s">
        <v>125</v>
      </c>
      <c r="D36" s="118" t="s">
        <v>635</v>
      </c>
      <c r="E36" s="118"/>
      <c r="F36" s="118" t="s">
        <v>635</v>
      </c>
      <c r="G36" s="38">
        <f t="shared" si="3"/>
        <v>0.16666666666666666</v>
      </c>
      <c r="H36" s="34">
        <v>3</v>
      </c>
      <c r="I36" s="37">
        <f t="shared" si="1"/>
        <v>5.5555555555555552E-2</v>
      </c>
    </row>
    <row r="37" spans="1:9" s="115" customFormat="1" ht="16.899999999999999" customHeight="1" x14ac:dyDescent="0.45">
      <c r="A37" s="19" t="s">
        <v>336</v>
      </c>
      <c r="B37" s="3" t="s">
        <v>23</v>
      </c>
      <c r="C37" s="6" t="s">
        <v>125</v>
      </c>
      <c r="D37" s="118" t="s">
        <v>635</v>
      </c>
      <c r="E37" s="118"/>
      <c r="F37" s="118" t="s">
        <v>635</v>
      </c>
      <c r="G37" s="38">
        <f t="shared" si="3"/>
        <v>0.16666666666666666</v>
      </c>
      <c r="H37" s="34">
        <v>3</v>
      </c>
      <c r="I37" s="37">
        <f t="shared" si="1"/>
        <v>5.5555555555555552E-2</v>
      </c>
    </row>
    <row r="38" spans="1:9" s="115" customFormat="1" ht="16.899999999999999" customHeight="1" x14ac:dyDescent="0.45">
      <c r="A38" s="19" t="s">
        <v>337</v>
      </c>
      <c r="B38" s="3" t="s">
        <v>24</v>
      </c>
      <c r="C38" s="6" t="s">
        <v>125</v>
      </c>
      <c r="D38" s="118" t="s">
        <v>635</v>
      </c>
      <c r="E38" s="118"/>
      <c r="F38" s="118" t="s">
        <v>635</v>
      </c>
      <c r="G38" s="38">
        <f t="shared" si="3"/>
        <v>0.16666666666666666</v>
      </c>
      <c r="H38" s="34">
        <v>3</v>
      </c>
      <c r="I38" s="37">
        <f t="shared" si="1"/>
        <v>5.5555555555555552E-2</v>
      </c>
    </row>
    <row r="39" spans="1:9" s="115" customFormat="1" ht="16.899999999999999" customHeight="1" x14ac:dyDescent="0.45">
      <c r="A39" s="19" t="s">
        <v>338</v>
      </c>
      <c r="B39" s="3" t="s">
        <v>25</v>
      </c>
      <c r="C39" s="6" t="s">
        <v>125</v>
      </c>
      <c r="D39" s="118" t="s">
        <v>635</v>
      </c>
      <c r="E39" s="118"/>
      <c r="F39" s="118" t="s">
        <v>635</v>
      </c>
      <c r="G39" s="38">
        <f t="shared" si="3"/>
        <v>0.16666666666666666</v>
      </c>
      <c r="H39" s="34">
        <v>3</v>
      </c>
      <c r="I39" s="37">
        <f t="shared" si="1"/>
        <v>5.5555555555555552E-2</v>
      </c>
    </row>
    <row r="40" spans="1:9" s="115" customFormat="1" ht="16.899999999999999" customHeight="1" x14ac:dyDescent="0.45">
      <c r="A40" s="19" t="s">
        <v>342</v>
      </c>
      <c r="B40" s="3" t="s">
        <v>26</v>
      </c>
      <c r="C40" s="6" t="s">
        <v>125</v>
      </c>
      <c r="D40" s="118" t="s">
        <v>635</v>
      </c>
      <c r="E40" s="118"/>
      <c r="F40" s="118" t="s">
        <v>635</v>
      </c>
      <c r="G40" s="38">
        <f t="shared" si="3"/>
        <v>0.16666666666666666</v>
      </c>
      <c r="H40" s="34">
        <v>3</v>
      </c>
      <c r="I40" s="37">
        <f t="shared" si="1"/>
        <v>5.5555555555555552E-2</v>
      </c>
    </row>
    <row r="41" spans="1:9" s="115" customFormat="1" ht="16.899999999999999" customHeight="1" x14ac:dyDescent="0.45">
      <c r="A41" s="19" t="s">
        <v>343</v>
      </c>
      <c r="B41" s="3" t="s">
        <v>27</v>
      </c>
      <c r="C41" s="6" t="s">
        <v>125</v>
      </c>
      <c r="D41" s="118" t="s">
        <v>635</v>
      </c>
      <c r="E41" s="118"/>
      <c r="F41" s="118" t="s">
        <v>635</v>
      </c>
      <c r="G41" s="38">
        <f t="shared" si="3"/>
        <v>0.16666666666666666</v>
      </c>
      <c r="H41" s="34">
        <v>3</v>
      </c>
      <c r="I41" s="37">
        <f t="shared" si="1"/>
        <v>5.5555555555555552E-2</v>
      </c>
    </row>
    <row r="42" spans="1:9" s="115" customFormat="1" ht="16.899999999999999" customHeight="1" x14ac:dyDescent="0.45">
      <c r="A42" s="19" t="s">
        <v>381</v>
      </c>
      <c r="B42" s="3" t="s">
        <v>28</v>
      </c>
      <c r="C42" s="6" t="s">
        <v>125</v>
      </c>
      <c r="D42" s="118" t="s">
        <v>287</v>
      </c>
      <c r="E42" s="118" t="s">
        <v>285</v>
      </c>
      <c r="F42" s="120" t="s">
        <v>638</v>
      </c>
      <c r="G42" s="38">
        <f>1/35</f>
        <v>2.8571428571428571E-2</v>
      </c>
      <c r="H42" s="34">
        <v>3</v>
      </c>
      <c r="I42" s="37">
        <f t="shared" si="1"/>
        <v>9.5238095238095229E-3</v>
      </c>
    </row>
    <row r="43" spans="1:9" s="115" customFormat="1" ht="16.899999999999999" customHeight="1" x14ac:dyDescent="0.45">
      <c r="A43" s="19" t="s">
        <v>382</v>
      </c>
      <c r="B43" s="3" t="s">
        <v>29</v>
      </c>
      <c r="C43" s="6" t="s">
        <v>125</v>
      </c>
      <c r="D43" s="118" t="s">
        <v>287</v>
      </c>
      <c r="E43" s="118" t="s">
        <v>285</v>
      </c>
      <c r="F43" s="120" t="s">
        <v>638</v>
      </c>
      <c r="G43" s="38">
        <f>1/35</f>
        <v>2.8571428571428571E-2</v>
      </c>
      <c r="H43" s="34">
        <v>3</v>
      </c>
      <c r="I43" s="37">
        <f t="shared" si="1"/>
        <v>9.5238095238095229E-3</v>
      </c>
    </row>
    <row r="44" spans="1:9" s="115" customFormat="1" ht="16.899999999999999" customHeight="1" x14ac:dyDescent="0.5">
      <c r="A44" s="28">
        <v>4</v>
      </c>
      <c r="B44" s="59" t="s">
        <v>369</v>
      </c>
      <c r="C44" s="9"/>
      <c r="D44" s="118"/>
      <c r="E44" s="36"/>
      <c r="F44" s="36"/>
      <c r="G44" s="2"/>
      <c r="H44" s="2"/>
      <c r="I44" s="37"/>
    </row>
    <row r="45" spans="1:9" s="115" customFormat="1" ht="16.899999999999999" customHeight="1" x14ac:dyDescent="0.5">
      <c r="A45" s="19">
        <v>4.0999999999999996</v>
      </c>
      <c r="B45" s="3" t="s">
        <v>30</v>
      </c>
      <c r="C45" s="6" t="s">
        <v>125</v>
      </c>
      <c r="D45" s="118" t="s">
        <v>635</v>
      </c>
      <c r="E45" s="36"/>
      <c r="F45" s="118" t="s">
        <v>635</v>
      </c>
      <c r="G45" s="38">
        <f>1/6</f>
        <v>0.16666666666666666</v>
      </c>
      <c r="H45" s="34">
        <v>3</v>
      </c>
      <c r="I45" s="37">
        <f t="shared" si="1"/>
        <v>5.5555555555555552E-2</v>
      </c>
    </row>
    <row r="46" spans="1:9" s="115" customFormat="1" ht="16.899999999999999" customHeight="1" x14ac:dyDescent="0.5">
      <c r="A46" s="19">
        <v>4.2</v>
      </c>
      <c r="B46" s="3" t="s">
        <v>31</v>
      </c>
      <c r="C46" s="6" t="s">
        <v>125</v>
      </c>
      <c r="D46" s="118" t="s">
        <v>635</v>
      </c>
      <c r="E46" s="36"/>
      <c r="F46" s="118" t="s">
        <v>635</v>
      </c>
      <c r="G46" s="38">
        <f t="shared" ref="G46:G50" si="4">1/6</f>
        <v>0.16666666666666666</v>
      </c>
      <c r="H46" s="34">
        <v>3</v>
      </c>
      <c r="I46" s="37">
        <f t="shared" si="1"/>
        <v>5.5555555555555552E-2</v>
      </c>
    </row>
    <row r="47" spans="1:9" s="115" customFormat="1" ht="30.6" customHeight="1" x14ac:dyDescent="0.5">
      <c r="A47" s="19">
        <v>4.3</v>
      </c>
      <c r="B47" s="16" t="s">
        <v>32</v>
      </c>
      <c r="C47" s="6" t="s">
        <v>125</v>
      </c>
      <c r="D47" s="118" t="s">
        <v>635</v>
      </c>
      <c r="E47" s="36"/>
      <c r="F47" s="118" t="s">
        <v>635</v>
      </c>
      <c r="G47" s="38">
        <f t="shared" si="4"/>
        <v>0.16666666666666666</v>
      </c>
      <c r="H47" s="34">
        <v>3</v>
      </c>
      <c r="I47" s="37">
        <f t="shared" si="1"/>
        <v>5.5555555555555552E-2</v>
      </c>
    </row>
    <row r="48" spans="1:9" s="115" customFormat="1" ht="16.899999999999999" customHeight="1" x14ac:dyDescent="0.5">
      <c r="A48" s="19">
        <v>4.4000000000000004</v>
      </c>
      <c r="B48" s="3" t="s">
        <v>33</v>
      </c>
      <c r="C48" s="6" t="s">
        <v>125</v>
      </c>
      <c r="D48" s="118" t="s">
        <v>635</v>
      </c>
      <c r="E48" s="36"/>
      <c r="F48" s="118" t="s">
        <v>635</v>
      </c>
      <c r="G48" s="38">
        <f t="shared" si="4"/>
        <v>0.16666666666666666</v>
      </c>
      <c r="H48" s="34">
        <v>3</v>
      </c>
      <c r="I48" s="37">
        <f t="shared" si="1"/>
        <v>5.5555555555555552E-2</v>
      </c>
    </row>
    <row r="49" spans="1:9" s="115" customFormat="1" ht="16.899999999999999" customHeight="1" x14ac:dyDescent="0.5">
      <c r="A49" s="20">
        <v>4.5</v>
      </c>
      <c r="B49" s="5" t="s">
        <v>34</v>
      </c>
      <c r="C49" s="7" t="s">
        <v>125</v>
      </c>
      <c r="D49" s="118" t="s">
        <v>635</v>
      </c>
      <c r="E49" s="127"/>
      <c r="F49" s="118" t="s">
        <v>635</v>
      </c>
      <c r="G49" s="38">
        <f t="shared" si="4"/>
        <v>0.16666666666666666</v>
      </c>
      <c r="H49" s="35">
        <v>3</v>
      </c>
      <c r="I49" s="37">
        <f t="shared" si="1"/>
        <v>5.5555555555555552E-2</v>
      </c>
    </row>
    <row r="50" spans="1:9" s="115" customFormat="1" ht="16.899999999999999" customHeight="1" x14ac:dyDescent="0.5">
      <c r="A50" s="30">
        <v>4.5999999999999996</v>
      </c>
      <c r="B50" s="8" t="s">
        <v>35</v>
      </c>
      <c r="C50" s="9" t="s">
        <v>125</v>
      </c>
      <c r="D50" s="118" t="s">
        <v>635</v>
      </c>
      <c r="E50" s="36"/>
      <c r="F50" s="118" t="s">
        <v>635</v>
      </c>
      <c r="G50" s="38">
        <f t="shared" si="4"/>
        <v>0.16666666666666666</v>
      </c>
      <c r="H50" s="34">
        <v>3</v>
      </c>
      <c r="I50" s="37">
        <f t="shared" si="1"/>
        <v>5.5555555555555552E-2</v>
      </c>
    </row>
    <row r="51" spans="1:9" s="115" customFormat="1" ht="16.899999999999999" customHeight="1" x14ac:dyDescent="0.5">
      <c r="A51" s="28">
        <v>5</v>
      </c>
      <c r="B51" s="128" t="s">
        <v>422</v>
      </c>
      <c r="C51" s="9"/>
      <c r="D51" s="118"/>
      <c r="E51" s="36"/>
      <c r="F51" s="36"/>
      <c r="G51" s="2"/>
      <c r="H51" s="2"/>
      <c r="I51" s="38"/>
    </row>
    <row r="52" spans="1:9" s="115" customFormat="1" ht="16.899999999999999" customHeight="1" x14ac:dyDescent="0.45">
      <c r="A52" s="23" t="s">
        <v>423</v>
      </c>
      <c r="B52" s="24" t="s">
        <v>36</v>
      </c>
      <c r="C52" s="12" t="s">
        <v>202</v>
      </c>
      <c r="D52" s="118" t="s">
        <v>287</v>
      </c>
      <c r="E52" s="125" t="s">
        <v>639</v>
      </c>
      <c r="F52" s="125" t="s">
        <v>644</v>
      </c>
      <c r="G52" s="39">
        <f>1/420</f>
        <v>2.3809523809523812E-3</v>
      </c>
      <c r="H52" s="34">
        <v>3</v>
      </c>
      <c r="I52" s="37">
        <f t="shared" si="1"/>
        <v>7.9365079365079376E-4</v>
      </c>
    </row>
    <row r="53" spans="1:9" s="115" customFormat="1" ht="16.899999999999999" customHeight="1" x14ac:dyDescent="0.45">
      <c r="A53" s="23" t="s">
        <v>399</v>
      </c>
      <c r="B53" s="3" t="s">
        <v>37</v>
      </c>
      <c r="C53" s="6" t="s">
        <v>202</v>
      </c>
      <c r="D53" s="118" t="s">
        <v>424</v>
      </c>
      <c r="E53" s="125" t="s">
        <v>640</v>
      </c>
      <c r="F53" s="125" t="s">
        <v>645</v>
      </c>
      <c r="G53" s="39">
        <f>3/420</f>
        <v>7.1428571428571426E-3</v>
      </c>
      <c r="H53" s="34">
        <v>3</v>
      </c>
      <c r="I53" s="37">
        <f t="shared" si="1"/>
        <v>2.3809523809523807E-3</v>
      </c>
    </row>
    <row r="54" spans="1:9" s="115" customFormat="1" ht="16.899999999999999" customHeight="1" x14ac:dyDescent="0.45">
      <c r="A54" s="23" t="s">
        <v>400</v>
      </c>
      <c r="B54" s="3" t="s">
        <v>38</v>
      </c>
      <c r="C54" s="6" t="s">
        <v>202</v>
      </c>
      <c r="D54" s="118" t="s">
        <v>287</v>
      </c>
      <c r="E54" s="125" t="s">
        <v>639</v>
      </c>
      <c r="F54" s="125" t="s">
        <v>644</v>
      </c>
      <c r="G54" s="39">
        <f t="shared" ref="G54:G56" si="5">1/420</f>
        <v>2.3809523809523812E-3</v>
      </c>
      <c r="H54" s="34">
        <v>3</v>
      </c>
      <c r="I54" s="37">
        <f t="shared" si="1"/>
        <v>7.9365079365079376E-4</v>
      </c>
    </row>
    <row r="55" spans="1:9" s="115" customFormat="1" ht="16.899999999999999" customHeight="1" x14ac:dyDescent="0.45">
      <c r="A55" s="23" t="s">
        <v>401</v>
      </c>
      <c r="B55" s="3" t="s">
        <v>39</v>
      </c>
      <c r="C55" s="6" t="s">
        <v>202</v>
      </c>
      <c r="D55" s="118" t="s">
        <v>425</v>
      </c>
      <c r="E55" s="125" t="s">
        <v>641</v>
      </c>
      <c r="F55" s="125" t="s">
        <v>646</v>
      </c>
      <c r="G55" s="39">
        <f>4/420</f>
        <v>9.5238095238095247E-3</v>
      </c>
      <c r="H55" s="34">
        <v>3</v>
      </c>
      <c r="I55" s="37">
        <f t="shared" si="1"/>
        <v>3.174603174603175E-3</v>
      </c>
    </row>
    <row r="56" spans="1:9" s="115" customFormat="1" ht="16.899999999999999" customHeight="1" x14ac:dyDescent="0.45">
      <c r="A56" s="23" t="s">
        <v>402</v>
      </c>
      <c r="B56" s="3" t="s">
        <v>40</v>
      </c>
      <c r="C56" s="6" t="s">
        <v>125</v>
      </c>
      <c r="D56" s="118" t="s">
        <v>287</v>
      </c>
      <c r="E56" s="125" t="s">
        <v>639</v>
      </c>
      <c r="F56" s="125" t="s">
        <v>644</v>
      </c>
      <c r="G56" s="39">
        <f t="shared" si="5"/>
        <v>2.3809523809523812E-3</v>
      </c>
      <c r="H56" s="34">
        <v>3</v>
      </c>
      <c r="I56" s="37">
        <f t="shared" si="1"/>
        <v>7.9365079365079376E-4</v>
      </c>
    </row>
    <row r="57" spans="1:9" s="115" customFormat="1" ht="16.899999999999999" customHeight="1" x14ac:dyDescent="0.45">
      <c r="A57" s="23" t="s">
        <v>403</v>
      </c>
      <c r="B57" s="3" t="s">
        <v>41</v>
      </c>
      <c r="C57" s="6" t="s">
        <v>202</v>
      </c>
      <c r="D57" s="118" t="s">
        <v>426</v>
      </c>
      <c r="E57" s="125" t="s">
        <v>642</v>
      </c>
      <c r="F57" s="125" t="s">
        <v>647</v>
      </c>
      <c r="G57" s="39">
        <f>20/420</f>
        <v>4.7619047619047616E-2</v>
      </c>
      <c r="H57" s="34">
        <v>3</v>
      </c>
      <c r="I57" s="37">
        <f t="shared" si="1"/>
        <v>1.5873015873015872E-2</v>
      </c>
    </row>
    <row r="58" spans="1:9" s="115" customFormat="1" ht="16.899999999999999" customHeight="1" x14ac:dyDescent="0.45">
      <c r="A58" s="23" t="s">
        <v>404</v>
      </c>
      <c r="B58" s="3" t="s">
        <v>42</v>
      </c>
      <c r="C58" s="6" t="s">
        <v>202</v>
      </c>
      <c r="D58" s="125" t="s">
        <v>427</v>
      </c>
      <c r="E58" s="125" t="s">
        <v>654</v>
      </c>
      <c r="F58" s="125" t="s">
        <v>658</v>
      </c>
      <c r="G58" s="39">
        <f>2/840</f>
        <v>2.3809523809523812E-3</v>
      </c>
      <c r="H58" s="34">
        <v>3</v>
      </c>
      <c r="I58" s="37">
        <f t="shared" si="1"/>
        <v>7.9365079365079376E-4</v>
      </c>
    </row>
    <row r="59" spans="1:9" s="115" customFormat="1" ht="16.899999999999999" customHeight="1" x14ac:dyDescent="0.45">
      <c r="A59" s="50" t="s">
        <v>405</v>
      </c>
      <c r="B59" s="5" t="s">
        <v>43</v>
      </c>
      <c r="C59" s="7" t="s">
        <v>202</v>
      </c>
      <c r="D59" s="123" t="s">
        <v>426</v>
      </c>
      <c r="E59" s="129" t="s">
        <v>642</v>
      </c>
      <c r="F59" s="129" t="s">
        <v>647</v>
      </c>
      <c r="G59" s="55">
        <f>20/420</f>
        <v>4.7619047619047616E-2</v>
      </c>
      <c r="H59" s="35">
        <v>3</v>
      </c>
      <c r="I59" s="44">
        <f t="shared" si="1"/>
        <v>1.5873015873015872E-2</v>
      </c>
    </row>
    <row r="60" spans="1:9" s="115" customFormat="1" ht="16.899999999999999" customHeight="1" x14ac:dyDescent="0.45">
      <c r="A60" s="27" t="s">
        <v>406</v>
      </c>
      <c r="B60" s="8" t="s">
        <v>44</v>
      </c>
      <c r="C60" s="9" t="s">
        <v>202</v>
      </c>
      <c r="D60" s="118" t="s">
        <v>287</v>
      </c>
      <c r="E60" s="118" t="s">
        <v>639</v>
      </c>
      <c r="F60" s="118" t="s">
        <v>644</v>
      </c>
      <c r="G60" s="37">
        <f>1/420</f>
        <v>2.3809523809523812E-3</v>
      </c>
      <c r="H60" s="34">
        <v>3</v>
      </c>
      <c r="I60" s="37">
        <f t="shared" si="1"/>
        <v>7.9365079365079376E-4</v>
      </c>
    </row>
    <row r="61" spans="1:9" s="115" customFormat="1" ht="16.899999999999999" customHeight="1" x14ac:dyDescent="0.45">
      <c r="A61" s="27" t="s">
        <v>407</v>
      </c>
      <c r="B61" s="8" t="s">
        <v>45</v>
      </c>
      <c r="C61" s="9" t="s">
        <v>428</v>
      </c>
      <c r="D61" s="118" t="s">
        <v>427</v>
      </c>
      <c r="E61" s="118" t="s">
        <v>654</v>
      </c>
      <c r="F61" s="118" t="s">
        <v>658</v>
      </c>
      <c r="G61" s="37">
        <f t="shared" ref="G61" si="6">1/420</f>
        <v>2.3809523809523812E-3</v>
      </c>
      <c r="H61" s="34">
        <v>3</v>
      </c>
      <c r="I61" s="37">
        <f t="shared" si="1"/>
        <v>7.9365079365079376E-4</v>
      </c>
    </row>
    <row r="62" spans="1:9" s="115" customFormat="1" ht="16.899999999999999" customHeight="1" x14ac:dyDescent="0.45">
      <c r="A62" s="23" t="s">
        <v>408</v>
      </c>
      <c r="B62" s="45" t="s">
        <v>131</v>
      </c>
      <c r="C62" s="25" t="s">
        <v>420</v>
      </c>
      <c r="D62" s="125" t="s">
        <v>426</v>
      </c>
      <c r="E62" s="125" t="s">
        <v>642</v>
      </c>
      <c r="F62" s="125" t="s">
        <v>647</v>
      </c>
      <c r="G62" s="39">
        <f>20/420</f>
        <v>4.7619047619047616E-2</v>
      </c>
      <c r="H62" s="42">
        <v>2</v>
      </c>
      <c r="I62" s="39">
        <f t="shared" si="1"/>
        <v>2.3809523809523808E-2</v>
      </c>
    </row>
    <row r="63" spans="1:9" s="115" customFormat="1" ht="16.899999999999999" customHeight="1" x14ac:dyDescent="0.45">
      <c r="A63" s="23" t="s">
        <v>409</v>
      </c>
      <c r="B63" s="3" t="s">
        <v>429</v>
      </c>
      <c r="C63" s="6" t="s">
        <v>125</v>
      </c>
      <c r="D63" s="125" t="s">
        <v>427</v>
      </c>
      <c r="E63" s="125" t="s">
        <v>654</v>
      </c>
      <c r="F63" s="125" t="s">
        <v>658</v>
      </c>
      <c r="G63" s="39">
        <f>2/840</f>
        <v>2.3809523809523812E-3</v>
      </c>
      <c r="H63" s="34">
        <v>3</v>
      </c>
      <c r="I63" s="37">
        <f t="shared" si="1"/>
        <v>7.9365079365079376E-4</v>
      </c>
    </row>
    <row r="64" spans="1:9" s="115" customFormat="1" ht="16.899999999999999" customHeight="1" x14ac:dyDescent="0.45">
      <c r="A64" s="23" t="s">
        <v>410</v>
      </c>
      <c r="B64" s="3" t="s">
        <v>46</v>
      </c>
      <c r="C64" s="6" t="s">
        <v>420</v>
      </c>
      <c r="D64" s="118" t="s">
        <v>426</v>
      </c>
      <c r="E64" s="125" t="s">
        <v>642</v>
      </c>
      <c r="F64" s="125" t="s">
        <v>647</v>
      </c>
      <c r="G64" s="39">
        <f>20/420</f>
        <v>4.7619047619047616E-2</v>
      </c>
      <c r="H64" s="34">
        <v>2</v>
      </c>
      <c r="I64" s="37">
        <f t="shared" si="1"/>
        <v>2.3809523809523808E-2</v>
      </c>
    </row>
    <row r="65" spans="1:9" s="115" customFormat="1" ht="16.899999999999999" customHeight="1" x14ac:dyDescent="0.45">
      <c r="A65" s="23" t="s">
        <v>411</v>
      </c>
      <c r="B65" s="3" t="s">
        <v>47</v>
      </c>
      <c r="C65" s="6" t="s">
        <v>125</v>
      </c>
      <c r="D65" s="125" t="s">
        <v>427</v>
      </c>
      <c r="E65" s="125" t="s">
        <v>654</v>
      </c>
      <c r="F65" s="125" t="s">
        <v>658</v>
      </c>
      <c r="G65" s="39">
        <f>2/840</f>
        <v>2.3809523809523812E-3</v>
      </c>
      <c r="H65" s="34">
        <v>3</v>
      </c>
      <c r="I65" s="37">
        <f t="shared" si="1"/>
        <v>7.9365079365079376E-4</v>
      </c>
    </row>
    <row r="66" spans="1:9" s="115" customFormat="1" ht="16.899999999999999" customHeight="1" x14ac:dyDescent="0.45">
      <c r="A66" s="23" t="s">
        <v>412</v>
      </c>
      <c r="B66" s="3" t="s">
        <v>430</v>
      </c>
      <c r="C66" s="6" t="s">
        <v>420</v>
      </c>
      <c r="D66" s="118" t="s">
        <v>426</v>
      </c>
      <c r="E66" s="125" t="s">
        <v>642</v>
      </c>
      <c r="F66" s="125" t="s">
        <v>647</v>
      </c>
      <c r="G66" s="39">
        <f>20/420</f>
        <v>4.7619047619047616E-2</v>
      </c>
      <c r="H66" s="34">
        <v>2</v>
      </c>
      <c r="I66" s="37">
        <f t="shared" si="1"/>
        <v>2.3809523809523808E-2</v>
      </c>
    </row>
    <row r="67" spans="1:9" s="115" customFormat="1" ht="16.899999999999999" customHeight="1" x14ac:dyDescent="0.45">
      <c r="A67" s="23" t="s">
        <v>413</v>
      </c>
      <c r="B67" s="3" t="s">
        <v>48</v>
      </c>
      <c r="C67" s="6" t="s">
        <v>125</v>
      </c>
      <c r="D67" s="125" t="s">
        <v>427</v>
      </c>
      <c r="E67" s="125" t="s">
        <v>654</v>
      </c>
      <c r="F67" s="125" t="s">
        <v>658</v>
      </c>
      <c r="G67" s="39">
        <f>2/840</f>
        <v>2.3809523809523812E-3</v>
      </c>
      <c r="H67" s="34">
        <v>3</v>
      </c>
      <c r="I67" s="37">
        <f t="shared" si="1"/>
        <v>7.9365079365079376E-4</v>
      </c>
    </row>
    <row r="68" spans="1:9" s="115" customFormat="1" ht="16.899999999999999" customHeight="1" x14ac:dyDescent="0.45">
      <c r="A68" s="23" t="s">
        <v>414</v>
      </c>
      <c r="B68" s="3" t="s">
        <v>49</v>
      </c>
      <c r="C68" s="6" t="s">
        <v>420</v>
      </c>
      <c r="D68" s="118" t="s">
        <v>431</v>
      </c>
      <c r="E68" s="125" t="s">
        <v>653</v>
      </c>
      <c r="F68" s="125" t="s">
        <v>649</v>
      </c>
      <c r="G68" s="39">
        <f>30/420</f>
        <v>7.1428571428571425E-2</v>
      </c>
      <c r="H68" s="34">
        <v>1</v>
      </c>
      <c r="I68" s="37">
        <f t="shared" si="1"/>
        <v>7.1428571428571425E-2</v>
      </c>
    </row>
    <row r="69" spans="1:9" s="115" customFormat="1" ht="16.899999999999999" customHeight="1" x14ac:dyDescent="0.45">
      <c r="A69" s="23" t="s">
        <v>415</v>
      </c>
      <c r="B69" s="3" t="s">
        <v>50</v>
      </c>
      <c r="C69" s="6" t="s">
        <v>125</v>
      </c>
      <c r="D69" s="125" t="s">
        <v>432</v>
      </c>
      <c r="E69" s="125" t="s">
        <v>657</v>
      </c>
      <c r="F69" s="125" t="s">
        <v>661</v>
      </c>
      <c r="G69" s="39">
        <f>3/840</f>
        <v>3.5714285714285713E-3</v>
      </c>
      <c r="H69" s="34">
        <v>3</v>
      </c>
      <c r="I69" s="37">
        <f t="shared" si="1"/>
        <v>1.1904761904761904E-3</v>
      </c>
    </row>
    <row r="70" spans="1:9" s="115" customFormat="1" ht="16.899999999999999" customHeight="1" x14ac:dyDescent="0.45">
      <c r="A70" s="23" t="s">
        <v>416</v>
      </c>
      <c r="B70" s="3" t="s">
        <v>433</v>
      </c>
      <c r="C70" s="6" t="s">
        <v>125</v>
      </c>
      <c r="D70" s="118" t="s">
        <v>426</v>
      </c>
      <c r="E70" s="125" t="s">
        <v>642</v>
      </c>
      <c r="F70" s="125" t="s">
        <v>647</v>
      </c>
      <c r="G70" s="39">
        <f>20/420</f>
        <v>4.7619047619047616E-2</v>
      </c>
      <c r="H70" s="34">
        <v>3</v>
      </c>
      <c r="I70" s="37">
        <f t="shared" si="1"/>
        <v>1.5873015873015872E-2</v>
      </c>
    </row>
    <row r="71" spans="1:9" s="115" customFormat="1" ht="16.899999999999999" customHeight="1" x14ac:dyDescent="0.45">
      <c r="A71" s="23" t="s">
        <v>417</v>
      </c>
      <c r="B71" s="3" t="s">
        <v>51</v>
      </c>
      <c r="C71" s="6" t="s">
        <v>125</v>
      </c>
      <c r="D71" s="118" t="s">
        <v>287</v>
      </c>
      <c r="E71" s="125" t="s">
        <v>639</v>
      </c>
      <c r="F71" s="125" t="s">
        <v>644</v>
      </c>
      <c r="G71" s="39">
        <f>1/420</f>
        <v>2.3809523809523812E-3</v>
      </c>
      <c r="H71" s="34">
        <v>3</v>
      </c>
      <c r="I71" s="37">
        <f t="shared" si="1"/>
        <v>7.9365079365079376E-4</v>
      </c>
    </row>
    <row r="72" spans="1:9" s="115" customFormat="1" ht="16.899999999999999" customHeight="1" x14ac:dyDescent="0.45">
      <c r="A72" s="23" t="s">
        <v>418</v>
      </c>
      <c r="B72" s="3" t="s">
        <v>52</v>
      </c>
      <c r="C72" s="6" t="s">
        <v>202</v>
      </c>
      <c r="D72" s="118" t="s">
        <v>434</v>
      </c>
      <c r="E72" s="125" t="s">
        <v>662</v>
      </c>
      <c r="F72" s="125" t="s">
        <v>650</v>
      </c>
      <c r="G72" s="39">
        <f>10/420</f>
        <v>2.3809523809523808E-2</v>
      </c>
      <c r="H72" s="34">
        <v>3</v>
      </c>
      <c r="I72" s="37">
        <f t="shared" si="1"/>
        <v>7.9365079365079361E-3</v>
      </c>
    </row>
    <row r="73" spans="1:9" s="115" customFormat="1" ht="16.899999999999999" customHeight="1" x14ac:dyDescent="0.45">
      <c r="A73" s="23" t="s">
        <v>419</v>
      </c>
      <c r="B73" s="3" t="s">
        <v>53</v>
      </c>
      <c r="C73" s="6" t="s">
        <v>313</v>
      </c>
      <c r="D73" s="125" t="s">
        <v>435</v>
      </c>
      <c r="E73" s="125" t="s">
        <v>655</v>
      </c>
      <c r="F73" s="125" t="s">
        <v>659</v>
      </c>
      <c r="G73" s="37">
        <f>20/840</f>
        <v>2.3809523809523808E-2</v>
      </c>
      <c r="H73" s="34">
        <v>3</v>
      </c>
      <c r="I73" s="37">
        <f t="shared" si="1"/>
        <v>7.9365079365079361E-3</v>
      </c>
    </row>
    <row r="74" spans="1:9" s="115" customFormat="1" ht="16.899999999999999" customHeight="1" x14ac:dyDescent="0.45">
      <c r="A74" s="23" t="s">
        <v>437</v>
      </c>
      <c r="B74" s="3" t="s">
        <v>54</v>
      </c>
      <c r="C74" s="6" t="s">
        <v>202</v>
      </c>
      <c r="D74" s="125" t="s">
        <v>435</v>
      </c>
      <c r="E74" s="125" t="s">
        <v>655</v>
      </c>
      <c r="F74" s="125" t="s">
        <v>659</v>
      </c>
      <c r="G74" s="37">
        <f>20/840</f>
        <v>2.3809523809523808E-2</v>
      </c>
      <c r="H74" s="34">
        <v>3</v>
      </c>
      <c r="I74" s="37">
        <f t="shared" si="1"/>
        <v>7.9365079365079361E-3</v>
      </c>
    </row>
    <row r="75" spans="1:9" s="115" customFormat="1" ht="16.899999999999999" customHeight="1" x14ac:dyDescent="0.45">
      <c r="A75" s="23" t="s">
        <v>438</v>
      </c>
      <c r="B75" s="3" t="s">
        <v>55</v>
      </c>
      <c r="C75" s="6" t="s">
        <v>202</v>
      </c>
      <c r="D75" s="125" t="s">
        <v>427</v>
      </c>
      <c r="E75" s="125" t="s">
        <v>654</v>
      </c>
      <c r="F75" s="125" t="s">
        <v>658</v>
      </c>
      <c r="G75" s="37">
        <f>2/840</f>
        <v>2.3809523809523812E-3</v>
      </c>
      <c r="H75" s="34">
        <v>3</v>
      </c>
      <c r="I75" s="37">
        <f t="shared" si="1"/>
        <v>7.9365079365079376E-4</v>
      </c>
    </row>
    <row r="76" spans="1:9" s="115" customFormat="1" ht="16.899999999999999" customHeight="1" x14ac:dyDescent="0.45">
      <c r="A76" s="23" t="s">
        <v>439</v>
      </c>
      <c r="B76" s="3" t="s">
        <v>56</v>
      </c>
      <c r="C76" s="6" t="s">
        <v>202</v>
      </c>
      <c r="D76" s="125" t="s">
        <v>436</v>
      </c>
      <c r="E76" s="125" t="s">
        <v>665</v>
      </c>
      <c r="F76" s="125" t="s">
        <v>668</v>
      </c>
      <c r="G76" s="37">
        <f>6/840</f>
        <v>7.1428571428571426E-3</v>
      </c>
      <c r="H76" s="34">
        <v>3</v>
      </c>
      <c r="I76" s="37">
        <f t="shared" ref="I76:I85" si="7">G76/H76</f>
        <v>2.3809523809523807E-3</v>
      </c>
    </row>
    <row r="77" spans="1:9" s="115" customFormat="1" ht="16.899999999999999" customHeight="1" x14ac:dyDescent="0.45">
      <c r="A77" s="23" t="s">
        <v>440</v>
      </c>
      <c r="B77" s="3" t="s">
        <v>57</v>
      </c>
      <c r="C77" s="6" t="s">
        <v>125</v>
      </c>
      <c r="D77" s="118" t="s">
        <v>287</v>
      </c>
      <c r="E77" s="125" t="s">
        <v>639</v>
      </c>
      <c r="F77" s="125" t="s">
        <v>644</v>
      </c>
      <c r="G77" s="37">
        <f>1/420</f>
        <v>2.3809523809523812E-3</v>
      </c>
      <c r="H77" s="34">
        <v>5</v>
      </c>
      <c r="I77" s="37">
        <f t="shared" si="7"/>
        <v>4.7619047619047624E-4</v>
      </c>
    </row>
    <row r="78" spans="1:9" s="115" customFormat="1" ht="16.899999999999999" customHeight="1" x14ac:dyDescent="0.5">
      <c r="A78" s="28">
        <v>6</v>
      </c>
      <c r="B78" s="128" t="s">
        <v>491</v>
      </c>
      <c r="C78" s="9"/>
      <c r="D78" s="118"/>
      <c r="E78" s="36"/>
      <c r="F78" s="36"/>
      <c r="G78" s="2"/>
      <c r="H78" s="2"/>
      <c r="I78" s="37"/>
    </row>
    <row r="79" spans="1:9" s="115" customFormat="1" ht="16.899999999999999" customHeight="1" x14ac:dyDescent="0.45">
      <c r="A79" s="19" t="s">
        <v>448</v>
      </c>
      <c r="B79" s="3" t="s">
        <v>58</v>
      </c>
      <c r="C79" s="4" t="s">
        <v>125</v>
      </c>
      <c r="D79" s="118" t="s">
        <v>496</v>
      </c>
      <c r="E79" s="125" t="s">
        <v>663</v>
      </c>
      <c r="F79" s="125" t="s">
        <v>651</v>
      </c>
      <c r="G79" s="37">
        <f>5/420</f>
        <v>1.1904761904761904E-2</v>
      </c>
      <c r="H79" s="34">
        <v>3</v>
      </c>
      <c r="I79" s="37">
        <f t="shared" si="7"/>
        <v>3.968253968253968E-3</v>
      </c>
    </row>
    <row r="80" spans="1:9" s="115" customFormat="1" ht="16.899999999999999" customHeight="1" x14ac:dyDescent="0.45">
      <c r="A80" s="19" t="s">
        <v>449</v>
      </c>
      <c r="B80" s="3" t="s">
        <v>59</v>
      </c>
      <c r="C80" s="4" t="s">
        <v>195</v>
      </c>
      <c r="D80" s="118" t="s">
        <v>434</v>
      </c>
      <c r="E80" s="125" t="s">
        <v>662</v>
      </c>
      <c r="F80" s="125" t="s">
        <v>650</v>
      </c>
      <c r="G80" s="37">
        <f>10/420</f>
        <v>2.3809523809523808E-2</v>
      </c>
      <c r="H80" s="34">
        <v>3</v>
      </c>
      <c r="I80" s="37">
        <f t="shared" si="7"/>
        <v>7.9365079365079361E-3</v>
      </c>
    </row>
    <row r="81" spans="1:9" s="115" customFormat="1" ht="16.899999999999999" customHeight="1" x14ac:dyDescent="0.45">
      <c r="A81" s="19" t="s">
        <v>450</v>
      </c>
      <c r="B81" s="3" t="s">
        <v>60</v>
      </c>
      <c r="C81" s="4" t="s">
        <v>497</v>
      </c>
      <c r="D81" s="118" t="s">
        <v>441</v>
      </c>
      <c r="E81" s="125" t="s">
        <v>664</v>
      </c>
      <c r="F81" s="125" t="s">
        <v>652</v>
      </c>
      <c r="G81" s="37">
        <f>35/420</f>
        <v>8.3333333333333329E-2</v>
      </c>
      <c r="H81" s="34">
        <v>3</v>
      </c>
      <c r="I81" s="37">
        <f t="shared" si="7"/>
        <v>2.7777777777777776E-2</v>
      </c>
    </row>
    <row r="82" spans="1:9" s="115" customFormat="1" ht="16.899999999999999" customHeight="1" x14ac:dyDescent="0.45">
      <c r="A82" s="19" t="s">
        <v>451</v>
      </c>
      <c r="B82" s="3" t="s">
        <v>61</v>
      </c>
      <c r="C82" s="4" t="s">
        <v>125</v>
      </c>
      <c r="D82" s="118" t="s">
        <v>496</v>
      </c>
      <c r="E82" s="125" t="s">
        <v>663</v>
      </c>
      <c r="F82" s="125" t="s">
        <v>651</v>
      </c>
      <c r="G82" s="37">
        <f t="shared" ref="G82:G83" si="8">5/420</f>
        <v>1.1904761904761904E-2</v>
      </c>
      <c r="H82" s="34">
        <v>3</v>
      </c>
      <c r="I82" s="37">
        <f t="shared" si="7"/>
        <v>3.968253968253968E-3</v>
      </c>
    </row>
    <row r="83" spans="1:9" s="115" customFormat="1" ht="16.899999999999999" customHeight="1" x14ac:dyDescent="0.45">
      <c r="A83" s="19" t="s">
        <v>452</v>
      </c>
      <c r="B83" s="3" t="s">
        <v>62</v>
      </c>
      <c r="C83" s="4" t="s">
        <v>195</v>
      </c>
      <c r="D83" s="118" t="s">
        <v>496</v>
      </c>
      <c r="E83" s="125" t="s">
        <v>663</v>
      </c>
      <c r="F83" s="125" t="s">
        <v>651</v>
      </c>
      <c r="G83" s="37">
        <f t="shared" si="8"/>
        <v>1.1904761904761904E-2</v>
      </c>
      <c r="H83" s="34">
        <v>3</v>
      </c>
      <c r="I83" s="37">
        <f t="shared" si="7"/>
        <v>3.968253968253968E-3</v>
      </c>
    </row>
    <row r="84" spans="1:9" s="115" customFormat="1" ht="16.899999999999999" customHeight="1" x14ac:dyDescent="0.45">
      <c r="A84" s="19" t="s">
        <v>453</v>
      </c>
      <c r="B84" s="3" t="s">
        <v>63</v>
      </c>
      <c r="C84" s="31" t="s">
        <v>498</v>
      </c>
      <c r="D84" s="123" t="s">
        <v>287</v>
      </c>
      <c r="E84" s="125" t="s">
        <v>639</v>
      </c>
      <c r="F84" s="125" t="s">
        <v>644</v>
      </c>
      <c r="G84" s="37">
        <f>1/420</f>
        <v>2.3809523809523812E-3</v>
      </c>
      <c r="H84" s="34">
        <v>5</v>
      </c>
      <c r="I84" s="37">
        <f t="shared" si="7"/>
        <v>4.7619047619047624E-4</v>
      </c>
    </row>
    <row r="85" spans="1:9" s="115" customFormat="1" ht="16.899999999999999" customHeight="1" x14ac:dyDescent="0.45">
      <c r="A85" s="20" t="s">
        <v>461</v>
      </c>
      <c r="B85" s="32" t="s">
        <v>57</v>
      </c>
      <c r="C85" s="9" t="s">
        <v>125</v>
      </c>
      <c r="D85" s="118" t="s">
        <v>287</v>
      </c>
      <c r="E85" s="125" t="s">
        <v>639</v>
      </c>
      <c r="F85" s="125" t="s">
        <v>644</v>
      </c>
      <c r="G85" s="37">
        <f>1/420</f>
        <v>2.3809523809523812E-3</v>
      </c>
      <c r="H85" s="34">
        <v>5</v>
      </c>
      <c r="I85" s="37">
        <f t="shared" si="7"/>
        <v>4.7619047619047624E-4</v>
      </c>
    </row>
    <row r="86" spans="1:9" s="115" customFormat="1" ht="16.899999999999999" customHeight="1" x14ac:dyDescent="0.5">
      <c r="A86" s="28">
        <v>7</v>
      </c>
      <c r="B86" s="130" t="s">
        <v>514</v>
      </c>
      <c r="C86" s="9"/>
      <c r="D86" s="118"/>
      <c r="E86" s="36"/>
      <c r="F86" s="36"/>
      <c r="G86" s="2"/>
      <c r="H86" s="2"/>
      <c r="I86" s="2"/>
    </row>
    <row r="87" spans="1:9" s="115" customFormat="1" ht="16.899999999999999" customHeight="1" x14ac:dyDescent="0.45">
      <c r="A87" s="19" t="s">
        <v>475</v>
      </c>
      <c r="B87" s="3" t="s">
        <v>64</v>
      </c>
      <c r="C87" s="25" t="s">
        <v>195</v>
      </c>
      <c r="D87" s="125" t="s">
        <v>515</v>
      </c>
      <c r="E87" s="125" t="s">
        <v>667</v>
      </c>
      <c r="F87" s="125" t="s">
        <v>670</v>
      </c>
      <c r="G87" s="37">
        <f>35/840</f>
        <v>4.1666666666666664E-2</v>
      </c>
      <c r="H87" s="34">
        <v>3</v>
      </c>
      <c r="I87" s="37">
        <f>G87/H87</f>
        <v>1.3888888888888888E-2</v>
      </c>
    </row>
    <row r="88" spans="1:9" s="115" customFormat="1" ht="16.899999999999999" customHeight="1" x14ac:dyDescent="0.45">
      <c r="A88" s="20" t="s">
        <v>476</v>
      </c>
      <c r="B88" s="5" t="s">
        <v>65</v>
      </c>
      <c r="C88" s="43" t="s">
        <v>195</v>
      </c>
      <c r="D88" s="129" t="s">
        <v>515</v>
      </c>
      <c r="E88" s="129" t="s">
        <v>667</v>
      </c>
      <c r="F88" s="129" t="s">
        <v>670</v>
      </c>
      <c r="G88" s="44">
        <f t="shared" ref="G88:G100" si="9">35/840</f>
        <v>4.1666666666666664E-2</v>
      </c>
      <c r="H88" s="35">
        <v>3</v>
      </c>
      <c r="I88" s="44">
        <f t="shared" ref="I88:I105" si="10">G88/H88</f>
        <v>1.3888888888888888E-2</v>
      </c>
    </row>
    <row r="89" spans="1:9" s="115" customFormat="1" ht="16.899999999999999" customHeight="1" x14ac:dyDescent="0.45">
      <c r="A89" s="30" t="s">
        <v>477</v>
      </c>
      <c r="B89" s="8" t="s">
        <v>66</v>
      </c>
      <c r="C89" s="9" t="s">
        <v>195</v>
      </c>
      <c r="D89" s="118" t="s">
        <v>516</v>
      </c>
      <c r="E89" s="118" t="s">
        <v>671</v>
      </c>
      <c r="F89" s="118" t="s">
        <v>673</v>
      </c>
      <c r="G89" s="37">
        <f>4/840</f>
        <v>4.7619047619047623E-3</v>
      </c>
      <c r="H89" s="34">
        <v>3</v>
      </c>
      <c r="I89" s="37">
        <f t="shared" si="10"/>
        <v>1.5873015873015875E-3</v>
      </c>
    </row>
    <row r="90" spans="1:9" s="115" customFormat="1" ht="16.899999999999999" customHeight="1" x14ac:dyDescent="0.45">
      <c r="A90" s="30" t="s">
        <v>478</v>
      </c>
      <c r="B90" s="8" t="s">
        <v>67</v>
      </c>
      <c r="C90" s="9" t="s">
        <v>125</v>
      </c>
      <c r="D90" s="118" t="s">
        <v>454</v>
      </c>
      <c r="E90" s="118" t="s">
        <v>656</v>
      </c>
      <c r="F90" s="118" t="s">
        <v>660</v>
      </c>
      <c r="G90" s="37">
        <f>1/840</f>
        <v>1.1904761904761906E-3</v>
      </c>
      <c r="H90" s="34">
        <v>3</v>
      </c>
      <c r="I90" s="37">
        <f t="shared" si="10"/>
        <v>3.9682539682539688E-4</v>
      </c>
    </row>
    <row r="91" spans="1:9" s="115" customFormat="1" ht="16.899999999999999" customHeight="1" x14ac:dyDescent="0.45">
      <c r="A91" s="30" t="s">
        <v>479</v>
      </c>
      <c r="B91" s="8" t="s">
        <v>68</v>
      </c>
      <c r="C91" s="9" t="s">
        <v>125</v>
      </c>
      <c r="D91" s="118" t="s">
        <v>454</v>
      </c>
      <c r="E91" s="118" t="s">
        <v>656</v>
      </c>
      <c r="F91" s="118" t="s">
        <v>660</v>
      </c>
      <c r="G91" s="37">
        <f>1/840</f>
        <v>1.1904761904761906E-3</v>
      </c>
      <c r="H91" s="2">
        <v>7</v>
      </c>
      <c r="I91" s="37">
        <f t="shared" si="10"/>
        <v>1.7006802721088437E-4</v>
      </c>
    </row>
    <row r="92" spans="1:9" s="115" customFormat="1" ht="16.899999999999999" customHeight="1" x14ac:dyDescent="0.45">
      <c r="A92" s="30" t="s">
        <v>483</v>
      </c>
      <c r="B92" s="8" t="s">
        <v>69</v>
      </c>
      <c r="C92" s="9" t="s">
        <v>125</v>
      </c>
      <c r="D92" s="118" t="s">
        <v>454</v>
      </c>
      <c r="E92" s="118" t="s">
        <v>656</v>
      </c>
      <c r="F92" s="118" t="s">
        <v>660</v>
      </c>
      <c r="G92" s="37">
        <f>1/840</f>
        <v>1.1904761904761906E-3</v>
      </c>
      <c r="H92" s="34">
        <v>5</v>
      </c>
      <c r="I92" s="37">
        <f t="shared" si="10"/>
        <v>2.3809523809523812E-4</v>
      </c>
    </row>
    <row r="93" spans="1:9" s="115" customFormat="1" ht="16.899999999999999" customHeight="1" x14ac:dyDescent="0.45">
      <c r="A93" s="131" t="s">
        <v>484</v>
      </c>
      <c r="B93" s="45" t="s">
        <v>57</v>
      </c>
      <c r="C93" s="25" t="s">
        <v>125</v>
      </c>
      <c r="D93" s="125" t="s">
        <v>454</v>
      </c>
      <c r="E93" s="125" t="s">
        <v>656</v>
      </c>
      <c r="F93" s="125" t="s">
        <v>660</v>
      </c>
      <c r="G93" s="39">
        <f>1/840</f>
        <v>1.1904761904761906E-3</v>
      </c>
      <c r="H93" s="42">
        <v>5</v>
      </c>
      <c r="I93" s="39">
        <f t="shared" si="10"/>
        <v>2.3809523809523812E-4</v>
      </c>
    </row>
    <row r="94" spans="1:9" s="115" customFormat="1" ht="16.899999999999999" customHeight="1" x14ac:dyDescent="0.45">
      <c r="A94" s="19" t="s">
        <v>485</v>
      </c>
      <c r="B94" s="3" t="s">
        <v>70</v>
      </c>
      <c r="C94" s="6" t="s">
        <v>196</v>
      </c>
      <c r="D94" s="125" t="s">
        <v>517</v>
      </c>
      <c r="E94" s="125" t="s">
        <v>672</v>
      </c>
      <c r="F94" s="125" t="s">
        <v>674</v>
      </c>
      <c r="G94" s="37">
        <f>12/840</f>
        <v>1.4285714285714285E-2</v>
      </c>
      <c r="H94" s="34">
        <v>1</v>
      </c>
      <c r="I94" s="37">
        <f t="shared" si="10"/>
        <v>1.4285714285714285E-2</v>
      </c>
    </row>
    <row r="95" spans="1:9" s="115" customFormat="1" ht="16.899999999999999" customHeight="1" x14ac:dyDescent="0.45">
      <c r="A95" s="19" t="s">
        <v>486</v>
      </c>
      <c r="B95" s="3" t="s">
        <v>71</v>
      </c>
      <c r="C95" s="6" t="s">
        <v>195</v>
      </c>
      <c r="D95" s="125" t="s">
        <v>432</v>
      </c>
      <c r="E95" s="125" t="s">
        <v>657</v>
      </c>
      <c r="F95" s="125" t="s">
        <v>661</v>
      </c>
      <c r="G95" s="37">
        <f>3/840</f>
        <v>3.5714285714285713E-3</v>
      </c>
      <c r="H95" s="34">
        <v>8</v>
      </c>
      <c r="I95" s="37">
        <f t="shared" si="10"/>
        <v>4.4642857142857141E-4</v>
      </c>
    </row>
    <row r="96" spans="1:9" s="115" customFormat="1" ht="16.899999999999999" customHeight="1" x14ac:dyDescent="0.45">
      <c r="A96" s="19" t="s">
        <v>487</v>
      </c>
      <c r="B96" s="3" t="s">
        <v>72</v>
      </c>
      <c r="C96" s="6" t="s">
        <v>125</v>
      </c>
      <c r="D96" s="125" t="s">
        <v>515</v>
      </c>
      <c r="E96" s="125" t="s">
        <v>667</v>
      </c>
      <c r="F96" s="125" t="s">
        <v>670</v>
      </c>
      <c r="G96" s="37">
        <f t="shared" si="9"/>
        <v>4.1666666666666664E-2</v>
      </c>
      <c r="H96" s="34">
        <v>1</v>
      </c>
      <c r="I96" s="37">
        <f t="shared" si="10"/>
        <v>4.1666666666666664E-2</v>
      </c>
    </row>
    <row r="97" spans="1:9" s="115" customFormat="1" ht="16.899999999999999" customHeight="1" x14ac:dyDescent="0.45">
      <c r="A97" s="19" t="s">
        <v>488</v>
      </c>
      <c r="B97" s="3" t="s">
        <v>73</v>
      </c>
      <c r="C97" s="6" t="s">
        <v>195</v>
      </c>
      <c r="D97" s="125" t="s">
        <v>515</v>
      </c>
      <c r="E97" s="125" t="s">
        <v>667</v>
      </c>
      <c r="F97" s="125" t="s">
        <v>670</v>
      </c>
      <c r="G97" s="37">
        <f t="shared" si="9"/>
        <v>4.1666666666666664E-2</v>
      </c>
      <c r="H97" s="34">
        <v>1</v>
      </c>
      <c r="I97" s="37">
        <f t="shared" si="10"/>
        <v>4.1666666666666664E-2</v>
      </c>
    </row>
    <row r="98" spans="1:9" s="115" customFormat="1" ht="16.899999999999999" customHeight="1" x14ac:dyDescent="0.45">
      <c r="A98" s="19" t="s">
        <v>489</v>
      </c>
      <c r="B98" s="3" t="s">
        <v>74</v>
      </c>
      <c r="C98" s="6" t="s">
        <v>195</v>
      </c>
      <c r="D98" s="125" t="s">
        <v>515</v>
      </c>
      <c r="E98" s="125" t="s">
        <v>667</v>
      </c>
      <c r="F98" s="125" t="s">
        <v>670</v>
      </c>
      <c r="G98" s="37">
        <f t="shared" si="9"/>
        <v>4.1666666666666664E-2</v>
      </c>
      <c r="H98" s="34">
        <v>3</v>
      </c>
      <c r="I98" s="37">
        <f t="shared" si="10"/>
        <v>1.3888888888888888E-2</v>
      </c>
    </row>
    <row r="99" spans="1:9" s="115" customFormat="1" ht="16.899999999999999" customHeight="1" x14ac:dyDescent="0.45">
      <c r="A99" s="19" t="s">
        <v>518</v>
      </c>
      <c r="B99" s="3" t="s">
        <v>75</v>
      </c>
      <c r="C99" s="6" t="s">
        <v>195</v>
      </c>
      <c r="D99" s="125" t="s">
        <v>515</v>
      </c>
      <c r="E99" s="125" t="s">
        <v>667</v>
      </c>
      <c r="F99" s="125" t="s">
        <v>670</v>
      </c>
      <c r="G99" s="37">
        <f t="shared" si="9"/>
        <v>4.1666666666666664E-2</v>
      </c>
      <c r="H99" s="34">
        <v>1</v>
      </c>
      <c r="I99" s="37">
        <f t="shared" si="10"/>
        <v>4.1666666666666664E-2</v>
      </c>
    </row>
    <row r="100" spans="1:9" s="115" customFormat="1" ht="16.899999999999999" customHeight="1" x14ac:dyDescent="0.45">
      <c r="A100" s="19" t="s">
        <v>519</v>
      </c>
      <c r="B100" s="3" t="s">
        <v>76</v>
      </c>
      <c r="C100" s="6" t="s">
        <v>125</v>
      </c>
      <c r="D100" s="125" t="s">
        <v>515</v>
      </c>
      <c r="E100" s="125" t="s">
        <v>667</v>
      </c>
      <c r="F100" s="125" t="s">
        <v>670</v>
      </c>
      <c r="G100" s="37">
        <f t="shared" si="9"/>
        <v>4.1666666666666664E-2</v>
      </c>
      <c r="H100" s="34">
        <v>3</v>
      </c>
      <c r="I100" s="37">
        <f t="shared" si="10"/>
        <v>1.3888888888888888E-2</v>
      </c>
    </row>
    <row r="101" spans="1:9" s="115" customFormat="1" ht="16.899999999999999" customHeight="1" x14ac:dyDescent="0.45">
      <c r="A101" s="19" t="s">
        <v>520</v>
      </c>
      <c r="B101" s="3" t="s">
        <v>77</v>
      </c>
      <c r="C101" s="6" t="s">
        <v>196</v>
      </c>
      <c r="D101" s="125" t="s">
        <v>436</v>
      </c>
      <c r="E101" s="125" t="s">
        <v>665</v>
      </c>
      <c r="F101" s="125" t="s">
        <v>668</v>
      </c>
      <c r="G101" s="37">
        <f>6/840</f>
        <v>7.1428571428571426E-3</v>
      </c>
      <c r="H101" s="34">
        <v>1</v>
      </c>
      <c r="I101" s="37">
        <f t="shared" si="10"/>
        <v>7.1428571428571426E-3</v>
      </c>
    </row>
    <row r="102" spans="1:9" s="115" customFormat="1" ht="16.899999999999999" customHeight="1" x14ac:dyDescent="0.45">
      <c r="A102" s="19" t="s">
        <v>521</v>
      </c>
      <c r="B102" s="3" t="s">
        <v>78</v>
      </c>
      <c r="C102" s="6" t="s">
        <v>125</v>
      </c>
      <c r="D102" s="125" t="s">
        <v>517</v>
      </c>
      <c r="E102" s="125" t="s">
        <v>672</v>
      </c>
      <c r="F102" s="125" t="s">
        <v>674</v>
      </c>
      <c r="G102" s="37">
        <f>12/840</f>
        <v>1.4285714285714285E-2</v>
      </c>
      <c r="H102" s="34">
        <v>1</v>
      </c>
      <c r="I102" s="37">
        <f t="shared" si="10"/>
        <v>1.4285714285714285E-2</v>
      </c>
    </row>
    <row r="103" spans="1:9" s="115" customFormat="1" ht="16.899999999999999" customHeight="1" x14ac:dyDescent="0.45">
      <c r="A103" s="19" t="s">
        <v>522</v>
      </c>
      <c r="B103" s="3" t="s">
        <v>79</v>
      </c>
      <c r="C103" s="6" t="s">
        <v>197</v>
      </c>
      <c r="D103" s="125" t="s">
        <v>454</v>
      </c>
      <c r="E103" s="125" t="s">
        <v>656</v>
      </c>
      <c r="F103" s="125" t="s">
        <v>660</v>
      </c>
      <c r="G103" s="37">
        <f>1/840</f>
        <v>1.1904761904761906E-3</v>
      </c>
      <c r="H103" s="34">
        <v>3</v>
      </c>
      <c r="I103" s="37">
        <f t="shared" si="10"/>
        <v>3.9682539682539688E-4</v>
      </c>
    </row>
    <row r="104" spans="1:9" s="115" customFormat="1" ht="16.899999999999999" customHeight="1" x14ac:dyDescent="0.45">
      <c r="A104" s="19" t="s">
        <v>523</v>
      </c>
      <c r="B104" s="3" t="s">
        <v>80</v>
      </c>
      <c r="C104" s="6" t="s">
        <v>197</v>
      </c>
      <c r="D104" s="125" t="s">
        <v>454</v>
      </c>
      <c r="E104" s="125" t="s">
        <v>656</v>
      </c>
      <c r="F104" s="125" t="s">
        <v>660</v>
      </c>
      <c r="G104" s="37">
        <f t="shared" ref="G104:G105" si="11">1/840</f>
        <v>1.1904761904761906E-3</v>
      </c>
      <c r="H104" s="34">
        <v>3</v>
      </c>
      <c r="I104" s="37">
        <f t="shared" si="10"/>
        <v>3.9682539682539688E-4</v>
      </c>
    </row>
    <row r="105" spans="1:9" s="115" customFormat="1" ht="16.899999999999999" customHeight="1" x14ac:dyDescent="0.45">
      <c r="A105" s="19" t="s">
        <v>524</v>
      </c>
      <c r="B105" s="3" t="s">
        <v>81</v>
      </c>
      <c r="C105" s="6" t="s">
        <v>125</v>
      </c>
      <c r="D105" s="125" t="s">
        <v>454</v>
      </c>
      <c r="E105" s="125" t="s">
        <v>656</v>
      </c>
      <c r="F105" s="125" t="s">
        <v>660</v>
      </c>
      <c r="G105" s="37">
        <f t="shared" si="11"/>
        <v>1.1904761904761906E-3</v>
      </c>
      <c r="H105" s="34">
        <v>3</v>
      </c>
      <c r="I105" s="37">
        <f t="shared" si="10"/>
        <v>3.9682539682539688E-4</v>
      </c>
    </row>
    <row r="106" spans="1:9" s="115" customFormat="1" ht="16.899999999999999" customHeight="1" x14ac:dyDescent="0.5">
      <c r="A106" s="28">
        <v>8</v>
      </c>
      <c r="B106" s="128" t="s">
        <v>549</v>
      </c>
      <c r="C106" s="9"/>
      <c r="D106" s="118"/>
      <c r="E106" s="36"/>
      <c r="F106" s="36"/>
      <c r="G106" s="2"/>
      <c r="H106" s="2"/>
      <c r="I106" s="2"/>
    </row>
    <row r="107" spans="1:9" s="115" customFormat="1" ht="16.899999999999999" customHeight="1" x14ac:dyDescent="0.45">
      <c r="A107" s="30" t="s">
        <v>499</v>
      </c>
      <c r="B107" s="3" t="s">
        <v>82</v>
      </c>
      <c r="C107" s="6" t="s">
        <v>125</v>
      </c>
      <c r="D107" s="118" t="s">
        <v>287</v>
      </c>
      <c r="E107" s="34" t="s">
        <v>285</v>
      </c>
      <c r="F107" s="120" t="s">
        <v>638</v>
      </c>
      <c r="G107" s="37">
        <f>1/35</f>
        <v>2.8571428571428571E-2</v>
      </c>
      <c r="H107" s="34">
        <v>3</v>
      </c>
      <c r="I107" s="37">
        <f>G107/H107</f>
        <v>9.5238095238095229E-3</v>
      </c>
    </row>
    <row r="108" spans="1:9" s="115" customFormat="1" ht="16.899999999999999" customHeight="1" x14ac:dyDescent="0.45">
      <c r="A108" s="30" t="s">
        <v>500</v>
      </c>
      <c r="B108" s="3" t="s">
        <v>83</v>
      </c>
      <c r="C108" s="6" t="s">
        <v>125</v>
      </c>
      <c r="D108" s="118" t="s">
        <v>635</v>
      </c>
      <c r="E108" s="34"/>
      <c r="F108" s="34" t="s">
        <v>635</v>
      </c>
      <c r="G108" s="37">
        <f>1/6</f>
        <v>0.16666666666666666</v>
      </c>
      <c r="H108" s="34">
        <v>3</v>
      </c>
      <c r="I108" s="37">
        <f t="shared" ref="I108:I139" si="12">G108/H108</f>
        <v>5.5555555555555552E-2</v>
      </c>
    </row>
    <row r="109" spans="1:9" s="115" customFormat="1" ht="16.899999999999999" customHeight="1" x14ac:dyDescent="0.45">
      <c r="A109" s="30" t="s">
        <v>501</v>
      </c>
      <c r="B109" s="3" t="s">
        <v>84</v>
      </c>
      <c r="C109" s="6" t="s">
        <v>125</v>
      </c>
      <c r="D109" s="118" t="s">
        <v>287</v>
      </c>
      <c r="E109" s="34" t="s">
        <v>285</v>
      </c>
      <c r="F109" s="120" t="s">
        <v>638</v>
      </c>
      <c r="G109" s="37">
        <f t="shared" ref="G109" si="13">1/35</f>
        <v>2.8571428571428571E-2</v>
      </c>
      <c r="H109" s="34">
        <v>3</v>
      </c>
      <c r="I109" s="37">
        <f t="shared" si="12"/>
        <v>9.5238095238095229E-3</v>
      </c>
    </row>
    <row r="110" spans="1:9" s="115" customFormat="1" ht="49.9" customHeight="1" x14ac:dyDescent="0.45">
      <c r="A110" s="30" t="s">
        <v>502</v>
      </c>
      <c r="B110" s="16" t="s">
        <v>551</v>
      </c>
      <c r="C110" s="6" t="s">
        <v>125</v>
      </c>
      <c r="D110" s="125" t="s">
        <v>421</v>
      </c>
      <c r="E110" s="125" t="s">
        <v>666</v>
      </c>
      <c r="F110" s="125" t="s">
        <v>669</v>
      </c>
      <c r="G110" s="37">
        <f>5/840</f>
        <v>5.9523809523809521E-3</v>
      </c>
      <c r="H110" s="34">
        <v>3</v>
      </c>
      <c r="I110" s="37">
        <f t="shared" si="12"/>
        <v>1.984126984126984E-3</v>
      </c>
    </row>
    <row r="111" spans="1:9" s="115" customFormat="1" ht="49.9" customHeight="1" x14ac:dyDescent="0.45">
      <c r="A111" s="30" t="s">
        <v>503</v>
      </c>
      <c r="B111" s="16" t="s">
        <v>550</v>
      </c>
      <c r="C111" s="6" t="s">
        <v>125</v>
      </c>
      <c r="D111" s="118" t="s">
        <v>289</v>
      </c>
      <c r="E111" s="34"/>
      <c r="F111" s="120" t="s">
        <v>675</v>
      </c>
      <c r="G111" s="37">
        <f>2/35</f>
        <v>5.7142857142857141E-2</v>
      </c>
      <c r="H111" s="34">
        <v>3</v>
      </c>
      <c r="I111" s="37">
        <f t="shared" si="12"/>
        <v>1.9047619047619046E-2</v>
      </c>
    </row>
    <row r="112" spans="1:9" s="115" customFormat="1" ht="30" customHeight="1" x14ac:dyDescent="0.45">
      <c r="A112" s="30" t="s">
        <v>504</v>
      </c>
      <c r="B112" s="46" t="s">
        <v>552</v>
      </c>
      <c r="C112" s="6" t="s">
        <v>125</v>
      </c>
      <c r="D112" s="125" t="s">
        <v>421</v>
      </c>
      <c r="E112" s="125" t="s">
        <v>666</v>
      </c>
      <c r="F112" s="125" t="s">
        <v>669</v>
      </c>
      <c r="G112" s="37">
        <f>5/840</f>
        <v>5.9523809523809521E-3</v>
      </c>
      <c r="H112" s="34">
        <v>3</v>
      </c>
      <c r="I112" s="37">
        <f t="shared" si="12"/>
        <v>1.984126984126984E-3</v>
      </c>
    </row>
    <row r="113" spans="1:9" s="115" customFormat="1" ht="16.899999999999999" customHeight="1" x14ac:dyDescent="0.45">
      <c r="A113" s="30" t="s">
        <v>505</v>
      </c>
      <c r="B113" s="3" t="s">
        <v>85</v>
      </c>
      <c r="C113" s="6" t="s">
        <v>125</v>
      </c>
      <c r="D113" s="118" t="s">
        <v>289</v>
      </c>
      <c r="E113" s="34"/>
      <c r="F113" s="120" t="s">
        <v>675</v>
      </c>
      <c r="G113" s="37">
        <f>2/35</f>
        <v>5.7142857142857141E-2</v>
      </c>
      <c r="H113" s="34">
        <v>3</v>
      </c>
      <c r="I113" s="37">
        <f t="shared" si="12"/>
        <v>1.9047619047619046E-2</v>
      </c>
    </row>
    <row r="114" spans="1:9" s="115" customFormat="1" ht="16.899999999999999" customHeight="1" x14ac:dyDescent="0.45">
      <c r="A114" s="28">
        <v>9</v>
      </c>
      <c r="B114" s="59" t="s">
        <v>611</v>
      </c>
      <c r="C114" s="9"/>
      <c r="D114" s="118"/>
      <c r="E114" s="34"/>
      <c r="F114" s="34"/>
      <c r="G114" s="2"/>
      <c r="H114" s="2"/>
      <c r="I114" s="37"/>
    </row>
    <row r="115" spans="1:9" s="115" customFormat="1" ht="16.899999999999999" customHeight="1" x14ac:dyDescent="0.45">
      <c r="A115" s="19" t="s">
        <v>530</v>
      </c>
      <c r="B115" s="3" t="s">
        <v>88</v>
      </c>
      <c r="C115" s="6" t="s">
        <v>202</v>
      </c>
      <c r="D115" s="118" t="s">
        <v>635</v>
      </c>
      <c r="E115" s="34"/>
      <c r="F115" s="118" t="s">
        <v>635</v>
      </c>
      <c r="G115" s="37">
        <f>1/6</f>
        <v>0.16666666666666666</v>
      </c>
      <c r="H115" s="34">
        <v>3</v>
      </c>
      <c r="I115" s="37">
        <f t="shared" si="12"/>
        <v>5.5555555555555552E-2</v>
      </c>
    </row>
    <row r="116" spans="1:9" s="115" customFormat="1" ht="16.899999999999999" customHeight="1" x14ac:dyDescent="0.45">
      <c r="A116" s="19" t="s">
        <v>531</v>
      </c>
      <c r="B116" s="3" t="s">
        <v>89</v>
      </c>
      <c r="C116" s="6" t="s">
        <v>202</v>
      </c>
      <c r="D116" s="118" t="s">
        <v>285</v>
      </c>
      <c r="E116" s="34"/>
      <c r="F116" s="120" t="s">
        <v>638</v>
      </c>
      <c r="G116" s="37">
        <f>1/35</f>
        <v>2.8571428571428571E-2</v>
      </c>
      <c r="H116" s="34">
        <v>3</v>
      </c>
      <c r="I116" s="37">
        <f t="shared" si="12"/>
        <v>9.5238095238095229E-3</v>
      </c>
    </row>
    <row r="117" spans="1:9" s="115" customFormat="1" ht="16.899999999999999" customHeight="1" x14ac:dyDescent="0.45">
      <c r="A117" s="20" t="s">
        <v>532</v>
      </c>
      <c r="B117" s="5" t="s">
        <v>90</v>
      </c>
      <c r="C117" s="7" t="s">
        <v>202</v>
      </c>
      <c r="D117" s="123" t="s">
        <v>289</v>
      </c>
      <c r="E117" s="35"/>
      <c r="F117" s="132" t="s">
        <v>675</v>
      </c>
      <c r="G117" s="44">
        <f>2/35</f>
        <v>5.7142857142857141E-2</v>
      </c>
      <c r="H117" s="35">
        <v>8</v>
      </c>
      <c r="I117" s="44">
        <f t="shared" si="12"/>
        <v>7.1428571428571426E-3</v>
      </c>
    </row>
    <row r="118" spans="1:9" s="115" customFormat="1" ht="16.899999999999999" customHeight="1" x14ac:dyDescent="0.45">
      <c r="A118" s="30" t="s">
        <v>533</v>
      </c>
      <c r="B118" s="8" t="s">
        <v>91</v>
      </c>
      <c r="C118" s="9" t="s">
        <v>202</v>
      </c>
      <c r="D118" s="118" t="s">
        <v>612</v>
      </c>
      <c r="E118" s="34"/>
      <c r="F118" s="120" t="s">
        <v>676</v>
      </c>
      <c r="G118" s="37">
        <f>20/35</f>
        <v>0.5714285714285714</v>
      </c>
      <c r="H118" s="34">
        <v>3</v>
      </c>
      <c r="I118" s="37">
        <f t="shared" si="12"/>
        <v>0.19047619047619047</v>
      </c>
    </row>
    <row r="119" spans="1:9" s="115" customFormat="1" ht="16.899999999999999" customHeight="1" x14ac:dyDescent="0.45">
      <c r="A119" s="30" t="s">
        <v>534</v>
      </c>
      <c r="B119" s="8" t="s">
        <v>92</v>
      </c>
      <c r="C119" s="9" t="s">
        <v>202</v>
      </c>
      <c r="D119" s="118" t="s">
        <v>435</v>
      </c>
      <c r="E119" s="118" t="s">
        <v>655</v>
      </c>
      <c r="F119" s="118" t="s">
        <v>659</v>
      </c>
      <c r="G119" s="37">
        <f>20/840</f>
        <v>2.3809523809523808E-2</v>
      </c>
      <c r="H119" s="34">
        <v>3</v>
      </c>
      <c r="I119" s="37">
        <f t="shared" si="12"/>
        <v>7.9365079365079361E-3</v>
      </c>
    </row>
    <row r="120" spans="1:9" s="115" customFormat="1" ht="16.899999999999999" customHeight="1" x14ac:dyDescent="0.45">
      <c r="A120" s="131" t="s">
        <v>535</v>
      </c>
      <c r="B120" s="45" t="s">
        <v>93</v>
      </c>
      <c r="C120" s="25" t="s">
        <v>202</v>
      </c>
      <c r="D120" s="125" t="s">
        <v>432</v>
      </c>
      <c r="E120" s="125" t="s">
        <v>657</v>
      </c>
      <c r="F120" s="125" t="s">
        <v>661</v>
      </c>
      <c r="G120" s="39">
        <f>3/840</f>
        <v>3.5714285714285713E-3</v>
      </c>
      <c r="H120" s="42">
        <v>3</v>
      </c>
      <c r="I120" s="39">
        <f t="shared" si="12"/>
        <v>1.1904761904761904E-3</v>
      </c>
    </row>
    <row r="121" spans="1:9" s="115" customFormat="1" ht="16.899999999999999" customHeight="1" x14ac:dyDescent="0.5">
      <c r="A121" s="19" t="s">
        <v>536</v>
      </c>
      <c r="B121" s="3" t="s">
        <v>614</v>
      </c>
      <c r="C121" s="6"/>
      <c r="D121" s="118"/>
      <c r="E121" s="36"/>
      <c r="F121" s="36"/>
      <c r="G121" s="2"/>
      <c r="H121" s="2"/>
      <c r="I121" s="37"/>
    </row>
    <row r="122" spans="1:9" s="115" customFormat="1" ht="16.899999999999999" customHeight="1" x14ac:dyDescent="0.5">
      <c r="A122" s="19"/>
      <c r="B122" s="3" t="s">
        <v>94</v>
      </c>
      <c r="C122" s="6" t="s">
        <v>202</v>
      </c>
      <c r="D122" s="118" t="s">
        <v>613</v>
      </c>
      <c r="E122" s="36"/>
      <c r="F122" s="118" t="s">
        <v>677</v>
      </c>
      <c r="G122" s="37">
        <f>1/175</f>
        <v>5.7142857142857143E-3</v>
      </c>
      <c r="H122" s="34">
        <v>5</v>
      </c>
      <c r="I122" s="37">
        <f t="shared" si="12"/>
        <v>1.1428571428571429E-3</v>
      </c>
    </row>
    <row r="123" spans="1:9" s="115" customFormat="1" ht="16.899999999999999" customHeight="1" x14ac:dyDescent="0.5">
      <c r="A123" s="19"/>
      <c r="B123" s="3" t="s">
        <v>95</v>
      </c>
      <c r="C123" s="6" t="s">
        <v>202</v>
      </c>
      <c r="D123" s="118" t="s">
        <v>613</v>
      </c>
      <c r="E123" s="36"/>
      <c r="F123" s="118" t="s">
        <v>677</v>
      </c>
      <c r="G123" s="37">
        <f t="shared" ref="G123:G129" si="14">1/175</f>
        <v>5.7142857142857143E-3</v>
      </c>
      <c r="H123" s="34">
        <v>5</v>
      </c>
      <c r="I123" s="37">
        <f t="shared" si="12"/>
        <v>1.1428571428571429E-3</v>
      </c>
    </row>
    <row r="124" spans="1:9" s="115" customFormat="1" ht="16.899999999999999" customHeight="1" x14ac:dyDescent="0.5">
      <c r="A124" s="19"/>
      <c r="B124" s="3" t="s">
        <v>57</v>
      </c>
      <c r="C124" s="6" t="s">
        <v>125</v>
      </c>
      <c r="D124" s="118" t="s">
        <v>613</v>
      </c>
      <c r="E124" s="36"/>
      <c r="F124" s="118" t="s">
        <v>677</v>
      </c>
      <c r="G124" s="37">
        <f t="shared" si="14"/>
        <v>5.7142857142857143E-3</v>
      </c>
      <c r="H124" s="34">
        <v>5</v>
      </c>
      <c r="I124" s="37">
        <f t="shared" si="12"/>
        <v>1.1428571428571429E-3</v>
      </c>
    </row>
    <row r="125" spans="1:9" s="115" customFormat="1" ht="16.899999999999999" customHeight="1" x14ac:dyDescent="0.5">
      <c r="A125" s="19" t="s">
        <v>537</v>
      </c>
      <c r="B125" s="3" t="s">
        <v>615</v>
      </c>
      <c r="C125" s="133"/>
      <c r="D125" s="118"/>
      <c r="E125" s="36"/>
      <c r="F125" s="118"/>
      <c r="G125" s="37"/>
      <c r="H125" s="2"/>
      <c r="I125" s="37"/>
    </row>
    <row r="126" spans="1:9" s="115" customFormat="1" ht="16.899999999999999" customHeight="1" x14ac:dyDescent="0.5">
      <c r="A126" s="19"/>
      <c r="B126" s="3" t="s">
        <v>68</v>
      </c>
      <c r="C126" s="6" t="s">
        <v>125</v>
      </c>
      <c r="D126" s="118" t="s">
        <v>613</v>
      </c>
      <c r="E126" s="36"/>
      <c r="F126" s="118" t="s">
        <v>677</v>
      </c>
      <c r="G126" s="37">
        <f t="shared" si="14"/>
        <v>5.7142857142857143E-3</v>
      </c>
      <c r="H126" s="34">
        <v>7</v>
      </c>
      <c r="I126" s="37">
        <f t="shared" si="12"/>
        <v>8.1632653061224493E-4</v>
      </c>
    </row>
    <row r="127" spans="1:9" s="115" customFormat="1" ht="16.899999999999999" customHeight="1" x14ac:dyDescent="0.5">
      <c r="A127" s="19"/>
      <c r="B127" s="3" t="s">
        <v>69</v>
      </c>
      <c r="C127" s="6" t="s">
        <v>125</v>
      </c>
      <c r="D127" s="118" t="s">
        <v>613</v>
      </c>
      <c r="E127" s="36"/>
      <c r="F127" s="118" t="s">
        <v>677</v>
      </c>
      <c r="G127" s="37">
        <f t="shared" si="14"/>
        <v>5.7142857142857143E-3</v>
      </c>
      <c r="H127" s="34">
        <v>5</v>
      </c>
      <c r="I127" s="37">
        <f t="shared" si="12"/>
        <v>1.1428571428571429E-3</v>
      </c>
    </row>
    <row r="128" spans="1:9" s="115" customFormat="1" ht="16.899999999999999" customHeight="1" x14ac:dyDescent="0.5">
      <c r="A128" s="19"/>
      <c r="B128" s="3" t="s">
        <v>96</v>
      </c>
      <c r="C128" s="6" t="s">
        <v>202</v>
      </c>
      <c r="D128" s="118" t="s">
        <v>613</v>
      </c>
      <c r="E128" s="36"/>
      <c r="F128" s="118" t="s">
        <v>677</v>
      </c>
      <c r="G128" s="37">
        <f t="shared" si="14"/>
        <v>5.7142857142857143E-3</v>
      </c>
      <c r="H128" s="34">
        <v>5</v>
      </c>
      <c r="I128" s="37">
        <f t="shared" si="12"/>
        <v>1.1428571428571429E-3</v>
      </c>
    </row>
    <row r="129" spans="1:9" s="115" customFormat="1" ht="16.899999999999999" customHeight="1" x14ac:dyDescent="0.5">
      <c r="A129" s="19"/>
      <c r="B129" s="3" t="s">
        <v>97</v>
      </c>
      <c r="C129" s="6" t="s">
        <v>202</v>
      </c>
      <c r="D129" s="118" t="s">
        <v>613</v>
      </c>
      <c r="E129" s="36"/>
      <c r="F129" s="118" t="s">
        <v>677</v>
      </c>
      <c r="G129" s="37">
        <f t="shared" si="14"/>
        <v>5.7142857142857143E-3</v>
      </c>
      <c r="H129" s="34">
        <v>5</v>
      </c>
      <c r="I129" s="37">
        <f t="shared" si="12"/>
        <v>1.1428571428571429E-3</v>
      </c>
    </row>
    <row r="130" spans="1:9" s="115" customFormat="1" ht="16.899999999999999" customHeight="1" x14ac:dyDescent="0.45">
      <c r="A130" s="19" t="s">
        <v>538</v>
      </c>
      <c r="B130" s="3" t="s">
        <v>98</v>
      </c>
      <c r="C130" s="6" t="s">
        <v>202</v>
      </c>
      <c r="D130" s="118" t="s">
        <v>454</v>
      </c>
      <c r="E130" s="125" t="s">
        <v>656</v>
      </c>
      <c r="F130" s="125" t="s">
        <v>660</v>
      </c>
      <c r="G130" s="37">
        <f>1/840</f>
        <v>1.1904761904761906E-3</v>
      </c>
      <c r="H130" s="34">
        <v>7</v>
      </c>
      <c r="I130" s="37">
        <f t="shared" si="12"/>
        <v>1.7006802721088437E-4</v>
      </c>
    </row>
    <row r="131" spans="1:9" s="115" customFormat="1" ht="16.899999999999999" customHeight="1" x14ac:dyDescent="0.45">
      <c r="A131" s="19" t="s">
        <v>539</v>
      </c>
      <c r="B131" s="3" t="s">
        <v>99</v>
      </c>
      <c r="C131" s="6" t="s">
        <v>202</v>
      </c>
      <c r="D131" s="118" t="s">
        <v>454</v>
      </c>
      <c r="E131" s="125" t="s">
        <v>656</v>
      </c>
      <c r="F131" s="125" t="s">
        <v>660</v>
      </c>
      <c r="G131" s="37">
        <f>1/840</f>
        <v>1.1904761904761906E-3</v>
      </c>
      <c r="H131" s="34">
        <v>5</v>
      </c>
      <c r="I131" s="37">
        <f t="shared" si="12"/>
        <v>2.3809523809523812E-4</v>
      </c>
    </row>
    <row r="132" spans="1:9" s="115" customFormat="1" ht="16.899999999999999" customHeight="1" x14ac:dyDescent="0.45">
      <c r="A132" s="19" t="s">
        <v>540</v>
      </c>
      <c r="B132" s="3" t="s">
        <v>100</v>
      </c>
      <c r="C132" s="6" t="s">
        <v>202</v>
      </c>
      <c r="D132" s="118" t="s">
        <v>427</v>
      </c>
      <c r="E132" s="125" t="s">
        <v>654</v>
      </c>
      <c r="F132" s="125" t="s">
        <v>658</v>
      </c>
      <c r="G132" s="37">
        <f>2/840</f>
        <v>2.3809523809523812E-3</v>
      </c>
      <c r="H132" s="34">
        <v>5</v>
      </c>
      <c r="I132" s="37">
        <f t="shared" si="12"/>
        <v>4.7619047619047624E-4</v>
      </c>
    </row>
    <row r="133" spans="1:9" s="115" customFormat="1" ht="16.899999999999999" customHeight="1" x14ac:dyDescent="0.45">
      <c r="A133" s="19" t="s">
        <v>541</v>
      </c>
      <c r="B133" s="3" t="s">
        <v>101</v>
      </c>
      <c r="C133" s="6" t="s">
        <v>195</v>
      </c>
      <c r="D133" s="118" t="s">
        <v>427</v>
      </c>
      <c r="E133" s="125" t="s">
        <v>654</v>
      </c>
      <c r="F133" s="125" t="s">
        <v>658</v>
      </c>
      <c r="G133" s="37">
        <f>2/840</f>
        <v>2.3809523809523812E-3</v>
      </c>
      <c r="H133" s="34">
        <v>3</v>
      </c>
      <c r="I133" s="37">
        <f t="shared" si="12"/>
        <v>7.9365079365079376E-4</v>
      </c>
    </row>
    <row r="134" spans="1:9" s="115" customFormat="1" ht="16.899999999999999" customHeight="1" x14ac:dyDescent="0.5">
      <c r="A134" s="19" t="s">
        <v>542</v>
      </c>
      <c r="B134" s="3" t="s">
        <v>102</v>
      </c>
      <c r="C134" s="6" t="s">
        <v>125</v>
      </c>
      <c r="D134" s="118" t="s">
        <v>636</v>
      </c>
      <c r="E134" s="36"/>
      <c r="F134" s="118" t="s">
        <v>636</v>
      </c>
      <c r="G134" s="37">
        <v>0.5</v>
      </c>
      <c r="H134" s="34">
        <v>5</v>
      </c>
      <c r="I134" s="37">
        <f t="shared" si="12"/>
        <v>0.1</v>
      </c>
    </row>
    <row r="135" spans="1:9" s="115" customFormat="1" ht="16.899999999999999" customHeight="1" x14ac:dyDescent="0.45">
      <c r="A135" s="19" t="s">
        <v>543</v>
      </c>
      <c r="B135" s="3" t="s">
        <v>103</v>
      </c>
      <c r="C135" s="6" t="s">
        <v>202</v>
      </c>
      <c r="D135" s="118" t="s">
        <v>680</v>
      </c>
      <c r="E135" s="118" t="s">
        <v>285</v>
      </c>
      <c r="F135" s="119" t="s">
        <v>638</v>
      </c>
      <c r="G135" s="37">
        <f>1/35</f>
        <v>2.8571428571428571E-2</v>
      </c>
      <c r="H135" s="34">
        <v>5</v>
      </c>
      <c r="I135" s="37">
        <f t="shared" si="12"/>
        <v>5.7142857142857143E-3</v>
      </c>
    </row>
    <row r="136" spans="1:9" s="115" customFormat="1" ht="16.899999999999999" customHeight="1" x14ac:dyDescent="0.45">
      <c r="A136" s="19" t="s">
        <v>544</v>
      </c>
      <c r="B136" s="3" t="s">
        <v>104</v>
      </c>
      <c r="C136" s="6" t="s">
        <v>125</v>
      </c>
      <c r="D136" s="118" t="s">
        <v>287</v>
      </c>
      <c r="E136" s="118" t="s">
        <v>285</v>
      </c>
      <c r="F136" s="119" t="s">
        <v>638</v>
      </c>
      <c r="G136" s="37">
        <f>1/35</f>
        <v>2.8571428571428571E-2</v>
      </c>
      <c r="H136" s="34">
        <v>10</v>
      </c>
      <c r="I136" s="37">
        <f t="shared" si="12"/>
        <v>2.8571428571428571E-3</v>
      </c>
    </row>
    <row r="137" spans="1:9" s="115" customFormat="1" ht="16.899999999999999" customHeight="1" x14ac:dyDescent="0.5">
      <c r="A137" s="28">
        <v>10</v>
      </c>
      <c r="B137" s="59" t="s">
        <v>86</v>
      </c>
      <c r="C137" s="9"/>
      <c r="D137" s="118"/>
      <c r="E137" s="36"/>
      <c r="F137" s="36"/>
      <c r="G137" s="37"/>
      <c r="H137" s="2"/>
      <c r="I137" s="37"/>
    </row>
    <row r="138" spans="1:9" s="115" customFormat="1" ht="16.899999999999999" customHeight="1" x14ac:dyDescent="0.45">
      <c r="A138" s="30" t="s">
        <v>553</v>
      </c>
      <c r="B138" s="3" t="s">
        <v>87</v>
      </c>
      <c r="C138" s="6" t="s">
        <v>125</v>
      </c>
      <c r="D138" s="118" t="s">
        <v>285</v>
      </c>
      <c r="E138" s="118" t="s">
        <v>285</v>
      </c>
      <c r="F138" s="119" t="s">
        <v>638</v>
      </c>
      <c r="G138" s="37">
        <f t="shared" ref="G138:G139" si="15">1/35</f>
        <v>2.8571428571428571E-2</v>
      </c>
      <c r="H138" s="34">
        <v>3</v>
      </c>
      <c r="I138" s="37">
        <f t="shared" si="12"/>
        <v>9.5238095238095229E-3</v>
      </c>
    </row>
    <row r="139" spans="1:9" s="115" customFormat="1" ht="16.899999999999999" customHeight="1" x14ac:dyDescent="0.45">
      <c r="A139" s="30" t="s">
        <v>554</v>
      </c>
      <c r="B139" s="3" t="s">
        <v>616</v>
      </c>
      <c r="C139" s="6" t="s">
        <v>125</v>
      </c>
      <c r="D139" s="118" t="s">
        <v>285</v>
      </c>
      <c r="E139" s="118" t="s">
        <v>285</v>
      </c>
      <c r="F139" s="119" t="s">
        <v>638</v>
      </c>
      <c r="G139" s="37">
        <f t="shared" si="15"/>
        <v>2.8571428571428571E-2</v>
      </c>
      <c r="H139" s="34">
        <v>3</v>
      </c>
      <c r="I139" s="37">
        <f t="shared" si="12"/>
        <v>9.5238095238095229E-3</v>
      </c>
    </row>
    <row r="140" spans="1:9" s="115" customFormat="1" ht="16.899999999999999" customHeight="1" x14ac:dyDescent="0.5">
      <c r="A140" s="21"/>
      <c r="B140" s="2" t="s">
        <v>105</v>
      </c>
      <c r="C140" s="9"/>
      <c r="D140" s="118"/>
      <c r="E140" s="36"/>
      <c r="F140" s="36"/>
      <c r="G140" s="2"/>
      <c r="H140" s="2"/>
      <c r="I140" s="34"/>
    </row>
    <row r="141" spans="1:9" s="115" customFormat="1" ht="16.899999999999999" customHeight="1" x14ac:dyDescent="0.5">
      <c r="A141" s="116">
        <v>1</v>
      </c>
      <c r="B141" s="117" t="s">
        <v>284</v>
      </c>
      <c r="C141" s="9"/>
      <c r="D141" s="118"/>
      <c r="E141" s="36"/>
      <c r="F141" s="36"/>
      <c r="G141" s="2"/>
      <c r="H141" s="2"/>
      <c r="I141" s="34"/>
    </row>
    <row r="142" spans="1:9" s="115" customFormat="1" ht="16.899999999999999" customHeight="1" x14ac:dyDescent="0.45">
      <c r="A142" s="19" t="s">
        <v>290</v>
      </c>
      <c r="B142" s="3" t="s">
        <v>10</v>
      </c>
      <c r="C142" s="6" t="s">
        <v>125</v>
      </c>
      <c r="D142" s="118" t="s">
        <v>285</v>
      </c>
      <c r="E142" s="118"/>
      <c r="F142" s="119" t="s">
        <v>638</v>
      </c>
      <c r="G142" s="37">
        <f>1/35</f>
        <v>2.8571428571428571E-2</v>
      </c>
      <c r="H142" s="34">
        <v>3</v>
      </c>
      <c r="I142" s="37">
        <f>G142/H142</f>
        <v>9.5238095238095229E-3</v>
      </c>
    </row>
    <row r="143" spans="1:9" s="115" customFormat="1" ht="16.899999999999999" customHeight="1" x14ac:dyDescent="0.45">
      <c r="A143" s="19" t="s">
        <v>291</v>
      </c>
      <c r="B143" s="3" t="s">
        <v>11</v>
      </c>
      <c r="C143" s="6" t="s">
        <v>125</v>
      </c>
      <c r="D143" s="118" t="s">
        <v>287</v>
      </c>
      <c r="E143" s="118" t="s">
        <v>285</v>
      </c>
      <c r="F143" s="119" t="s">
        <v>638</v>
      </c>
      <c r="G143" s="37">
        <f t="shared" ref="G143" si="16">1/35</f>
        <v>2.8571428571428571E-2</v>
      </c>
      <c r="H143" s="34">
        <v>3</v>
      </c>
      <c r="I143" s="37">
        <f t="shared" ref="I143:I149" si="17">G143/H143</f>
        <v>9.5238095238095229E-3</v>
      </c>
    </row>
    <row r="144" spans="1:9" s="115" customFormat="1" ht="16.899999999999999" customHeight="1" x14ac:dyDescent="0.45">
      <c r="A144" s="19" t="s">
        <v>292</v>
      </c>
      <c r="B144" s="3" t="s">
        <v>106</v>
      </c>
      <c r="C144" s="6" t="s">
        <v>125</v>
      </c>
      <c r="D144" s="118" t="s">
        <v>289</v>
      </c>
      <c r="E144" s="118"/>
      <c r="F144" s="119" t="s">
        <v>675</v>
      </c>
      <c r="G144" s="37">
        <f>2/35</f>
        <v>5.7142857142857141E-2</v>
      </c>
      <c r="H144" s="34">
        <v>3</v>
      </c>
      <c r="I144" s="37">
        <f t="shared" si="17"/>
        <v>1.9047619047619046E-2</v>
      </c>
    </row>
    <row r="145" spans="1:9" s="115" customFormat="1" ht="16.899999999999999" customHeight="1" x14ac:dyDescent="0.45">
      <c r="A145" s="19" t="s">
        <v>293</v>
      </c>
      <c r="B145" s="46" t="s">
        <v>14</v>
      </c>
      <c r="C145" s="6" t="s">
        <v>125</v>
      </c>
      <c r="D145" s="118" t="s">
        <v>287</v>
      </c>
      <c r="E145" s="118" t="s">
        <v>285</v>
      </c>
      <c r="F145" s="119" t="s">
        <v>638</v>
      </c>
      <c r="G145" s="37">
        <f>1/35</f>
        <v>2.8571428571428571E-2</v>
      </c>
      <c r="H145" s="34">
        <v>3</v>
      </c>
      <c r="I145" s="37">
        <f t="shared" si="17"/>
        <v>9.5238095238095229E-3</v>
      </c>
    </row>
    <row r="146" spans="1:9" s="115" customFormat="1" ht="16.899999999999999" customHeight="1" x14ac:dyDescent="0.45">
      <c r="A146" s="19" t="s">
        <v>294</v>
      </c>
      <c r="B146" s="46" t="s">
        <v>15</v>
      </c>
      <c r="C146" s="6" t="s">
        <v>125</v>
      </c>
      <c r="D146" s="118" t="s">
        <v>287</v>
      </c>
      <c r="E146" s="118" t="s">
        <v>285</v>
      </c>
      <c r="F146" s="119" t="s">
        <v>638</v>
      </c>
      <c r="G146" s="37">
        <f t="shared" ref="G146:G149" si="18">1/35</f>
        <v>2.8571428571428571E-2</v>
      </c>
      <c r="H146" s="34">
        <v>3</v>
      </c>
      <c r="I146" s="37">
        <f t="shared" si="17"/>
        <v>9.5238095238095229E-3</v>
      </c>
    </row>
    <row r="147" spans="1:9" s="115" customFormat="1" ht="16.899999999999999" customHeight="1" x14ac:dyDescent="0.45">
      <c r="A147" s="19" t="s">
        <v>295</v>
      </c>
      <c r="B147" s="5" t="s">
        <v>107</v>
      </c>
      <c r="C147" s="7" t="s">
        <v>125</v>
      </c>
      <c r="D147" s="118" t="s">
        <v>287</v>
      </c>
      <c r="E147" s="118" t="s">
        <v>285</v>
      </c>
      <c r="F147" s="119" t="s">
        <v>638</v>
      </c>
      <c r="G147" s="37">
        <f t="shared" si="18"/>
        <v>2.8571428571428571E-2</v>
      </c>
      <c r="H147" s="34">
        <v>3</v>
      </c>
      <c r="I147" s="37">
        <f t="shared" si="17"/>
        <v>9.5238095238095229E-3</v>
      </c>
    </row>
    <row r="148" spans="1:9" s="115" customFormat="1" ht="16.899999999999999" customHeight="1" x14ac:dyDescent="0.45">
      <c r="A148" s="121">
        <v>2</v>
      </c>
      <c r="B148" s="59" t="s">
        <v>326</v>
      </c>
      <c r="C148" s="9"/>
      <c r="D148" s="118"/>
      <c r="E148" s="118"/>
      <c r="F148" s="118"/>
      <c r="G148" s="37"/>
      <c r="H148" s="34"/>
      <c r="I148" s="37"/>
    </row>
    <row r="149" spans="1:9" s="115" customFormat="1" ht="16.899999999999999" customHeight="1" x14ac:dyDescent="0.45">
      <c r="A149" s="19" t="s">
        <v>296</v>
      </c>
      <c r="B149" s="3" t="s">
        <v>16</v>
      </c>
      <c r="C149" s="6" t="s">
        <v>195</v>
      </c>
      <c r="D149" s="118" t="s">
        <v>287</v>
      </c>
      <c r="E149" s="118" t="s">
        <v>285</v>
      </c>
      <c r="F149" s="119" t="s">
        <v>638</v>
      </c>
      <c r="G149" s="37">
        <f t="shared" si="18"/>
        <v>2.8571428571428571E-2</v>
      </c>
      <c r="H149" s="34">
        <v>3</v>
      </c>
      <c r="I149" s="37">
        <f t="shared" si="17"/>
        <v>9.5238095238095229E-3</v>
      </c>
    </row>
    <row r="150" spans="1:9" s="115" customFormat="1" ht="16.899999999999999" customHeight="1" x14ac:dyDescent="0.5">
      <c r="A150" s="19" t="s">
        <v>297</v>
      </c>
      <c r="B150" s="3" t="s">
        <v>298</v>
      </c>
      <c r="C150" s="9"/>
      <c r="D150" s="118"/>
      <c r="E150" s="36"/>
      <c r="F150" s="36"/>
      <c r="G150" s="37"/>
      <c r="H150" s="34"/>
      <c r="I150" s="37"/>
    </row>
    <row r="151" spans="1:9" s="115" customFormat="1" ht="16.899999999999999" customHeight="1" x14ac:dyDescent="0.45">
      <c r="A151" s="30"/>
      <c r="B151" s="16" t="s">
        <v>299</v>
      </c>
      <c r="C151" s="6" t="s">
        <v>125</v>
      </c>
      <c r="D151" s="118" t="s">
        <v>288</v>
      </c>
      <c r="E151" s="118"/>
      <c r="F151" s="118" t="s">
        <v>288</v>
      </c>
      <c r="G151" s="40">
        <v>1</v>
      </c>
      <c r="H151" s="34">
        <v>3</v>
      </c>
      <c r="I151" s="37">
        <f>G151/3</f>
        <v>0.33333333333333331</v>
      </c>
    </row>
    <row r="152" spans="1:9" s="115" customFormat="1" ht="16.899999999999999" customHeight="1" x14ac:dyDescent="0.5">
      <c r="A152" s="30"/>
      <c r="B152" s="16" t="s">
        <v>373</v>
      </c>
      <c r="C152" s="6" t="s">
        <v>125</v>
      </c>
      <c r="D152" s="118" t="s">
        <v>288</v>
      </c>
      <c r="E152" s="36"/>
      <c r="F152" s="118" t="s">
        <v>288</v>
      </c>
      <c r="G152" s="40">
        <v>1</v>
      </c>
      <c r="H152" s="34">
        <v>3</v>
      </c>
      <c r="I152" s="37">
        <f t="shared" ref="I152:I161" si="19">G152/3</f>
        <v>0.33333333333333331</v>
      </c>
    </row>
    <row r="153" spans="1:9" s="115" customFormat="1" ht="16.899999999999999" customHeight="1" x14ac:dyDescent="0.5">
      <c r="A153" s="30"/>
      <c r="B153" s="16" t="s">
        <v>374</v>
      </c>
      <c r="C153" s="6" t="s">
        <v>125</v>
      </c>
      <c r="D153" s="118" t="s">
        <v>288</v>
      </c>
      <c r="E153" s="36"/>
      <c r="F153" s="118" t="s">
        <v>288</v>
      </c>
      <c r="G153" s="40">
        <v>1</v>
      </c>
      <c r="H153" s="34">
        <v>3</v>
      </c>
      <c r="I153" s="37">
        <f t="shared" si="19"/>
        <v>0.33333333333333331</v>
      </c>
    </row>
    <row r="154" spans="1:9" s="115" customFormat="1" ht="16.899999999999999" customHeight="1" x14ac:dyDescent="0.5">
      <c r="A154" s="30"/>
      <c r="B154" s="16" t="s">
        <v>306</v>
      </c>
      <c r="C154" s="6" t="s">
        <v>125</v>
      </c>
      <c r="D154" s="118" t="s">
        <v>288</v>
      </c>
      <c r="E154" s="36"/>
      <c r="F154" s="118" t="s">
        <v>288</v>
      </c>
      <c r="G154" s="40">
        <v>1</v>
      </c>
      <c r="H154" s="34">
        <v>3</v>
      </c>
      <c r="I154" s="37">
        <f t="shared" si="19"/>
        <v>0.33333333333333331</v>
      </c>
    </row>
    <row r="155" spans="1:9" s="115" customFormat="1" ht="16.899999999999999" customHeight="1" x14ac:dyDescent="0.5">
      <c r="A155" s="30"/>
      <c r="B155" s="16" t="s">
        <v>375</v>
      </c>
      <c r="C155" s="6" t="s">
        <v>125</v>
      </c>
      <c r="D155" s="118" t="s">
        <v>288</v>
      </c>
      <c r="E155" s="36"/>
      <c r="F155" s="118" t="s">
        <v>288</v>
      </c>
      <c r="G155" s="40">
        <v>1</v>
      </c>
      <c r="H155" s="34">
        <v>3</v>
      </c>
      <c r="I155" s="37">
        <f t="shared" si="19"/>
        <v>0.33333333333333331</v>
      </c>
    </row>
    <row r="156" spans="1:9" s="115" customFormat="1" ht="16.899999999999999" customHeight="1" x14ac:dyDescent="0.5">
      <c r="A156" s="19" t="s">
        <v>303</v>
      </c>
      <c r="B156" s="16" t="s">
        <v>304</v>
      </c>
      <c r="C156" s="9"/>
      <c r="D156" s="118"/>
      <c r="E156" s="36"/>
      <c r="F156" s="36"/>
      <c r="G156" s="40"/>
      <c r="H156" s="2"/>
      <c r="I156" s="37"/>
    </row>
    <row r="157" spans="1:9" s="115" customFormat="1" ht="16.899999999999999" customHeight="1" x14ac:dyDescent="0.5">
      <c r="A157" s="30"/>
      <c r="B157" s="16" t="s">
        <v>305</v>
      </c>
      <c r="C157" s="6" t="s">
        <v>125</v>
      </c>
      <c r="D157" s="118" t="s">
        <v>288</v>
      </c>
      <c r="E157" s="36"/>
      <c r="F157" s="118" t="s">
        <v>288</v>
      </c>
      <c r="G157" s="40">
        <v>1</v>
      </c>
      <c r="H157" s="34">
        <v>3</v>
      </c>
      <c r="I157" s="37">
        <f t="shared" si="19"/>
        <v>0.33333333333333331</v>
      </c>
    </row>
    <row r="158" spans="1:9" s="115" customFormat="1" ht="16.899999999999999" customHeight="1" x14ac:dyDescent="0.5">
      <c r="A158" s="30"/>
      <c r="B158" s="16" t="s">
        <v>300</v>
      </c>
      <c r="C158" s="6" t="s">
        <v>125</v>
      </c>
      <c r="D158" s="118" t="s">
        <v>288</v>
      </c>
      <c r="E158" s="36"/>
      <c r="F158" s="118" t="s">
        <v>288</v>
      </c>
      <c r="G158" s="40">
        <v>1</v>
      </c>
      <c r="H158" s="34">
        <v>3</v>
      </c>
      <c r="I158" s="37">
        <f t="shared" si="19"/>
        <v>0.33333333333333331</v>
      </c>
    </row>
    <row r="159" spans="1:9" s="115" customFormat="1" ht="16.899999999999999" customHeight="1" x14ac:dyDescent="0.5">
      <c r="A159" s="30"/>
      <c r="B159" s="16" t="s">
        <v>376</v>
      </c>
      <c r="C159" s="6" t="s">
        <v>125</v>
      </c>
      <c r="D159" s="118" t="s">
        <v>288</v>
      </c>
      <c r="E159" s="36"/>
      <c r="F159" s="118" t="s">
        <v>288</v>
      </c>
      <c r="G159" s="40">
        <v>1</v>
      </c>
      <c r="H159" s="34">
        <v>3</v>
      </c>
      <c r="I159" s="37">
        <f t="shared" si="19"/>
        <v>0.33333333333333331</v>
      </c>
    </row>
    <row r="160" spans="1:9" s="115" customFormat="1" ht="16.899999999999999" customHeight="1" x14ac:dyDescent="0.5">
      <c r="A160" s="19" t="s">
        <v>307</v>
      </c>
      <c r="B160" s="16" t="s">
        <v>108</v>
      </c>
      <c r="C160" s="6" t="s">
        <v>125</v>
      </c>
      <c r="D160" s="118" t="s">
        <v>312</v>
      </c>
      <c r="E160" s="36"/>
      <c r="F160" s="118" t="s">
        <v>678</v>
      </c>
      <c r="G160" s="37">
        <f>4/35</f>
        <v>0.11428571428571428</v>
      </c>
      <c r="H160" s="34">
        <v>3</v>
      </c>
      <c r="I160" s="37">
        <f t="shared" si="19"/>
        <v>3.8095238095238092E-2</v>
      </c>
    </row>
    <row r="161" spans="1:9" s="115" customFormat="1" ht="16.899999999999999" customHeight="1" x14ac:dyDescent="0.5">
      <c r="A161" s="19" t="s">
        <v>308</v>
      </c>
      <c r="B161" s="16" t="s">
        <v>109</v>
      </c>
      <c r="C161" s="6" t="s">
        <v>125</v>
      </c>
      <c r="D161" s="118" t="s">
        <v>312</v>
      </c>
      <c r="E161" s="36"/>
      <c r="F161" s="118" t="s">
        <v>678</v>
      </c>
      <c r="G161" s="37">
        <f>4/35</f>
        <v>0.11428571428571428</v>
      </c>
      <c r="H161" s="34">
        <v>3</v>
      </c>
      <c r="I161" s="37">
        <f t="shared" si="19"/>
        <v>3.8095238095238092E-2</v>
      </c>
    </row>
    <row r="162" spans="1:9" s="115" customFormat="1" ht="16.899999999999999" customHeight="1" x14ac:dyDescent="0.5">
      <c r="A162" s="19" t="s">
        <v>309</v>
      </c>
      <c r="B162" s="3" t="s">
        <v>320</v>
      </c>
      <c r="C162" s="9"/>
      <c r="D162" s="118"/>
      <c r="E162" s="36"/>
      <c r="F162" s="36"/>
      <c r="G162" s="37"/>
      <c r="H162" s="2"/>
      <c r="I162" s="37"/>
    </row>
    <row r="163" spans="1:9" s="115" customFormat="1" ht="16.899999999999999" customHeight="1" x14ac:dyDescent="0.5">
      <c r="A163" s="30"/>
      <c r="B163" s="3" t="s">
        <v>321</v>
      </c>
      <c r="C163" s="6" t="s">
        <v>125</v>
      </c>
      <c r="D163" s="118" t="s">
        <v>288</v>
      </c>
      <c r="E163" s="36"/>
      <c r="F163" s="118" t="s">
        <v>288</v>
      </c>
      <c r="G163" s="40">
        <v>1</v>
      </c>
      <c r="H163" s="34">
        <v>3</v>
      </c>
      <c r="I163" s="37">
        <f>G163/H163</f>
        <v>0.33333333333333331</v>
      </c>
    </row>
    <row r="164" spans="1:9" s="115" customFormat="1" ht="16.899999999999999" customHeight="1" x14ac:dyDescent="0.5">
      <c r="A164" s="30"/>
      <c r="B164" s="3" t="s">
        <v>322</v>
      </c>
      <c r="C164" s="6" t="s">
        <v>125</v>
      </c>
      <c r="D164" s="118" t="s">
        <v>288</v>
      </c>
      <c r="E164" s="36"/>
      <c r="F164" s="118" t="s">
        <v>288</v>
      </c>
      <c r="G164" s="40">
        <v>1</v>
      </c>
      <c r="H164" s="34">
        <v>3</v>
      </c>
      <c r="I164" s="37">
        <f t="shared" ref="I164:I169" si="20">G164/H164</f>
        <v>0.33333333333333331</v>
      </c>
    </row>
    <row r="165" spans="1:9" s="115" customFormat="1" ht="16.899999999999999" customHeight="1" x14ac:dyDescent="0.5">
      <c r="A165" s="30"/>
      <c r="B165" s="3" t="s">
        <v>377</v>
      </c>
      <c r="C165" s="6" t="s">
        <v>125</v>
      </c>
      <c r="D165" s="118" t="s">
        <v>288</v>
      </c>
      <c r="E165" s="36"/>
      <c r="F165" s="118" t="s">
        <v>288</v>
      </c>
      <c r="G165" s="40">
        <v>1</v>
      </c>
      <c r="H165" s="34">
        <v>3</v>
      </c>
      <c r="I165" s="37">
        <f t="shared" si="20"/>
        <v>0.33333333333333331</v>
      </c>
    </row>
    <row r="166" spans="1:9" s="115" customFormat="1" ht="16.899999999999999" customHeight="1" x14ac:dyDescent="0.5">
      <c r="A166" s="30"/>
      <c r="B166" s="3" t="s">
        <v>378</v>
      </c>
      <c r="C166" s="6" t="s">
        <v>125</v>
      </c>
      <c r="D166" s="118" t="s">
        <v>288</v>
      </c>
      <c r="E166" s="36"/>
      <c r="F166" s="118" t="s">
        <v>288</v>
      </c>
      <c r="G166" s="40">
        <v>1</v>
      </c>
      <c r="H166" s="34">
        <v>3</v>
      </c>
      <c r="I166" s="37">
        <f t="shared" si="20"/>
        <v>0.33333333333333331</v>
      </c>
    </row>
    <row r="167" spans="1:9" s="115" customFormat="1" ht="16.899999999999999" customHeight="1" x14ac:dyDescent="0.5">
      <c r="A167" s="126" t="s">
        <v>311</v>
      </c>
      <c r="B167" s="3" t="s">
        <v>17</v>
      </c>
      <c r="C167" s="6" t="s">
        <v>202</v>
      </c>
      <c r="D167" s="118" t="s">
        <v>285</v>
      </c>
      <c r="E167" s="36"/>
      <c r="F167" s="119" t="s">
        <v>638</v>
      </c>
      <c r="G167" s="37">
        <f>1/35</f>
        <v>2.8571428571428571E-2</v>
      </c>
      <c r="H167" s="34">
        <v>3</v>
      </c>
      <c r="I167" s="37">
        <f t="shared" si="20"/>
        <v>9.5238095238095229E-3</v>
      </c>
    </row>
    <row r="168" spans="1:9" s="115" customFormat="1" ht="16.899999999999999" customHeight="1" x14ac:dyDescent="0.45">
      <c r="A168" s="126" t="s">
        <v>315</v>
      </c>
      <c r="B168" s="3" t="s">
        <v>18</v>
      </c>
      <c r="C168" s="6" t="s">
        <v>125</v>
      </c>
      <c r="D168" s="118" t="s">
        <v>287</v>
      </c>
      <c r="E168" s="118" t="s">
        <v>285</v>
      </c>
      <c r="F168" s="119" t="s">
        <v>638</v>
      </c>
      <c r="G168" s="37">
        <f t="shared" ref="G168:G169" si="21">1/35</f>
        <v>2.8571428571428571E-2</v>
      </c>
      <c r="H168" s="34">
        <v>3</v>
      </c>
      <c r="I168" s="37">
        <f t="shared" si="20"/>
        <v>9.5238095238095229E-3</v>
      </c>
    </row>
    <row r="169" spans="1:9" s="115" customFormat="1" ht="16.899999999999999" customHeight="1" x14ac:dyDescent="0.45">
      <c r="A169" s="126" t="s">
        <v>317</v>
      </c>
      <c r="B169" s="3" t="s">
        <v>19</v>
      </c>
      <c r="C169" s="6" t="s">
        <v>125</v>
      </c>
      <c r="D169" s="118" t="s">
        <v>287</v>
      </c>
      <c r="E169" s="118" t="s">
        <v>285</v>
      </c>
      <c r="F169" s="119" t="s">
        <v>638</v>
      </c>
      <c r="G169" s="37">
        <f t="shared" si="21"/>
        <v>2.8571428571428571E-2</v>
      </c>
      <c r="H169" s="34">
        <v>3</v>
      </c>
      <c r="I169" s="37">
        <f t="shared" si="20"/>
        <v>9.5238095238095229E-3</v>
      </c>
    </row>
    <row r="170" spans="1:9" s="115" customFormat="1" ht="16.899999999999999" customHeight="1" x14ac:dyDescent="0.5">
      <c r="A170" s="28">
        <v>3</v>
      </c>
      <c r="B170" s="59" t="s">
        <v>341</v>
      </c>
      <c r="C170" s="9"/>
      <c r="D170" s="118"/>
      <c r="E170" s="36"/>
      <c r="F170" s="36"/>
      <c r="G170" s="37"/>
      <c r="H170" s="34"/>
      <c r="I170" s="37"/>
    </row>
    <row r="171" spans="1:9" s="115" customFormat="1" ht="16.899999999999999" customHeight="1" x14ac:dyDescent="0.5">
      <c r="A171" s="19" t="s">
        <v>328</v>
      </c>
      <c r="B171" s="3" t="s">
        <v>348</v>
      </c>
      <c r="C171" s="6" t="s">
        <v>125</v>
      </c>
      <c r="D171" s="36" t="s">
        <v>635</v>
      </c>
      <c r="E171" s="36"/>
      <c r="F171" s="36" t="s">
        <v>635</v>
      </c>
      <c r="G171" s="37">
        <f>1/6</f>
        <v>0.16666666666666666</v>
      </c>
      <c r="H171" s="34">
        <v>3</v>
      </c>
      <c r="I171" s="37">
        <f>G171/H171</f>
        <v>5.5555555555555552E-2</v>
      </c>
    </row>
    <row r="172" spans="1:9" s="115" customFormat="1" ht="16.899999999999999" customHeight="1" x14ac:dyDescent="0.5">
      <c r="A172" s="19" t="s">
        <v>329</v>
      </c>
      <c r="B172" s="3" t="s">
        <v>110</v>
      </c>
      <c r="C172" s="6" t="s">
        <v>125</v>
      </c>
      <c r="D172" s="36" t="s">
        <v>635</v>
      </c>
      <c r="E172" s="36"/>
      <c r="F172" s="36" t="s">
        <v>635</v>
      </c>
      <c r="G172" s="37">
        <f t="shared" ref="G172:G178" si="22">1/6</f>
        <v>0.16666666666666666</v>
      </c>
      <c r="H172" s="34">
        <v>3</v>
      </c>
      <c r="I172" s="37">
        <f t="shared" ref="I172:I201" si="23">G172/H172</f>
        <v>5.5555555555555552E-2</v>
      </c>
    </row>
    <row r="173" spans="1:9" s="115" customFormat="1" ht="16.899999999999999" customHeight="1" x14ac:dyDescent="0.5">
      <c r="A173" s="19" t="s">
        <v>335</v>
      </c>
      <c r="B173" s="3" t="s">
        <v>111</v>
      </c>
      <c r="C173" s="6" t="s">
        <v>125</v>
      </c>
      <c r="D173" s="36" t="s">
        <v>635</v>
      </c>
      <c r="E173" s="36"/>
      <c r="F173" s="36" t="s">
        <v>635</v>
      </c>
      <c r="G173" s="37">
        <f t="shared" si="22"/>
        <v>0.16666666666666666</v>
      </c>
      <c r="H173" s="34">
        <v>3</v>
      </c>
      <c r="I173" s="37">
        <f t="shared" si="23"/>
        <v>5.5555555555555552E-2</v>
      </c>
    </row>
    <row r="174" spans="1:9" s="115" customFormat="1" ht="16.899999999999999" customHeight="1" x14ac:dyDescent="0.5">
      <c r="A174" s="19" t="s">
        <v>336</v>
      </c>
      <c r="B174" s="3" t="s">
        <v>112</v>
      </c>
      <c r="C174" s="6" t="s">
        <v>125</v>
      </c>
      <c r="D174" s="36" t="s">
        <v>635</v>
      </c>
      <c r="E174" s="36"/>
      <c r="F174" s="36" t="s">
        <v>635</v>
      </c>
      <c r="G174" s="37">
        <f t="shared" si="22"/>
        <v>0.16666666666666666</v>
      </c>
      <c r="H174" s="34">
        <v>3</v>
      </c>
      <c r="I174" s="37">
        <f t="shared" si="23"/>
        <v>5.5555555555555552E-2</v>
      </c>
    </row>
    <row r="175" spans="1:9" s="115" customFormat="1" ht="16.899999999999999" customHeight="1" x14ac:dyDescent="0.5">
      <c r="A175" s="19" t="s">
        <v>337</v>
      </c>
      <c r="B175" s="3" t="s">
        <v>113</v>
      </c>
      <c r="C175" s="6" t="s">
        <v>125</v>
      </c>
      <c r="D175" s="36" t="s">
        <v>635</v>
      </c>
      <c r="E175" s="36"/>
      <c r="F175" s="36" t="s">
        <v>635</v>
      </c>
      <c r="G175" s="37">
        <f t="shared" si="22"/>
        <v>0.16666666666666666</v>
      </c>
      <c r="H175" s="34">
        <v>3</v>
      </c>
      <c r="I175" s="37">
        <f t="shared" si="23"/>
        <v>5.5555555555555552E-2</v>
      </c>
    </row>
    <row r="176" spans="1:9" s="115" customFormat="1" ht="16.899999999999999" customHeight="1" x14ac:dyDescent="0.5">
      <c r="A176" s="19" t="s">
        <v>338</v>
      </c>
      <c r="B176" s="3" t="s">
        <v>114</v>
      </c>
      <c r="C176" s="6" t="s">
        <v>125</v>
      </c>
      <c r="D176" s="36" t="s">
        <v>635</v>
      </c>
      <c r="E176" s="36"/>
      <c r="F176" s="36" t="s">
        <v>635</v>
      </c>
      <c r="G176" s="37">
        <f t="shared" si="22"/>
        <v>0.16666666666666666</v>
      </c>
      <c r="H176" s="34">
        <v>3</v>
      </c>
      <c r="I176" s="37">
        <f t="shared" si="23"/>
        <v>5.5555555555555552E-2</v>
      </c>
    </row>
    <row r="177" spans="1:9" s="115" customFormat="1" ht="16.899999999999999" customHeight="1" x14ac:dyDescent="0.5">
      <c r="A177" s="19" t="s">
        <v>342</v>
      </c>
      <c r="B177" s="3" t="s">
        <v>115</v>
      </c>
      <c r="C177" s="6" t="s">
        <v>125</v>
      </c>
      <c r="D177" s="36" t="s">
        <v>635</v>
      </c>
      <c r="E177" s="36"/>
      <c r="F177" s="36" t="s">
        <v>635</v>
      </c>
      <c r="G177" s="37">
        <f t="shared" si="22"/>
        <v>0.16666666666666666</v>
      </c>
      <c r="H177" s="34">
        <v>3</v>
      </c>
      <c r="I177" s="37">
        <f t="shared" si="23"/>
        <v>5.5555555555555552E-2</v>
      </c>
    </row>
    <row r="178" spans="1:9" s="115" customFormat="1" ht="16.899999999999999" customHeight="1" x14ac:dyDescent="0.5">
      <c r="A178" s="19" t="s">
        <v>343</v>
      </c>
      <c r="B178" s="3" t="s">
        <v>116</v>
      </c>
      <c r="C178" s="6" t="s">
        <v>125</v>
      </c>
      <c r="D178" s="36" t="s">
        <v>635</v>
      </c>
      <c r="E178" s="36"/>
      <c r="F178" s="36" t="s">
        <v>635</v>
      </c>
      <c r="G178" s="37">
        <f t="shared" si="22"/>
        <v>0.16666666666666666</v>
      </c>
      <c r="H178" s="34">
        <v>3</v>
      </c>
      <c r="I178" s="37">
        <f t="shared" si="23"/>
        <v>5.5555555555555552E-2</v>
      </c>
    </row>
    <row r="179" spans="1:9" s="115" customFormat="1" ht="16.899999999999999" customHeight="1" x14ac:dyDescent="0.45">
      <c r="A179" s="20" t="s">
        <v>381</v>
      </c>
      <c r="B179" s="5" t="s">
        <v>117</v>
      </c>
      <c r="C179" s="7" t="s">
        <v>125</v>
      </c>
      <c r="D179" s="123" t="s">
        <v>287</v>
      </c>
      <c r="E179" s="123" t="s">
        <v>285</v>
      </c>
      <c r="F179" s="134" t="s">
        <v>638</v>
      </c>
      <c r="G179" s="44">
        <f>1/35</f>
        <v>2.8571428571428571E-2</v>
      </c>
      <c r="H179" s="35">
        <v>3</v>
      </c>
      <c r="I179" s="44">
        <f t="shared" si="23"/>
        <v>9.5238095238095229E-3</v>
      </c>
    </row>
    <row r="180" spans="1:9" s="115" customFormat="1" ht="17.5" customHeight="1" x14ac:dyDescent="0.45">
      <c r="A180" s="30" t="s">
        <v>382</v>
      </c>
      <c r="B180" s="8" t="s">
        <v>118</v>
      </c>
      <c r="C180" s="9" t="s">
        <v>125</v>
      </c>
      <c r="D180" s="118" t="s">
        <v>287</v>
      </c>
      <c r="E180" s="118" t="s">
        <v>285</v>
      </c>
      <c r="F180" s="119" t="s">
        <v>638</v>
      </c>
      <c r="G180" s="37">
        <f t="shared" ref="G180:G185" si="24">1/35</f>
        <v>2.8571428571428571E-2</v>
      </c>
      <c r="H180" s="34">
        <v>3</v>
      </c>
      <c r="I180" s="37">
        <f t="shared" si="23"/>
        <v>9.5238095238095229E-3</v>
      </c>
    </row>
    <row r="181" spans="1:9" s="115" customFormat="1" ht="16.899999999999999" customHeight="1" x14ac:dyDescent="0.45">
      <c r="A181" s="30" t="s">
        <v>383</v>
      </c>
      <c r="B181" s="8" t="s">
        <v>119</v>
      </c>
      <c r="C181" s="9" t="s">
        <v>125</v>
      </c>
      <c r="D181" s="118" t="s">
        <v>287</v>
      </c>
      <c r="E181" s="118" t="s">
        <v>285</v>
      </c>
      <c r="F181" s="119" t="s">
        <v>638</v>
      </c>
      <c r="G181" s="37">
        <f t="shared" si="24"/>
        <v>2.8571428571428571E-2</v>
      </c>
      <c r="H181" s="34">
        <v>3</v>
      </c>
      <c r="I181" s="37">
        <f t="shared" si="23"/>
        <v>9.5238095238095229E-3</v>
      </c>
    </row>
    <row r="182" spans="1:9" s="115" customFormat="1" ht="16.899999999999999" customHeight="1" x14ac:dyDescent="0.45">
      <c r="A182" s="131" t="s">
        <v>384</v>
      </c>
      <c r="B182" s="45" t="s">
        <v>120</v>
      </c>
      <c r="C182" s="25" t="s">
        <v>125</v>
      </c>
      <c r="D182" s="125" t="s">
        <v>287</v>
      </c>
      <c r="E182" s="125" t="s">
        <v>285</v>
      </c>
      <c r="F182" s="135" t="s">
        <v>638</v>
      </c>
      <c r="G182" s="39">
        <f t="shared" si="24"/>
        <v>2.8571428571428571E-2</v>
      </c>
      <c r="H182" s="42">
        <v>3</v>
      </c>
      <c r="I182" s="39">
        <f t="shared" si="23"/>
        <v>9.5238095238095229E-3</v>
      </c>
    </row>
    <row r="183" spans="1:9" s="115" customFormat="1" ht="16.899999999999999" customHeight="1" x14ac:dyDescent="0.45">
      <c r="A183" s="19" t="s">
        <v>385</v>
      </c>
      <c r="B183" s="3" t="s">
        <v>121</v>
      </c>
      <c r="C183" s="6" t="s">
        <v>125</v>
      </c>
      <c r="D183" s="118" t="s">
        <v>287</v>
      </c>
      <c r="E183" s="118" t="s">
        <v>285</v>
      </c>
      <c r="F183" s="119" t="s">
        <v>638</v>
      </c>
      <c r="G183" s="37">
        <f t="shared" si="24"/>
        <v>2.8571428571428571E-2</v>
      </c>
      <c r="H183" s="34">
        <v>3</v>
      </c>
      <c r="I183" s="37">
        <f t="shared" si="23"/>
        <v>9.5238095238095229E-3</v>
      </c>
    </row>
    <row r="184" spans="1:9" s="115" customFormat="1" ht="16.899999999999999" customHeight="1" x14ac:dyDescent="0.45">
      <c r="A184" s="19" t="s">
        <v>386</v>
      </c>
      <c r="B184" s="3" t="s">
        <v>122</v>
      </c>
      <c r="C184" s="6" t="s">
        <v>125</v>
      </c>
      <c r="D184" s="118" t="s">
        <v>287</v>
      </c>
      <c r="E184" s="118" t="s">
        <v>285</v>
      </c>
      <c r="F184" s="119" t="s">
        <v>638</v>
      </c>
      <c r="G184" s="37">
        <f t="shared" si="24"/>
        <v>2.8571428571428571E-2</v>
      </c>
      <c r="H184" s="34">
        <v>3</v>
      </c>
      <c r="I184" s="37">
        <f t="shared" si="23"/>
        <v>9.5238095238095229E-3</v>
      </c>
    </row>
    <row r="185" spans="1:9" s="115" customFormat="1" ht="16.899999999999999" customHeight="1" x14ac:dyDescent="0.45">
      <c r="A185" s="19" t="s">
        <v>387</v>
      </c>
      <c r="B185" s="3" t="s">
        <v>123</v>
      </c>
      <c r="C185" s="6" t="s">
        <v>125</v>
      </c>
      <c r="D185" s="118" t="s">
        <v>287</v>
      </c>
      <c r="E185" s="118" t="s">
        <v>285</v>
      </c>
      <c r="F185" s="119" t="s">
        <v>638</v>
      </c>
      <c r="G185" s="37">
        <f t="shared" si="24"/>
        <v>2.8571428571428571E-2</v>
      </c>
      <c r="H185" s="34">
        <v>3</v>
      </c>
      <c r="I185" s="37">
        <f t="shared" si="23"/>
        <v>9.5238095238095229E-3</v>
      </c>
    </row>
    <row r="186" spans="1:9" s="115" customFormat="1" ht="16.899999999999999" customHeight="1" x14ac:dyDescent="0.5">
      <c r="A186" s="28">
        <v>4</v>
      </c>
      <c r="B186" s="59" t="s">
        <v>369</v>
      </c>
      <c r="C186" s="9"/>
      <c r="D186" s="118"/>
      <c r="E186" s="36"/>
      <c r="F186" s="36"/>
      <c r="G186" s="37"/>
      <c r="H186" s="34"/>
      <c r="I186" s="37"/>
    </row>
    <row r="187" spans="1:9" s="115" customFormat="1" ht="16.899999999999999" customHeight="1" x14ac:dyDescent="0.5">
      <c r="A187" s="19" t="s">
        <v>344</v>
      </c>
      <c r="B187" s="3" t="s">
        <v>124</v>
      </c>
      <c r="C187" s="6" t="s">
        <v>125</v>
      </c>
      <c r="D187" s="118" t="s">
        <v>635</v>
      </c>
      <c r="E187" s="36"/>
      <c r="F187" s="118" t="s">
        <v>635</v>
      </c>
      <c r="G187" s="37">
        <f>1/6</f>
        <v>0.16666666666666666</v>
      </c>
      <c r="H187" s="34">
        <v>3</v>
      </c>
      <c r="I187" s="37">
        <f t="shared" si="23"/>
        <v>5.5555555555555552E-2</v>
      </c>
    </row>
    <row r="188" spans="1:9" s="115" customFormat="1" ht="16.899999999999999" customHeight="1" x14ac:dyDescent="0.5">
      <c r="A188" s="19" t="s">
        <v>345</v>
      </c>
      <c r="B188" s="3" t="s">
        <v>30</v>
      </c>
      <c r="C188" s="6" t="s">
        <v>125</v>
      </c>
      <c r="D188" s="118" t="s">
        <v>635</v>
      </c>
      <c r="E188" s="36"/>
      <c r="F188" s="118" t="s">
        <v>635</v>
      </c>
      <c r="G188" s="37">
        <f t="shared" ref="G188:G196" si="25">1/6</f>
        <v>0.16666666666666666</v>
      </c>
      <c r="H188" s="34">
        <v>3</v>
      </c>
      <c r="I188" s="37">
        <f t="shared" si="23"/>
        <v>5.5555555555555552E-2</v>
      </c>
    </row>
    <row r="189" spans="1:9" s="115" customFormat="1" ht="16.899999999999999" customHeight="1" x14ac:dyDescent="0.5">
      <c r="A189" s="19" t="s">
        <v>346</v>
      </c>
      <c r="B189" s="3" t="s">
        <v>362</v>
      </c>
      <c r="C189" s="6" t="s">
        <v>125</v>
      </c>
      <c r="D189" s="118" t="s">
        <v>635</v>
      </c>
      <c r="E189" s="36"/>
      <c r="F189" s="118" t="s">
        <v>635</v>
      </c>
      <c r="G189" s="37">
        <f t="shared" si="25"/>
        <v>0.16666666666666666</v>
      </c>
      <c r="H189" s="34">
        <v>3</v>
      </c>
      <c r="I189" s="37">
        <f t="shared" si="23"/>
        <v>5.5555555555555552E-2</v>
      </c>
    </row>
    <row r="190" spans="1:9" s="115" customFormat="1" ht="16.899999999999999" customHeight="1" x14ac:dyDescent="0.5">
      <c r="A190" s="19" t="s">
        <v>347</v>
      </c>
      <c r="B190" s="3" t="s">
        <v>363</v>
      </c>
      <c r="C190" s="6" t="s">
        <v>125</v>
      </c>
      <c r="D190" s="118" t="s">
        <v>635</v>
      </c>
      <c r="E190" s="36"/>
      <c r="F190" s="118" t="s">
        <v>635</v>
      </c>
      <c r="G190" s="37">
        <f t="shared" si="25"/>
        <v>0.16666666666666666</v>
      </c>
      <c r="H190" s="34">
        <v>3</v>
      </c>
      <c r="I190" s="37">
        <f t="shared" si="23"/>
        <v>5.5555555555555552E-2</v>
      </c>
    </row>
    <row r="191" spans="1:9" s="115" customFormat="1" ht="16.899999999999999" customHeight="1" x14ac:dyDescent="0.5">
      <c r="A191" s="19" t="s">
        <v>349</v>
      </c>
      <c r="B191" s="3" t="s">
        <v>365</v>
      </c>
      <c r="C191" s="6" t="s">
        <v>125</v>
      </c>
      <c r="D191" s="118" t="s">
        <v>635</v>
      </c>
      <c r="E191" s="36"/>
      <c r="F191" s="118" t="s">
        <v>635</v>
      </c>
      <c r="G191" s="37">
        <f t="shared" si="25"/>
        <v>0.16666666666666666</v>
      </c>
      <c r="H191" s="34">
        <v>3</v>
      </c>
      <c r="I191" s="37">
        <f t="shared" si="23"/>
        <v>5.5555555555555552E-2</v>
      </c>
    </row>
    <row r="192" spans="1:9" s="115" customFormat="1" ht="16.899999999999999" customHeight="1" x14ac:dyDescent="0.5">
      <c r="A192" s="19" t="s">
        <v>351</v>
      </c>
      <c r="B192" s="3" t="s">
        <v>364</v>
      </c>
      <c r="C192" s="6" t="s">
        <v>125</v>
      </c>
      <c r="D192" s="118" t="s">
        <v>635</v>
      </c>
      <c r="E192" s="36"/>
      <c r="F192" s="118" t="s">
        <v>635</v>
      </c>
      <c r="G192" s="37">
        <f t="shared" si="25"/>
        <v>0.16666666666666666</v>
      </c>
      <c r="H192" s="34">
        <v>3</v>
      </c>
      <c r="I192" s="37">
        <f t="shared" si="23"/>
        <v>5.5555555555555552E-2</v>
      </c>
    </row>
    <row r="193" spans="1:9" s="115" customFormat="1" ht="16.899999999999999" customHeight="1" x14ac:dyDescent="0.5">
      <c r="A193" s="19" t="s">
        <v>352</v>
      </c>
      <c r="B193" s="3" t="s">
        <v>366</v>
      </c>
      <c r="C193" s="6" t="s">
        <v>125</v>
      </c>
      <c r="D193" s="118" t="s">
        <v>635</v>
      </c>
      <c r="E193" s="36"/>
      <c r="F193" s="118" t="s">
        <v>635</v>
      </c>
      <c r="G193" s="37">
        <f t="shared" si="25"/>
        <v>0.16666666666666666</v>
      </c>
      <c r="H193" s="34">
        <v>3</v>
      </c>
      <c r="I193" s="37">
        <f t="shared" si="23"/>
        <v>5.5555555555555552E-2</v>
      </c>
    </row>
    <row r="194" spans="1:9" s="115" customFormat="1" ht="16.899999999999999" customHeight="1" x14ac:dyDescent="0.5">
      <c r="A194" s="19" t="s">
        <v>353</v>
      </c>
      <c r="B194" s="3" t="s">
        <v>367</v>
      </c>
      <c r="C194" s="6" t="s">
        <v>125</v>
      </c>
      <c r="D194" s="118" t="s">
        <v>635</v>
      </c>
      <c r="E194" s="36"/>
      <c r="F194" s="118" t="s">
        <v>635</v>
      </c>
      <c r="G194" s="37">
        <f t="shared" si="25"/>
        <v>0.16666666666666666</v>
      </c>
      <c r="H194" s="34">
        <v>3</v>
      </c>
      <c r="I194" s="37">
        <f t="shared" si="23"/>
        <v>5.5555555555555552E-2</v>
      </c>
    </row>
    <row r="195" spans="1:9" s="115" customFormat="1" ht="16.899999999999999" customHeight="1" x14ac:dyDescent="0.5">
      <c r="A195" s="19" t="s">
        <v>354</v>
      </c>
      <c r="B195" s="3" t="s">
        <v>368</v>
      </c>
      <c r="C195" s="6" t="s">
        <v>125</v>
      </c>
      <c r="D195" s="118" t="s">
        <v>635</v>
      </c>
      <c r="E195" s="36"/>
      <c r="F195" s="118" t="s">
        <v>635</v>
      </c>
      <c r="G195" s="37">
        <f t="shared" si="25"/>
        <v>0.16666666666666666</v>
      </c>
      <c r="H195" s="34">
        <v>3</v>
      </c>
      <c r="I195" s="37">
        <f t="shared" si="23"/>
        <v>5.5555555555555552E-2</v>
      </c>
    </row>
    <row r="196" spans="1:9" s="115" customFormat="1" ht="16.899999999999999" customHeight="1" x14ac:dyDescent="0.5">
      <c r="A196" s="19" t="s">
        <v>355</v>
      </c>
      <c r="B196" s="3" t="s">
        <v>35</v>
      </c>
      <c r="C196" s="6" t="s">
        <v>125</v>
      </c>
      <c r="D196" s="118" t="s">
        <v>635</v>
      </c>
      <c r="E196" s="36"/>
      <c r="F196" s="118" t="s">
        <v>635</v>
      </c>
      <c r="G196" s="37">
        <f t="shared" si="25"/>
        <v>0.16666666666666666</v>
      </c>
      <c r="H196" s="34">
        <v>3</v>
      </c>
      <c r="I196" s="37">
        <f t="shared" si="23"/>
        <v>5.5555555555555552E-2</v>
      </c>
    </row>
    <row r="197" spans="1:9" s="115" customFormat="1" ht="16.899999999999999" customHeight="1" x14ac:dyDescent="0.5">
      <c r="A197" s="19" t="s">
        <v>356</v>
      </c>
      <c r="B197" s="3" t="s">
        <v>126</v>
      </c>
      <c r="C197" s="6" t="s">
        <v>125</v>
      </c>
      <c r="D197" s="36" t="s">
        <v>679</v>
      </c>
      <c r="E197" s="118" t="s">
        <v>656</v>
      </c>
      <c r="F197" s="125" t="s">
        <v>660</v>
      </c>
      <c r="G197" s="37">
        <f>1/840</f>
        <v>1.1904761904761906E-3</v>
      </c>
      <c r="H197" s="34">
        <v>3</v>
      </c>
      <c r="I197" s="37">
        <f t="shared" si="23"/>
        <v>3.9682539682539688E-4</v>
      </c>
    </row>
    <row r="198" spans="1:9" s="115" customFormat="1" ht="16.899999999999999" customHeight="1" x14ac:dyDescent="0.5">
      <c r="A198" s="19" t="s">
        <v>357</v>
      </c>
      <c r="B198" s="3" t="s">
        <v>127</v>
      </c>
      <c r="C198" s="6" t="s">
        <v>125</v>
      </c>
      <c r="D198" s="36" t="s">
        <v>679</v>
      </c>
      <c r="E198" s="118" t="s">
        <v>656</v>
      </c>
      <c r="F198" s="125" t="s">
        <v>660</v>
      </c>
      <c r="G198" s="37">
        <f t="shared" ref="G198:G199" si="26">1/840</f>
        <v>1.1904761904761906E-3</v>
      </c>
      <c r="H198" s="34">
        <v>3</v>
      </c>
      <c r="I198" s="37">
        <f t="shared" si="23"/>
        <v>3.9682539682539688E-4</v>
      </c>
    </row>
    <row r="199" spans="1:9" s="115" customFormat="1" ht="16.899999999999999" customHeight="1" x14ac:dyDescent="0.5">
      <c r="A199" s="19" t="s">
        <v>358</v>
      </c>
      <c r="B199" s="3" t="s">
        <v>128</v>
      </c>
      <c r="C199" s="6" t="s">
        <v>125</v>
      </c>
      <c r="D199" s="36" t="s">
        <v>679</v>
      </c>
      <c r="E199" s="118" t="s">
        <v>656</v>
      </c>
      <c r="F199" s="125" t="s">
        <v>660</v>
      </c>
      <c r="G199" s="37">
        <f t="shared" si="26"/>
        <v>1.1904761904761906E-3</v>
      </c>
      <c r="H199" s="34">
        <v>3</v>
      </c>
      <c r="I199" s="37">
        <f t="shared" si="23"/>
        <v>3.9682539682539688E-4</v>
      </c>
    </row>
    <row r="200" spans="1:9" s="115" customFormat="1" ht="16.899999999999999" customHeight="1" x14ac:dyDescent="0.45">
      <c r="A200" s="20" t="s">
        <v>359</v>
      </c>
      <c r="B200" s="5" t="s">
        <v>129</v>
      </c>
      <c r="C200" s="6" t="s">
        <v>125</v>
      </c>
      <c r="D200" s="118" t="s">
        <v>287</v>
      </c>
      <c r="E200" s="118" t="s">
        <v>285</v>
      </c>
      <c r="F200" s="119" t="s">
        <v>638</v>
      </c>
      <c r="G200" s="37">
        <f>1/35</f>
        <v>2.8571428571428571E-2</v>
      </c>
      <c r="H200" s="34">
        <v>3</v>
      </c>
      <c r="I200" s="37">
        <f t="shared" si="23"/>
        <v>9.5238095238095229E-3</v>
      </c>
    </row>
    <row r="201" spans="1:9" s="115" customFormat="1" ht="16.899999999999999" customHeight="1" x14ac:dyDescent="0.45">
      <c r="A201" s="30" t="s">
        <v>360</v>
      </c>
      <c r="B201" s="8" t="s">
        <v>129</v>
      </c>
      <c r="C201" s="13" t="s">
        <v>125</v>
      </c>
      <c r="D201" s="118" t="s">
        <v>287</v>
      </c>
      <c r="E201" s="118" t="s">
        <v>285</v>
      </c>
      <c r="F201" s="119" t="s">
        <v>638</v>
      </c>
      <c r="G201" s="37">
        <f>1/35</f>
        <v>2.8571428571428571E-2</v>
      </c>
      <c r="H201" s="34">
        <v>3</v>
      </c>
      <c r="I201" s="37">
        <f t="shared" si="23"/>
        <v>9.5238095238095229E-3</v>
      </c>
    </row>
    <row r="202" spans="1:9" s="115" customFormat="1" ht="16.899999999999999" customHeight="1" x14ac:dyDescent="0.5">
      <c r="A202" s="28">
        <v>5</v>
      </c>
      <c r="B202" s="128" t="s">
        <v>422</v>
      </c>
      <c r="C202" s="14"/>
      <c r="D202" s="118"/>
      <c r="E202" s="36"/>
      <c r="F202" s="36"/>
      <c r="G202" s="37"/>
      <c r="H202" s="2"/>
      <c r="I202" s="37"/>
    </row>
    <row r="203" spans="1:9" s="115" customFormat="1" ht="16.899999999999999" customHeight="1" x14ac:dyDescent="0.45">
      <c r="A203" s="23" t="s">
        <v>423</v>
      </c>
      <c r="B203" s="24" t="s">
        <v>36</v>
      </c>
      <c r="C203" s="12" t="s">
        <v>202</v>
      </c>
      <c r="D203" s="118" t="s">
        <v>287</v>
      </c>
      <c r="E203" s="125" t="s">
        <v>639</v>
      </c>
      <c r="F203" s="125" t="s">
        <v>644</v>
      </c>
      <c r="G203" s="37">
        <f>1/420</f>
        <v>2.3809523809523812E-3</v>
      </c>
      <c r="H203" s="34">
        <v>3</v>
      </c>
      <c r="I203" s="37">
        <f>G203/H203</f>
        <v>7.9365079365079376E-4</v>
      </c>
    </row>
    <row r="204" spans="1:9" s="115" customFormat="1" ht="16.899999999999999" customHeight="1" x14ac:dyDescent="0.45">
      <c r="A204" s="23" t="s">
        <v>399</v>
      </c>
      <c r="B204" s="3" t="s">
        <v>37</v>
      </c>
      <c r="C204" s="6" t="s">
        <v>202</v>
      </c>
      <c r="D204" s="118" t="s">
        <v>424</v>
      </c>
      <c r="E204" s="125" t="s">
        <v>640</v>
      </c>
      <c r="F204" s="125" t="s">
        <v>645</v>
      </c>
      <c r="G204" s="37">
        <f>3/420</f>
        <v>7.1428571428571426E-3</v>
      </c>
      <c r="H204" s="34">
        <v>3</v>
      </c>
      <c r="I204" s="37">
        <f t="shared" ref="I204:I267" si="27">G204/H204</f>
        <v>2.3809523809523807E-3</v>
      </c>
    </row>
    <row r="205" spans="1:9" s="115" customFormat="1" ht="16.899999999999999" customHeight="1" x14ac:dyDescent="0.45">
      <c r="A205" s="23" t="s">
        <v>400</v>
      </c>
      <c r="B205" s="3" t="s">
        <v>38</v>
      </c>
      <c r="C205" s="6" t="s">
        <v>202</v>
      </c>
      <c r="D205" s="118" t="s">
        <v>287</v>
      </c>
      <c r="E205" s="125" t="s">
        <v>639</v>
      </c>
      <c r="F205" s="125" t="s">
        <v>644</v>
      </c>
      <c r="G205" s="37">
        <f t="shared" ref="G205:G228" si="28">1/420</f>
        <v>2.3809523809523812E-3</v>
      </c>
      <c r="H205" s="34">
        <v>3</v>
      </c>
      <c r="I205" s="37">
        <f t="shared" si="27"/>
        <v>7.9365079365079376E-4</v>
      </c>
    </row>
    <row r="206" spans="1:9" s="115" customFormat="1" ht="16.899999999999999" customHeight="1" x14ac:dyDescent="0.45">
      <c r="A206" s="23" t="s">
        <v>401</v>
      </c>
      <c r="B206" s="3" t="s">
        <v>39</v>
      </c>
      <c r="C206" s="6" t="s">
        <v>202</v>
      </c>
      <c r="D206" s="118" t="s">
        <v>425</v>
      </c>
      <c r="E206" s="125" t="s">
        <v>641</v>
      </c>
      <c r="F206" s="125" t="s">
        <v>646</v>
      </c>
      <c r="G206" s="37">
        <f>4/420</f>
        <v>9.5238095238095247E-3</v>
      </c>
      <c r="H206" s="34">
        <v>3</v>
      </c>
      <c r="I206" s="37">
        <f t="shared" si="27"/>
        <v>3.174603174603175E-3</v>
      </c>
    </row>
    <row r="207" spans="1:9" s="115" customFormat="1" ht="16.899999999999999" customHeight="1" x14ac:dyDescent="0.45">
      <c r="A207" s="23" t="s">
        <v>402</v>
      </c>
      <c r="B207" s="3" t="s">
        <v>40</v>
      </c>
      <c r="C207" s="6" t="s">
        <v>125</v>
      </c>
      <c r="D207" s="118" t="s">
        <v>287</v>
      </c>
      <c r="E207" s="125" t="s">
        <v>639</v>
      </c>
      <c r="F207" s="125" t="s">
        <v>644</v>
      </c>
      <c r="G207" s="37">
        <f t="shared" si="28"/>
        <v>2.3809523809523812E-3</v>
      </c>
      <c r="H207" s="34">
        <v>3</v>
      </c>
      <c r="I207" s="37">
        <f t="shared" si="27"/>
        <v>7.9365079365079376E-4</v>
      </c>
    </row>
    <row r="208" spans="1:9" s="115" customFormat="1" ht="16.899999999999999" customHeight="1" x14ac:dyDescent="0.45">
      <c r="A208" s="23" t="s">
        <v>403</v>
      </c>
      <c r="B208" s="3" t="s">
        <v>41</v>
      </c>
      <c r="C208" s="6" t="s">
        <v>202</v>
      </c>
      <c r="D208" s="118" t="s">
        <v>426</v>
      </c>
      <c r="E208" s="125" t="s">
        <v>642</v>
      </c>
      <c r="F208" s="125" t="s">
        <v>647</v>
      </c>
      <c r="G208" s="37">
        <f>20/420</f>
        <v>4.7619047619047616E-2</v>
      </c>
      <c r="H208" s="34">
        <v>3</v>
      </c>
      <c r="I208" s="37">
        <f t="shared" si="27"/>
        <v>1.5873015873015872E-2</v>
      </c>
    </row>
    <row r="209" spans="1:9" s="115" customFormat="1" ht="16.899999999999999" customHeight="1" x14ac:dyDescent="0.45">
      <c r="A209" s="23" t="s">
        <v>404</v>
      </c>
      <c r="B209" s="3" t="s">
        <v>42</v>
      </c>
      <c r="C209" s="6" t="s">
        <v>202</v>
      </c>
      <c r="D209" s="125" t="s">
        <v>427</v>
      </c>
      <c r="E209" s="125" t="s">
        <v>654</v>
      </c>
      <c r="F209" s="125" t="s">
        <v>658</v>
      </c>
      <c r="G209" s="37">
        <f>2/840</f>
        <v>2.3809523809523812E-3</v>
      </c>
      <c r="H209" s="34">
        <v>3</v>
      </c>
      <c r="I209" s="37">
        <f t="shared" si="27"/>
        <v>7.9365079365079376E-4</v>
      </c>
    </row>
    <row r="210" spans="1:9" s="115" customFormat="1" ht="16.899999999999999" customHeight="1" x14ac:dyDescent="0.45">
      <c r="A210" s="50" t="s">
        <v>405</v>
      </c>
      <c r="B210" s="5" t="s">
        <v>43</v>
      </c>
      <c r="C210" s="7" t="s">
        <v>202</v>
      </c>
      <c r="D210" s="123" t="s">
        <v>426</v>
      </c>
      <c r="E210" s="129" t="s">
        <v>642</v>
      </c>
      <c r="F210" s="129" t="s">
        <v>647</v>
      </c>
      <c r="G210" s="44">
        <f>20/420</f>
        <v>4.7619047619047616E-2</v>
      </c>
      <c r="H210" s="35">
        <v>3</v>
      </c>
      <c r="I210" s="44">
        <f t="shared" si="27"/>
        <v>1.5873015873015872E-2</v>
      </c>
    </row>
    <row r="211" spans="1:9" s="115" customFormat="1" ht="16.899999999999999" customHeight="1" x14ac:dyDescent="0.45">
      <c r="A211" s="27" t="s">
        <v>406</v>
      </c>
      <c r="B211" s="8" t="s">
        <v>44</v>
      </c>
      <c r="C211" s="9" t="s">
        <v>202</v>
      </c>
      <c r="D211" s="118" t="s">
        <v>287</v>
      </c>
      <c r="E211" s="118" t="s">
        <v>639</v>
      </c>
      <c r="F211" s="118" t="s">
        <v>644</v>
      </c>
      <c r="G211" s="37">
        <f t="shared" si="28"/>
        <v>2.3809523809523812E-3</v>
      </c>
      <c r="H211" s="34">
        <v>3</v>
      </c>
      <c r="I211" s="37">
        <f t="shared" si="27"/>
        <v>7.9365079365079376E-4</v>
      </c>
    </row>
    <row r="212" spans="1:9" s="115" customFormat="1" ht="16.899999999999999" customHeight="1" x14ac:dyDescent="0.45">
      <c r="A212" s="27" t="s">
        <v>407</v>
      </c>
      <c r="B212" s="8" t="s">
        <v>45</v>
      </c>
      <c r="C212" s="9" t="s">
        <v>428</v>
      </c>
      <c r="D212" s="118" t="s">
        <v>427</v>
      </c>
      <c r="E212" s="118" t="s">
        <v>654</v>
      </c>
      <c r="F212" s="118" t="s">
        <v>658</v>
      </c>
      <c r="G212" s="37">
        <f>2/840</f>
        <v>2.3809523809523812E-3</v>
      </c>
      <c r="H212" s="34">
        <v>3</v>
      </c>
      <c r="I212" s="37">
        <f t="shared" si="27"/>
        <v>7.9365079365079376E-4</v>
      </c>
    </row>
    <row r="213" spans="1:9" s="115" customFormat="1" ht="16.899999999999999" customHeight="1" x14ac:dyDescent="0.45">
      <c r="A213" s="23" t="s">
        <v>408</v>
      </c>
      <c r="B213" s="45" t="s">
        <v>53</v>
      </c>
      <c r="C213" s="25" t="s">
        <v>313</v>
      </c>
      <c r="D213" s="125" t="s">
        <v>435</v>
      </c>
      <c r="E213" s="125" t="s">
        <v>655</v>
      </c>
      <c r="F213" s="125" t="s">
        <v>659</v>
      </c>
      <c r="G213" s="39">
        <f>20/840</f>
        <v>2.3809523809523808E-2</v>
      </c>
      <c r="H213" s="42">
        <v>3</v>
      </c>
      <c r="I213" s="39">
        <f t="shared" si="27"/>
        <v>7.9365079365079361E-3</v>
      </c>
    </row>
    <row r="214" spans="1:9" s="115" customFormat="1" ht="16.899999999999999" customHeight="1" x14ac:dyDescent="0.45">
      <c r="A214" s="23" t="s">
        <v>409</v>
      </c>
      <c r="B214" s="3" t="s">
        <v>131</v>
      </c>
      <c r="C214" s="6" t="s">
        <v>420</v>
      </c>
      <c r="D214" s="118" t="s">
        <v>426</v>
      </c>
      <c r="E214" s="125" t="s">
        <v>642</v>
      </c>
      <c r="F214" s="125" t="s">
        <v>647</v>
      </c>
      <c r="G214" s="37">
        <f>20/420</f>
        <v>4.7619047619047616E-2</v>
      </c>
      <c r="H214" s="34">
        <v>2</v>
      </c>
      <c r="I214" s="37">
        <f t="shared" si="27"/>
        <v>2.3809523809523808E-2</v>
      </c>
    </row>
    <row r="215" spans="1:9" s="115" customFormat="1" ht="16.899999999999999" customHeight="1" x14ac:dyDescent="0.45">
      <c r="A215" s="23" t="s">
        <v>410</v>
      </c>
      <c r="B215" s="3" t="s">
        <v>429</v>
      </c>
      <c r="C215" s="6" t="s">
        <v>125</v>
      </c>
      <c r="D215" s="125" t="s">
        <v>427</v>
      </c>
      <c r="E215" s="125" t="s">
        <v>654</v>
      </c>
      <c r="F215" s="125" t="s">
        <v>658</v>
      </c>
      <c r="G215" s="37">
        <f>2/840</f>
        <v>2.3809523809523812E-3</v>
      </c>
      <c r="H215" s="34">
        <v>3</v>
      </c>
      <c r="I215" s="37">
        <f t="shared" si="27"/>
        <v>7.9365079365079376E-4</v>
      </c>
    </row>
    <row r="216" spans="1:9" s="115" customFormat="1" ht="16.899999999999999" customHeight="1" x14ac:dyDescent="0.45">
      <c r="A216" s="23" t="s">
        <v>411</v>
      </c>
      <c r="B216" s="3" t="s">
        <v>46</v>
      </c>
      <c r="C216" s="6" t="s">
        <v>420</v>
      </c>
      <c r="D216" s="118" t="s">
        <v>426</v>
      </c>
      <c r="E216" s="125" t="s">
        <v>642</v>
      </c>
      <c r="F216" s="125" t="s">
        <v>647</v>
      </c>
      <c r="G216" s="37">
        <f>20/420</f>
        <v>4.7619047619047616E-2</v>
      </c>
      <c r="H216" s="34">
        <v>2</v>
      </c>
      <c r="I216" s="37">
        <f t="shared" si="27"/>
        <v>2.3809523809523808E-2</v>
      </c>
    </row>
    <row r="217" spans="1:9" s="115" customFormat="1" ht="16.899999999999999" customHeight="1" x14ac:dyDescent="0.45">
      <c r="A217" s="23" t="s">
        <v>412</v>
      </c>
      <c r="B217" s="3" t="s">
        <v>47</v>
      </c>
      <c r="C217" s="6" t="s">
        <v>125</v>
      </c>
      <c r="D217" s="125" t="s">
        <v>427</v>
      </c>
      <c r="E217" s="125" t="s">
        <v>654</v>
      </c>
      <c r="F217" s="125" t="s">
        <v>658</v>
      </c>
      <c r="G217" s="37">
        <f>2/840</f>
        <v>2.3809523809523812E-3</v>
      </c>
      <c r="H217" s="34">
        <v>3</v>
      </c>
      <c r="I217" s="37">
        <f t="shared" si="27"/>
        <v>7.9365079365079376E-4</v>
      </c>
    </row>
    <row r="218" spans="1:9" s="115" customFormat="1" ht="16.899999999999999" customHeight="1" x14ac:dyDescent="0.45">
      <c r="A218" s="23" t="s">
        <v>413</v>
      </c>
      <c r="B218" s="3" t="s">
        <v>430</v>
      </c>
      <c r="C218" s="6" t="s">
        <v>420</v>
      </c>
      <c r="D218" s="118" t="s">
        <v>426</v>
      </c>
      <c r="E218" s="125" t="s">
        <v>642</v>
      </c>
      <c r="F218" s="125" t="s">
        <v>647</v>
      </c>
      <c r="G218" s="37">
        <f>20/420</f>
        <v>4.7619047619047616E-2</v>
      </c>
      <c r="H218" s="34">
        <v>2</v>
      </c>
      <c r="I218" s="37">
        <f t="shared" si="27"/>
        <v>2.3809523809523808E-2</v>
      </c>
    </row>
    <row r="219" spans="1:9" s="115" customFormat="1" ht="16.899999999999999" customHeight="1" x14ac:dyDescent="0.45">
      <c r="A219" s="23" t="s">
        <v>414</v>
      </c>
      <c r="B219" s="3" t="s">
        <v>48</v>
      </c>
      <c r="C219" s="6" t="s">
        <v>125</v>
      </c>
      <c r="D219" s="125" t="s">
        <v>427</v>
      </c>
      <c r="E219" s="125" t="s">
        <v>654</v>
      </c>
      <c r="F219" s="125" t="s">
        <v>658</v>
      </c>
      <c r="G219" s="37">
        <f>2/840</f>
        <v>2.3809523809523812E-3</v>
      </c>
      <c r="H219" s="34">
        <v>3</v>
      </c>
      <c r="I219" s="37">
        <f t="shared" si="27"/>
        <v>7.9365079365079376E-4</v>
      </c>
    </row>
    <row r="220" spans="1:9" s="115" customFormat="1" ht="16.899999999999999" customHeight="1" x14ac:dyDescent="0.45">
      <c r="A220" s="23" t="s">
        <v>415</v>
      </c>
      <c r="B220" s="3" t="s">
        <v>49</v>
      </c>
      <c r="C220" s="6" t="s">
        <v>420</v>
      </c>
      <c r="D220" s="118" t="s">
        <v>431</v>
      </c>
      <c r="E220" s="125" t="s">
        <v>653</v>
      </c>
      <c r="F220" s="125" t="s">
        <v>649</v>
      </c>
      <c r="G220" s="37">
        <f>30/420</f>
        <v>7.1428571428571425E-2</v>
      </c>
      <c r="H220" s="34">
        <v>1</v>
      </c>
      <c r="I220" s="37">
        <f t="shared" si="27"/>
        <v>7.1428571428571425E-2</v>
      </c>
    </row>
    <row r="221" spans="1:9" s="115" customFormat="1" ht="16.899999999999999" customHeight="1" x14ac:dyDescent="0.45">
      <c r="A221" s="23" t="s">
        <v>416</v>
      </c>
      <c r="B221" s="3" t="s">
        <v>50</v>
      </c>
      <c r="C221" s="6" t="s">
        <v>125</v>
      </c>
      <c r="D221" s="125" t="s">
        <v>432</v>
      </c>
      <c r="E221" s="125" t="s">
        <v>657</v>
      </c>
      <c r="F221" s="125" t="s">
        <v>661</v>
      </c>
      <c r="G221" s="37">
        <f>3/840</f>
        <v>3.5714285714285713E-3</v>
      </c>
      <c r="H221" s="34">
        <v>3</v>
      </c>
      <c r="I221" s="37">
        <f t="shared" si="27"/>
        <v>1.1904761904761904E-3</v>
      </c>
    </row>
    <row r="222" spans="1:9" s="115" customFormat="1" ht="16.899999999999999" customHeight="1" x14ac:dyDescent="0.45">
      <c r="A222" s="23" t="s">
        <v>417</v>
      </c>
      <c r="B222" s="3" t="s">
        <v>433</v>
      </c>
      <c r="C222" s="6" t="s">
        <v>125</v>
      </c>
      <c r="D222" s="118" t="s">
        <v>426</v>
      </c>
      <c r="E222" s="125" t="s">
        <v>642</v>
      </c>
      <c r="F222" s="125" t="s">
        <v>647</v>
      </c>
      <c r="G222" s="37">
        <f>20/420</f>
        <v>4.7619047619047616E-2</v>
      </c>
      <c r="H222" s="34">
        <v>3</v>
      </c>
      <c r="I222" s="37">
        <f t="shared" si="27"/>
        <v>1.5873015873015872E-2</v>
      </c>
    </row>
    <row r="223" spans="1:9" s="115" customFormat="1" ht="16.899999999999999" customHeight="1" x14ac:dyDescent="0.45">
      <c r="A223" s="23" t="s">
        <v>418</v>
      </c>
      <c r="B223" s="3" t="s">
        <v>51</v>
      </c>
      <c r="C223" s="6" t="s">
        <v>125</v>
      </c>
      <c r="D223" s="118" t="s">
        <v>287</v>
      </c>
      <c r="E223" s="125" t="s">
        <v>639</v>
      </c>
      <c r="F223" s="125" t="s">
        <v>644</v>
      </c>
      <c r="G223" s="37">
        <f t="shared" si="28"/>
        <v>2.3809523809523812E-3</v>
      </c>
      <c r="H223" s="34">
        <v>3</v>
      </c>
      <c r="I223" s="37">
        <f t="shared" si="27"/>
        <v>7.9365079365079376E-4</v>
      </c>
    </row>
    <row r="224" spans="1:9" s="115" customFormat="1" ht="16.899999999999999" customHeight="1" x14ac:dyDescent="0.45">
      <c r="A224" s="23" t="s">
        <v>419</v>
      </c>
      <c r="B224" s="3" t="s">
        <v>52</v>
      </c>
      <c r="C224" s="6" t="s">
        <v>202</v>
      </c>
      <c r="D224" s="118" t="s">
        <v>434</v>
      </c>
      <c r="E224" s="125" t="s">
        <v>662</v>
      </c>
      <c r="F224" s="125" t="s">
        <v>650</v>
      </c>
      <c r="G224" s="37">
        <f>10/420</f>
        <v>2.3809523809523808E-2</v>
      </c>
      <c r="H224" s="34">
        <v>3</v>
      </c>
      <c r="I224" s="37">
        <f t="shared" si="27"/>
        <v>7.9365079365079361E-3</v>
      </c>
    </row>
    <row r="225" spans="1:9" s="115" customFormat="1" ht="16.899999999999999" customHeight="1" x14ac:dyDescent="0.45">
      <c r="A225" s="23" t="s">
        <v>437</v>
      </c>
      <c r="B225" s="3" t="s">
        <v>54</v>
      </c>
      <c r="C225" s="6" t="s">
        <v>202</v>
      </c>
      <c r="D225" s="125" t="s">
        <v>435</v>
      </c>
      <c r="E225" s="125" t="s">
        <v>655</v>
      </c>
      <c r="F225" s="125" t="s">
        <v>659</v>
      </c>
      <c r="G225" s="37">
        <f>20/840</f>
        <v>2.3809523809523808E-2</v>
      </c>
      <c r="H225" s="34">
        <v>3</v>
      </c>
      <c r="I225" s="37">
        <f t="shared" si="27"/>
        <v>7.9365079365079361E-3</v>
      </c>
    </row>
    <row r="226" spans="1:9" s="115" customFormat="1" ht="16.899999999999999" customHeight="1" x14ac:dyDescent="0.45">
      <c r="A226" s="23" t="s">
        <v>438</v>
      </c>
      <c r="B226" s="3" t="s">
        <v>55</v>
      </c>
      <c r="C226" s="6" t="s">
        <v>202</v>
      </c>
      <c r="D226" s="125" t="s">
        <v>427</v>
      </c>
      <c r="E226" s="125" t="s">
        <v>654</v>
      </c>
      <c r="F226" s="125" t="s">
        <v>658</v>
      </c>
      <c r="G226" s="37">
        <f>2/840</f>
        <v>2.3809523809523812E-3</v>
      </c>
      <c r="H226" s="34">
        <v>3</v>
      </c>
      <c r="I226" s="37">
        <f t="shared" si="27"/>
        <v>7.9365079365079376E-4</v>
      </c>
    </row>
    <row r="227" spans="1:9" s="115" customFormat="1" ht="16.899999999999999" customHeight="1" x14ac:dyDescent="0.45">
      <c r="A227" s="23" t="s">
        <v>439</v>
      </c>
      <c r="B227" s="3" t="s">
        <v>56</v>
      </c>
      <c r="C227" s="6" t="s">
        <v>202</v>
      </c>
      <c r="D227" s="125" t="s">
        <v>436</v>
      </c>
      <c r="E227" s="125" t="s">
        <v>665</v>
      </c>
      <c r="F227" s="125" t="s">
        <v>668</v>
      </c>
      <c r="G227" s="37">
        <f>6/840</f>
        <v>7.1428571428571426E-3</v>
      </c>
      <c r="H227" s="34">
        <v>3</v>
      </c>
      <c r="I227" s="37">
        <f t="shared" si="27"/>
        <v>2.3809523809523807E-3</v>
      </c>
    </row>
    <row r="228" spans="1:9" s="115" customFormat="1" ht="16.899999999999999" customHeight="1" x14ac:dyDescent="0.45">
      <c r="A228" s="23" t="s">
        <v>440</v>
      </c>
      <c r="B228" s="3" t="s">
        <v>57</v>
      </c>
      <c r="C228" s="6" t="s">
        <v>125</v>
      </c>
      <c r="D228" s="118" t="s">
        <v>287</v>
      </c>
      <c r="E228" s="125" t="s">
        <v>639</v>
      </c>
      <c r="F228" s="125" t="s">
        <v>644</v>
      </c>
      <c r="G228" s="37">
        <f t="shared" si="28"/>
        <v>2.3809523809523812E-3</v>
      </c>
      <c r="H228" s="34">
        <v>5</v>
      </c>
      <c r="I228" s="37">
        <f t="shared" si="27"/>
        <v>4.7619047619047624E-4</v>
      </c>
    </row>
    <row r="229" spans="1:9" s="115" customFormat="1" ht="16.899999999999999" customHeight="1" x14ac:dyDescent="0.5">
      <c r="A229" s="28">
        <v>6</v>
      </c>
      <c r="B229" s="128" t="s">
        <v>491</v>
      </c>
      <c r="C229" s="9"/>
      <c r="D229" s="118"/>
      <c r="E229" s="36"/>
      <c r="F229" s="36"/>
      <c r="G229" s="37"/>
      <c r="H229" s="34"/>
      <c r="I229" s="37"/>
    </row>
    <row r="230" spans="1:9" s="115" customFormat="1" ht="16.899999999999999" customHeight="1" x14ac:dyDescent="0.45">
      <c r="A230" s="19" t="s">
        <v>448</v>
      </c>
      <c r="B230" s="3" t="s">
        <v>58</v>
      </c>
      <c r="C230" s="4" t="s">
        <v>125</v>
      </c>
      <c r="D230" s="118" t="s">
        <v>496</v>
      </c>
      <c r="E230" s="125" t="s">
        <v>663</v>
      </c>
      <c r="F230" s="125" t="s">
        <v>651</v>
      </c>
      <c r="G230" s="37">
        <f>5/420</f>
        <v>1.1904761904761904E-2</v>
      </c>
      <c r="H230" s="34">
        <v>3</v>
      </c>
      <c r="I230" s="37">
        <f t="shared" si="27"/>
        <v>3.968253968253968E-3</v>
      </c>
    </row>
    <row r="231" spans="1:9" s="115" customFormat="1" ht="16.899999999999999" customHeight="1" x14ac:dyDescent="0.45">
      <c r="A231" s="19" t="s">
        <v>449</v>
      </c>
      <c r="B231" s="3" t="s">
        <v>59</v>
      </c>
      <c r="C231" s="4" t="s">
        <v>195</v>
      </c>
      <c r="D231" s="118" t="s">
        <v>434</v>
      </c>
      <c r="E231" s="125" t="s">
        <v>662</v>
      </c>
      <c r="F231" s="125" t="s">
        <v>650</v>
      </c>
      <c r="G231" s="37">
        <f>10/420</f>
        <v>2.3809523809523808E-2</v>
      </c>
      <c r="H231" s="34">
        <v>3</v>
      </c>
      <c r="I231" s="37">
        <f t="shared" si="27"/>
        <v>7.9365079365079361E-3</v>
      </c>
    </row>
    <row r="232" spans="1:9" s="115" customFormat="1" ht="16.899999999999999" customHeight="1" x14ac:dyDescent="0.45">
      <c r="A232" s="19" t="s">
        <v>450</v>
      </c>
      <c r="B232" s="3" t="s">
        <v>60</v>
      </c>
      <c r="C232" s="4" t="s">
        <v>497</v>
      </c>
      <c r="D232" s="118" t="s">
        <v>441</v>
      </c>
      <c r="E232" s="125" t="s">
        <v>664</v>
      </c>
      <c r="F232" s="125" t="s">
        <v>652</v>
      </c>
      <c r="G232" s="37">
        <f>35/420</f>
        <v>8.3333333333333329E-2</v>
      </c>
      <c r="H232" s="34">
        <v>3</v>
      </c>
      <c r="I232" s="37">
        <f t="shared" si="27"/>
        <v>2.7777777777777776E-2</v>
      </c>
    </row>
    <row r="233" spans="1:9" s="115" customFormat="1" ht="16.899999999999999" customHeight="1" x14ac:dyDescent="0.45">
      <c r="A233" s="19" t="s">
        <v>451</v>
      </c>
      <c r="B233" s="3" t="s">
        <v>61</v>
      </c>
      <c r="C233" s="4" t="s">
        <v>125</v>
      </c>
      <c r="D233" s="118" t="s">
        <v>496</v>
      </c>
      <c r="E233" s="125" t="s">
        <v>663</v>
      </c>
      <c r="F233" s="125" t="s">
        <v>651</v>
      </c>
      <c r="G233" s="37">
        <f t="shared" ref="G233:G235" si="29">5/420</f>
        <v>1.1904761904761904E-2</v>
      </c>
      <c r="H233" s="34">
        <v>3</v>
      </c>
      <c r="I233" s="37">
        <f t="shared" si="27"/>
        <v>3.968253968253968E-3</v>
      </c>
    </row>
    <row r="234" spans="1:9" s="115" customFormat="1" ht="16.899999999999999" customHeight="1" x14ac:dyDescent="0.45">
      <c r="A234" s="19" t="s">
        <v>452</v>
      </c>
      <c r="B234" s="3" t="s">
        <v>62</v>
      </c>
      <c r="C234" s="4" t="s">
        <v>195</v>
      </c>
      <c r="D234" s="118" t="s">
        <v>496</v>
      </c>
      <c r="E234" s="125" t="s">
        <v>663</v>
      </c>
      <c r="F234" s="125" t="s">
        <v>651</v>
      </c>
      <c r="G234" s="37">
        <f t="shared" si="29"/>
        <v>1.1904761904761904E-2</v>
      </c>
      <c r="H234" s="34">
        <v>3</v>
      </c>
      <c r="I234" s="37">
        <f t="shared" si="27"/>
        <v>3.968253968253968E-3</v>
      </c>
    </row>
    <row r="235" spans="1:9" s="115" customFormat="1" ht="16.899999999999999" customHeight="1" x14ac:dyDescent="0.45">
      <c r="A235" s="19" t="s">
        <v>453</v>
      </c>
      <c r="B235" s="3" t="s">
        <v>137</v>
      </c>
      <c r="C235" s="4" t="s">
        <v>195</v>
      </c>
      <c r="D235" s="118" t="s">
        <v>496</v>
      </c>
      <c r="E235" s="125" t="s">
        <v>663</v>
      </c>
      <c r="F235" s="125" t="s">
        <v>651</v>
      </c>
      <c r="G235" s="37">
        <f t="shared" si="29"/>
        <v>1.1904761904761904E-2</v>
      </c>
      <c r="H235" s="34">
        <v>3</v>
      </c>
      <c r="I235" s="37">
        <f t="shared" si="27"/>
        <v>3.968253968253968E-3</v>
      </c>
    </row>
    <row r="236" spans="1:9" s="115" customFormat="1" ht="16.899999999999999" customHeight="1" x14ac:dyDescent="0.45">
      <c r="A236" s="19" t="s">
        <v>461</v>
      </c>
      <c r="B236" s="3" t="s">
        <v>63</v>
      </c>
      <c r="C236" s="4" t="s">
        <v>498</v>
      </c>
      <c r="D236" s="118" t="s">
        <v>287</v>
      </c>
      <c r="E236" s="125" t="s">
        <v>639</v>
      </c>
      <c r="F236" s="125" t="s">
        <v>644</v>
      </c>
      <c r="G236" s="37">
        <f>1/420</f>
        <v>2.3809523809523812E-3</v>
      </c>
      <c r="H236" s="34">
        <v>5</v>
      </c>
      <c r="I236" s="37">
        <f t="shared" si="27"/>
        <v>4.7619047619047624E-4</v>
      </c>
    </row>
    <row r="237" spans="1:9" s="115" customFormat="1" ht="16.899999999999999" customHeight="1" x14ac:dyDescent="0.45">
      <c r="A237" s="19" t="s">
        <v>464</v>
      </c>
      <c r="B237" s="3" t="s">
        <v>57</v>
      </c>
      <c r="C237" s="4" t="s">
        <v>125</v>
      </c>
      <c r="D237" s="118" t="s">
        <v>287</v>
      </c>
      <c r="E237" s="125" t="s">
        <v>639</v>
      </c>
      <c r="F237" s="125" t="s">
        <v>644</v>
      </c>
      <c r="G237" s="37">
        <f>1/420</f>
        <v>2.3809523809523812E-3</v>
      </c>
      <c r="H237" s="34">
        <v>5</v>
      </c>
      <c r="I237" s="37">
        <f t="shared" si="27"/>
        <v>4.7619047619047624E-4</v>
      </c>
    </row>
    <row r="238" spans="1:9" s="115" customFormat="1" ht="16.899999999999999" customHeight="1" x14ac:dyDescent="0.5">
      <c r="A238" s="28">
        <v>7</v>
      </c>
      <c r="B238" s="128" t="s">
        <v>513</v>
      </c>
      <c r="C238" s="9"/>
      <c r="D238" s="118"/>
      <c r="E238" s="36"/>
      <c r="F238" s="36"/>
      <c r="G238" s="37"/>
      <c r="H238" s="2"/>
      <c r="I238" s="37"/>
    </row>
    <row r="239" spans="1:9" s="115" customFormat="1" ht="16.899999999999999" customHeight="1" x14ac:dyDescent="0.45">
      <c r="A239" s="30" t="s">
        <v>475</v>
      </c>
      <c r="B239" s="3" t="s">
        <v>64</v>
      </c>
      <c r="C239" s="25" t="s">
        <v>195</v>
      </c>
      <c r="D239" s="125" t="s">
        <v>515</v>
      </c>
      <c r="E239" s="125" t="s">
        <v>667</v>
      </c>
      <c r="F239" s="125" t="s">
        <v>670</v>
      </c>
      <c r="G239" s="37">
        <f>35/840</f>
        <v>4.1666666666666664E-2</v>
      </c>
      <c r="H239" s="34">
        <v>3</v>
      </c>
      <c r="I239" s="37">
        <f t="shared" si="27"/>
        <v>1.3888888888888888E-2</v>
      </c>
    </row>
    <row r="240" spans="1:9" s="115" customFormat="1" ht="16.899999999999999" customHeight="1" x14ac:dyDescent="0.45">
      <c r="A240" s="30" t="s">
        <v>476</v>
      </c>
      <c r="B240" s="3" t="s">
        <v>65</v>
      </c>
      <c r="C240" s="25" t="s">
        <v>195</v>
      </c>
      <c r="D240" s="125" t="s">
        <v>515</v>
      </c>
      <c r="E240" s="125" t="s">
        <v>667</v>
      </c>
      <c r="F240" s="125" t="s">
        <v>670</v>
      </c>
      <c r="G240" s="37">
        <f t="shared" ref="G240:G252" si="30">35/840</f>
        <v>4.1666666666666664E-2</v>
      </c>
      <c r="H240" s="34">
        <v>3</v>
      </c>
      <c r="I240" s="37">
        <f t="shared" si="27"/>
        <v>1.3888888888888888E-2</v>
      </c>
    </row>
    <row r="241" spans="1:9" s="115" customFormat="1" ht="16.899999999999999" customHeight="1" x14ac:dyDescent="0.45">
      <c r="A241" s="136" t="s">
        <v>477</v>
      </c>
      <c r="B241" s="5" t="s">
        <v>66</v>
      </c>
      <c r="C241" s="43" t="s">
        <v>195</v>
      </c>
      <c r="D241" s="129" t="s">
        <v>516</v>
      </c>
      <c r="E241" s="129" t="s">
        <v>671</v>
      </c>
      <c r="F241" s="129" t="s">
        <v>673</v>
      </c>
      <c r="G241" s="44">
        <f>4/840</f>
        <v>4.7619047619047623E-3</v>
      </c>
      <c r="H241" s="35">
        <v>3</v>
      </c>
      <c r="I241" s="44">
        <f t="shared" si="27"/>
        <v>1.5873015873015875E-3</v>
      </c>
    </row>
    <row r="242" spans="1:9" s="115" customFormat="1" ht="16.899999999999999" customHeight="1" x14ac:dyDescent="0.45">
      <c r="A242" s="30" t="s">
        <v>478</v>
      </c>
      <c r="B242" s="8" t="s">
        <v>67</v>
      </c>
      <c r="C242" s="9" t="s">
        <v>125</v>
      </c>
      <c r="D242" s="118" t="s">
        <v>454</v>
      </c>
      <c r="E242" s="118" t="s">
        <v>656</v>
      </c>
      <c r="F242" s="118" t="s">
        <v>660</v>
      </c>
      <c r="G242" s="37">
        <f>1/840</f>
        <v>1.1904761904761906E-3</v>
      </c>
      <c r="H242" s="34">
        <v>3</v>
      </c>
      <c r="I242" s="37">
        <f t="shared" si="27"/>
        <v>3.9682539682539688E-4</v>
      </c>
    </row>
    <row r="243" spans="1:9" s="115" customFormat="1" ht="16.899999999999999" customHeight="1" x14ac:dyDescent="0.45">
      <c r="A243" s="30" t="s">
        <v>479</v>
      </c>
      <c r="B243" s="8" t="s">
        <v>68</v>
      </c>
      <c r="C243" s="9" t="s">
        <v>125</v>
      </c>
      <c r="D243" s="118" t="s">
        <v>454</v>
      </c>
      <c r="E243" s="118" t="s">
        <v>656</v>
      </c>
      <c r="F243" s="118" t="s">
        <v>660</v>
      </c>
      <c r="G243" s="37">
        <f>1/840</f>
        <v>1.1904761904761906E-3</v>
      </c>
      <c r="H243" s="2">
        <v>7</v>
      </c>
      <c r="I243" s="37">
        <f t="shared" si="27"/>
        <v>1.7006802721088437E-4</v>
      </c>
    </row>
    <row r="244" spans="1:9" s="115" customFormat="1" ht="16.899999999999999" customHeight="1" x14ac:dyDescent="0.45">
      <c r="A244" s="137" t="s">
        <v>483</v>
      </c>
      <c r="B244" s="45" t="s">
        <v>69</v>
      </c>
      <c r="C244" s="25" t="s">
        <v>125</v>
      </c>
      <c r="D244" s="125" t="s">
        <v>454</v>
      </c>
      <c r="E244" s="125" t="s">
        <v>656</v>
      </c>
      <c r="F244" s="125" t="s">
        <v>660</v>
      </c>
      <c r="G244" s="39">
        <f t="shared" ref="G244:G245" si="31">1/840</f>
        <v>1.1904761904761906E-3</v>
      </c>
      <c r="H244" s="42">
        <v>5</v>
      </c>
      <c r="I244" s="39">
        <f t="shared" si="27"/>
        <v>2.3809523809523812E-4</v>
      </c>
    </row>
    <row r="245" spans="1:9" s="115" customFormat="1" ht="16.899999999999999" customHeight="1" x14ac:dyDescent="0.45">
      <c r="A245" s="30" t="s">
        <v>484</v>
      </c>
      <c r="B245" s="3" t="s">
        <v>57</v>
      </c>
      <c r="C245" s="6" t="s">
        <v>125</v>
      </c>
      <c r="D245" s="125" t="s">
        <v>454</v>
      </c>
      <c r="E245" s="125" t="s">
        <v>656</v>
      </c>
      <c r="F245" s="125" t="s">
        <v>660</v>
      </c>
      <c r="G245" s="37">
        <f t="shared" si="31"/>
        <v>1.1904761904761906E-3</v>
      </c>
      <c r="H245" s="34">
        <v>5</v>
      </c>
      <c r="I245" s="37">
        <f t="shared" si="27"/>
        <v>2.3809523809523812E-4</v>
      </c>
    </row>
    <row r="246" spans="1:9" s="115" customFormat="1" ht="16.899999999999999" customHeight="1" x14ac:dyDescent="0.45">
      <c r="A246" s="30" t="s">
        <v>485</v>
      </c>
      <c r="B246" s="3" t="s">
        <v>70</v>
      </c>
      <c r="C246" s="6" t="s">
        <v>196</v>
      </c>
      <c r="D246" s="125" t="s">
        <v>517</v>
      </c>
      <c r="E246" s="125" t="s">
        <v>672</v>
      </c>
      <c r="F246" s="125" t="s">
        <v>674</v>
      </c>
      <c r="G246" s="37">
        <f>12/840</f>
        <v>1.4285714285714285E-2</v>
      </c>
      <c r="H246" s="34">
        <v>1</v>
      </c>
      <c r="I246" s="37">
        <f t="shared" si="27"/>
        <v>1.4285714285714285E-2</v>
      </c>
    </row>
    <row r="247" spans="1:9" s="115" customFormat="1" ht="16.899999999999999" customHeight="1" x14ac:dyDescent="0.45">
      <c r="A247" s="30" t="s">
        <v>486</v>
      </c>
      <c r="B247" s="3" t="s">
        <v>71</v>
      </c>
      <c r="C247" s="6" t="s">
        <v>195</v>
      </c>
      <c r="D247" s="125" t="s">
        <v>432</v>
      </c>
      <c r="E247" s="125" t="s">
        <v>657</v>
      </c>
      <c r="F247" s="125" t="s">
        <v>661</v>
      </c>
      <c r="G247" s="37">
        <f>3/840</f>
        <v>3.5714285714285713E-3</v>
      </c>
      <c r="H247" s="34">
        <v>8</v>
      </c>
      <c r="I247" s="37">
        <f t="shared" si="27"/>
        <v>4.4642857142857141E-4</v>
      </c>
    </row>
    <row r="248" spans="1:9" s="115" customFormat="1" ht="16.899999999999999" customHeight="1" x14ac:dyDescent="0.45">
      <c r="A248" s="30" t="s">
        <v>487</v>
      </c>
      <c r="B248" s="3" t="s">
        <v>72</v>
      </c>
      <c r="C248" s="6" t="s">
        <v>125</v>
      </c>
      <c r="D248" s="125" t="s">
        <v>515</v>
      </c>
      <c r="E248" s="125" t="s">
        <v>667</v>
      </c>
      <c r="F248" s="125" t="s">
        <v>670</v>
      </c>
      <c r="G248" s="37">
        <f t="shared" si="30"/>
        <v>4.1666666666666664E-2</v>
      </c>
      <c r="H248" s="34">
        <v>1</v>
      </c>
      <c r="I248" s="37">
        <f t="shared" si="27"/>
        <v>4.1666666666666664E-2</v>
      </c>
    </row>
    <row r="249" spans="1:9" s="115" customFormat="1" ht="16.899999999999999" customHeight="1" x14ac:dyDescent="0.45">
      <c r="A249" s="30" t="s">
        <v>488</v>
      </c>
      <c r="B249" s="3" t="s">
        <v>73</v>
      </c>
      <c r="C249" s="6" t="s">
        <v>195</v>
      </c>
      <c r="D249" s="125" t="s">
        <v>515</v>
      </c>
      <c r="E249" s="125" t="s">
        <v>667</v>
      </c>
      <c r="F249" s="125" t="s">
        <v>670</v>
      </c>
      <c r="G249" s="37">
        <f t="shared" si="30"/>
        <v>4.1666666666666664E-2</v>
      </c>
      <c r="H249" s="34">
        <v>1</v>
      </c>
      <c r="I249" s="37">
        <f t="shared" si="27"/>
        <v>4.1666666666666664E-2</v>
      </c>
    </row>
    <row r="250" spans="1:9" s="115" customFormat="1" ht="16.899999999999999" customHeight="1" x14ac:dyDescent="0.45">
      <c r="A250" s="30" t="s">
        <v>489</v>
      </c>
      <c r="B250" s="3" t="s">
        <v>74</v>
      </c>
      <c r="C250" s="6" t="s">
        <v>195</v>
      </c>
      <c r="D250" s="125" t="s">
        <v>515</v>
      </c>
      <c r="E250" s="125" t="s">
        <v>667</v>
      </c>
      <c r="F250" s="125" t="s">
        <v>670</v>
      </c>
      <c r="G250" s="37">
        <f t="shared" si="30"/>
        <v>4.1666666666666664E-2</v>
      </c>
      <c r="H250" s="34">
        <v>3</v>
      </c>
      <c r="I250" s="37">
        <f t="shared" si="27"/>
        <v>1.3888888888888888E-2</v>
      </c>
    </row>
    <row r="251" spans="1:9" s="115" customFormat="1" ht="16.899999999999999" customHeight="1" x14ac:dyDescent="0.45">
      <c r="A251" s="30" t="s">
        <v>518</v>
      </c>
      <c r="B251" s="3" t="s">
        <v>75</v>
      </c>
      <c r="C251" s="6" t="s">
        <v>195</v>
      </c>
      <c r="D251" s="125" t="s">
        <v>515</v>
      </c>
      <c r="E251" s="125" t="s">
        <v>667</v>
      </c>
      <c r="F251" s="125" t="s">
        <v>670</v>
      </c>
      <c r="G251" s="37">
        <f t="shared" si="30"/>
        <v>4.1666666666666664E-2</v>
      </c>
      <c r="H251" s="34">
        <v>1</v>
      </c>
      <c r="I251" s="37">
        <f t="shared" si="27"/>
        <v>4.1666666666666664E-2</v>
      </c>
    </row>
    <row r="252" spans="1:9" s="115" customFormat="1" ht="16.899999999999999" customHeight="1" x14ac:dyDescent="0.45">
      <c r="A252" s="30" t="s">
        <v>519</v>
      </c>
      <c r="B252" s="3" t="s">
        <v>76</v>
      </c>
      <c r="C252" s="6" t="s">
        <v>125</v>
      </c>
      <c r="D252" s="125" t="s">
        <v>515</v>
      </c>
      <c r="E252" s="125" t="s">
        <v>667</v>
      </c>
      <c r="F252" s="125" t="s">
        <v>670</v>
      </c>
      <c r="G252" s="37">
        <f t="shared" si="30"/>
        <v>4.1666666666666664E-2</v>
      </c>
      <c r="H252" s="34">
        <v>3</v>
      </c>
      <c r="I252" s="37">
        <f t="shared" si="27"/>
        <v>1.3888888888888888E-2</v>
      </c>
    </row>
    <row r="253" spans="1:9" s="115" customFormat="1" ht="16.899999999999999" customHeight="1" x14ac:dyDescent="0.45">
      <c r="A253" s="30" t="s">
        <v>520</v>
      </c>
      <c r="B253" s="3" t="s">
        <v>77</v>
      </c>
      <c r="C253" s="6" t="s">
        <v>196</v>
      </c>
      <c r="D253" s="125" t="s">
        <v>436</v>
      </c>
      <c r="E253" s="125" t="s">
        <v>665</v>
      </c>
      <c r="F253" s="125" t="s">
        <v>668</v>
      </c>
      <c r="G253" s="37">
        <f>6/840</f>
        <v>7.1428571428571426E-3</v>
      </c>
      <c r="H253" s="34">
        <v>1</v>
      </c>
      <c r="I253" s="37">
        <f t="shared" si="27"/>
        <v>7.1428571428571426E-3</v>
      </c>
    </row>
    <row r="254" spans="1:9" s="115" customFormat="1" ht="16.899999999999999" customHeight="1" x14ac:dyDescent="0.45">
      <c r="A254" s="30" t="s">
        <v>521</v>
      </c>
      <c r="B254" s="3" t="s">
        <v>78</v>
      </c>
      <c r="C254" s="6" t="s">
        <v>125</v>
      </c>
      <c r="D254" s="125" t="s">
        <v>517</v>
      </c>
      <c r="E254" s="125" t="s">
        <v>672</v>
      </c>
      <c r="F254" s="125" t="s">
        <v>674</v>
      </c>
      <c r="G254" s="37">
        <f>12/840</f>
        <v>1.4285714285714285E-2</v>
      </c>
      <c r="H254" s="34">
        <v>1</v>
      </c>
      <c r="I254" s="37">
        <f t="shared" si="27"/>
        <v>1.4285714285714285E-2</v>
      </c>
    </row>
    <row r="255" spans="1:9" s="115" customFormat="1" ht="16.899999999999999" customHeight="1" x14ac:dyDescent="0.45">
      <c r="A255" s="30" t="s">
        <v>522</v>
      </c>
      <c r="B255" s="3" t="s">
        <v>79</v>
      </c>
      <c r="C255" s="6" t="s">
        <v>197</v>
      </c>
      <c r="D255" s="125" t="s">
        <v>454</v>
      </c>
      <c r="E255" s="125" t="s">
        <v>656</v>
      </c>
      <c r="F255" s="125" t="s">
        <v>660</v>
      </c>
      <c r="G255" s="37">
        <f>1/840</f>
        <v>1.1904761904761906E-3</v>
      </c>
      <c r="H255" s="34">
        <v>3</v>
      </c>
      <c r="I255" s="37">
        <f t="shared" si="27"/>
        <v>3.9682539682539688E-4</v>
      </c>
    </row>
    <row r="256" spans="1:9" s="115" customFormat="1" ht="16.899999999999999" customHeight="1" x14ac:dyDescent="0.45">
      <c r="A256" s="30" t="s">
        <v>523</v>
      </c>
      <c r="B256" s="3" t="s">
        <v>80</v>
      </c>
      <c r="C256" s="6" t="s">
        <v>197</v>
      </c>
      <c r="D256" s="125" t="s">
        <v>454</v>
      </c>
      <c r="E256" s="125" t="s">
        <v>656</v>
      </c>
      <c r="F256" s="125" t="s">
        <v>660</v>
      </c>
      <c r="G256" s="37">
        <f t="shared" ref="G256:G257" si="32">1/840</f>
        <v>1.1904761904761906E-3</v>
      </c>
      <c r="H256" s="34">
        <v>3</v>
      </c>
      <c r="I256" s="37">
        <f t="shared" si="27"/>
        <v>3.9682539682539688E-4</v>
      </c>
    </row>
    <row r="257" spans="1:9" s="115" customFormat="1" ht="16.899999999999999" customHeight="1" x14ac:dyDescent="0.45">
      <c r="A257" s="30" t="s">
        <v>524</v>
      </c>
      <c r="B257" s="3" t="s">
        <v>81</v>
      </c>
      <c r="C257" s="6" t="s">
        <v>125</v>
      </c>
      <c r="D257" s="125" t="s">
        <v>454</v>
      </c>
      <c r="E257" s="125" t="s">
        <v>656</v>
      </c>
      <c r="F257" s="125" t="s">
        <v>660</v>
      </c>
      <c r="G257" s="37">
        <f t="shared" si="32"/>
        <v>1.1904761904761906E-3</v>
      </c>
      <c r="H257" s="34">
        <v>3</v>
      </c>
      <c r="I257" s="37">
        <f t="shared" si="27"/>
        <v>3.9682539682539688E-4</v>
      </c>
    </row>
    <row r="258" spans="1:9" s="115" customFormat="1" ht="16.899999999999999" customHeight="1" x14ac:dyDescent="0.5">
      <c r="A258" s="28">
        <v>8</v>
      </c>
      <c r="B258" s="128" t="s">
        <v>549</v>
      </c>
      <c r="C258" s="9"/>
      <c r="D258" s="118"/>
      <c r="E258" s="36"/>
      <c r="F258" s="36"/>
      <c r="G258" s="37"/>
      <c r="H258" s="34"/>
      <c r="I258" s="37"/>
    </row>
    <row r="259" spans="1:9" s="115" customFormat="1" ht="16.899999999999999" customHeight="1" x14ac:dyDescent="0.45">
      <c r="A259" s="30" t="s">
        <v>499</v>
      </c>
      <c r="B259" s="3" t="s">
        <v>82</v>
      </c>
      <c r="C259" s="6" t="s">
        <v>125</v>
      </c>
      <c r="D259" s="118" t="s">
        <v>287</v>
      </c>
      <c r="E259" s="34" t="s">
        <v>285</v>
      </c>
      <c r="F259" s="119" t="s">
        <v>638</v>
      </c>
      <c r="G259" s="37">
        <f>1/35</f>
        <v>2.8571428571428571E-2</v>
      </c>
      <c r="H259" s="34">
        <v>3</v>
      </c>
      <c r="I259" s="37">
        <f t="shared" si="27"/>
        <v>9.5238095238095229E-3</v>
      </c>
    </row>
    <row r="260" spans="1:9" s="115" customFormat="1" ht="16.899999999999999" customHeight="1" x14ac:dyDescent="0.5">
      <c r="A260" s="30" t="s">
        <v>500</v>
      </c>
      <c r="B260" s="3" t="s">
        <v>132</v>
      </c>
      <c r="C260" s="6" t="s">
        <v>125</v>
      </c>
      <c r="D260" s="118" t="s">
        <v>635</v>
      </c>
      <c r="E260" s="36"/>
      <c r="F260" s="118" t="s">
        <v>635</v>
      </c>
      <c r="G260" s="37">
        <f>1/6</f>
        <v>0.16666666666666666</v>
      </c>
      <c r="H260" s="34">
        <v>3</v>
      </c>
      <c r="I260" s="37">
        <f t="shared" si="27"/>
        <v>5.5555555555555552E-2</v>
      </c>
    </row>
    <row r="261" spans="1:9" s="115" customFormat="1" ht="16.899999999999999" customHeight="1" x14ac:dyDescent="0.5">
      <c r="A261" s="30" t="s">
        <v>501</v>
      </c>
      <c r="B261" s="3" t="s">
        <v>133</v>
      </c>
      <c r="C261" s="6" t="s">
        <v>125</v>
      </c>
      <c r="D261" s="118" t="s">
        <v>635</v>
      </c>
      <c r="E261" s="36"/>
      <c r="F261" s="118" t="s">
        <v>635</v>
      </c>
      <c r="G261" s="37">
        <f t="shared" ref="G261:G264" si="33">1/6</f>
        <v>0.16666666666666666</v>
      </c>
      <c r="H261" s="34">
        <v>3</v>
      </c>
      <c r="I261" s="37">
        <f t="shared" si="27"/>
        <v>5.5555555555555552E-2</v>
      </c>
    </row>
    <row r="262" spans="1:9" s="115" customFormat="1" ht="16.899999999999999" customHeight="1" x14ac:dyDescent="0.5">
      <c r="A262" s="30" t="s">
        <v>502</v>
      </c>
      <c r="B262" s="3" t="s">
        <v>134</v>
      </c>
      <c r="C262" s="6" t="s">
        <v>125</v>
      </c>
      <c r="D262" s="118" t="s">
        <v>635</v>
      </c>
      <c r="E262" s="36"/>
      <c r="F262" s="118" t="s">
        <v>635</v>
      </c>
      <c r="G262" s="37">
        <f t="shared" si="33"/>
        <v>0.16666666666666666</v>
      </c>
      <c r="H262" s="34">
        <v>3</v>
      </c>
      <c r="I262" s="37">
        <f t="shared" si="27"/>
        <v>5.5555555555555552E-2</v>
      </c>
    </row>
    <row r="263" spans="1:9" s="115" customFormat="1" ht="16.899999999999999" customHeight="1" x14ac:dyDescent="0.5">
      <c r="A263" s="30" t="s">
        <v>503</v>
      </c>
      <c r="B263" s="3" t="s">
        <v>135</v>
      </c>
      <c r="C263" s="6" t="s">
        <v>125</v>
      </c>
      <c r="D263" s="118" t="s">
        <v>635</v>
      </c>
      <c r="E263" s="36"/>
      <c r="F263" s="118" t="s">
        <v>635</v>
      </c>
      <c r="G263" s="37">
        <f t="shared" si="33"/>
        <v>0.16666666666666666</v>
      </c>
      <c r="H263" s="34">
        <v>3</v>
      </c>
      <c r="I263" s="37">
        <f t="shared" si="27"/>
        <v>5.5555555555555552E-2</v>
      </c>
    </row>
    <row r="264" spans="1:9" s="115" customFormat="1" ht="16.899999999999999" customHeight="1" x14ac:dyDescent="0.5">
      <c r="A264" s="30" t="s">
        <v>504</v>
      </c>
      <c r="B264" s="3" t="s">
        <v>136</v>
      </c>
      <c r="C264" s="6" t="s">
        <v>125</v>
      </c>
      <c r="D264" s="118" t="s">
        <v>635</v>
      </c>
      <c r="E264" s="36"/>
      <c r="F264" s="118" t="s">
        <v>635</v>
      </c>
      <c r="G264" s="37">
        <f t="shared" si="33"/>
        <v>0.16666666666666666</v>
      </c>
      <c r="H264" s="34">
        <v>3</v>
      </c>
      <c r="I264" s="37">
        <f t="shared" si="27"/>
        <v>5.5555555555555552E-2</v>
      </c>
    </row>
    <row r="265" spans="1:9" s="115" customFormat="1" ht="48.6" customHeight="1" x14ac:dyDescent="0.45">
      <c r="A265" s="30" t="s">
        <v>505</v>
      </c>
      <c r="B265" s="16" t="s">
        <v>551</v>
      </c>
      <c r="C265" s="6" t="s">
        <v>125</v>
      </c>
      <c r="D265" s="125" t="s">
        <v>421</v>
      </c>
      <c r="E265" s="125" t="s">
        <v>666</v>
      </c>
      <c r="F265" s="125" t="s">
        <v>669</v>
      </c>
      <c r="G265" s="37">
        <f>5/840</f>
        <v>5.9523809523809521E-3</v>
      </c>
      <c r="H265" s="34">
        <v>3</v>
      </c>
      <c r="I265" s="37">
        <f t="shared" si="27"/>
        <v>1.984126984126984E-3</v>
      </c>
    </row>
    <row r="266" spans="1:9" s="115" customFormat="1" ht="51" customHeight="1" x14ac:dyDescent="0.45">
      <c r="A266" s="30" t="s">
        <v>506</v>
      </c>
      <c r="B266" s="16" t="s">
        <v>550</v>
      </c>
      <c r="C266" s="6" t="s">
        <v>125</v>
      </c>
      <c r="D266" s="118" t="s">
        <v>289</v>
      </c>
      <c r="E266" s="34"/>
      <c r="F266" s="120" t="s">
        <v>675</v>
      </c>
      <c r="G266" s="37">
        <f>2/35</f>
        <v>5.7142857142857141E-2</v>
      </c>
      <c r="H266" s="34">
        <v>3</v>
      </c>
      <c r="I266" s="37">
        <f t="shared" si="27"/>
        <v>1.9047619047619046E-2</v>
      </c>
    </row>
    <row r="267" spans="1:9" s="115" customFormat="1" ht="30" customHeight="1" x14ac:dyDescent="0.45">
      <c r="A267" s="30" t="s">
        <v>507</v>
      </c>
      <c r="B267" s="46" t="s">
        <v>552</v>
      </c>
      <c r="C267" s="6" t="s">
        <v>125</v>
      </c>
      <c r="D267" s="125" t="s">
        <v>421</v>
      </c>
      <c r="E267" s="125" t="s">
        <v>666</v>
      </c>
      <c r="F267" s="125" t="s">
        <v>669</v>
      </c>
      <c r="G267" s="37">
        <f>5/840</f>
        <v>5.9523809523809521E-3</v>
      </c>
      <c r="H267" s="34">
        <v>3</v>
      </c>
      <c r="I267" s="37">
        <f t="shared" si="27"/>
        <v>1.984126984126984E-3</v>
      </c>
    </row>
    <row r="268" spans="1:9" s="115" customFormat="1" ht="16.899999999999999" customHeight="1" x14ac:dyDescent="0.5">
      <c r="A268" s="136" t="s">
        <v>508</v>
      </c>
      <c r="B268" s="5" t="s">
        <v>85</v>
      </c>
      <c r="C268" s="7" t="s">
        <v>125</v>
      </c>
      <c r="D268" s="123" t="s">
        <v>289</v>
      </c>
      <c r="E268" s="127"/>
      <c r="F268" s="134" t="s">
        <v>675</v>
      </c>
      <c r="G268" s="44">
        <f>2/35</f>
        <v>5.7142857142857141E-2</v>
      </c>
      <c r="H268" s="35">
        <v>3</v>
      </c>
      <c r="I268" s="44">
        <f t="shared" ref="I268:I331" si="34">G268/H268</f>
        <v>1.9047619047619046E-2</v>
      </c>
    </row>
    <row r="269" spans="1:9" s="115" customFormat="1" ht="16.899999999999999" customHeight="1" x14ac:dyDescent="0.5">
      <c r="A269" s="28">
        <v>9</v>
      </c>
      <c r="B269" s="128" t="s">
        <v>611</v>
      </c>
      <c r="C269" s="9"/>
      <c r="D269" s="118"/>
      <c r="E269" s="36"/>
      <c r="F269" s="36"/>
      <c r="G269" s="37"/>
      <c r="H269" s="34"/>
      <c r="I269" s="37"/>
    </row>
    <row r="270" spans="1:9" s="115" customFormat="1" ht="16.899999999999999" customHeight="1" x14ac:dyDescent="0.45">
      <c r="A270" s="30" t="s">
        <v>530</v>
      </c>
      <c r="B270" s="8" t="s">
        <v>88</v>
      </c>
      <c r="C270" s="9" t="s">
        <v>202</v>
      </c>
      <c r="D270" s="118" t="s">
        <v>635</v>
      </c>
      <c r="E270" s="34"/>
      <c r="F270" s="118" t="s">
        <v>635</v>
      </c>
      <c r="G270" s="37">
        <f>1/6</f>
        <v>0.16666666666666666</v>
      </c>
      <c r="H270" s="34">
        <v>3</v>
      </c>
      <c r="I270" s="37">
        <f t="shared" si="34"/>
        <v>5.5555555555555552E-2</v>
      </c>
    </row>
    <row r="271" spans="1:9" s="115" customFormat="1" ht="16.899999999999999" customHeight="1" x14ac:dyDescent="0.45">
      <c r="A271" s="131" t="s">
        <v>531</v>
      </c>
      <c r="B271" s="45" t="s">
        <v>89</v>
      </c>
      <c r="C271" s="25" t="s">
        <v>202</v>
      </c>
      <c r="D271" s="125" t="s">
        <v>285</v>
      </c>
      <c r="E271" s="42"/>
      <c r="F271" s="138" t="s">
        <v>638</v>
      </c>
      <c r="G271" s="39">
        <f>1/35</f>
        <v>2.8571428571428571E-2</v>
      </c>
      <c r="H271" s="42">
        <v>3</v>
      </c>
      <c r="I271" s="39">
        <f t="shared" si="34"/>
        <v>9.5238095238095229E-3</v>
      </c>
    </row>
    <row r="272" spans="1:9" s="115" customFormat="1" ht="16.899999999999999" customHeight="1" x14ac:dyDescent="0.45">
      <c r="A272" s="19" t="s">
        <v>532</v>
      </c>
      <c r="B272" s="3" t="s">
        <v>90</v>
      </c>
      <c r="C272" s="6" t="s">
        <v>202</v>
      </c>
      <c r="D272" s="118" t="s">
        <v>289</v>
      </c>
      <c r="E272" s="34"/>
      <c r="F272" s="120" t="s">
        <v>675</v>
      </c>
      <c r="G272" s="37">
        <f>2/35</f>
        <v>5.7142857142857141E-2</v>
      </c>
      <c r="H272" s="34">
        <v>8</v>
      </c>
      <c r="I272" s="37">
        <f t="shared" si="34"/>
        <v>7.1428571428571426E-3</v>
      </c>
    </row>
    <row r="273" spans="1:9" s="115" customFormat="1" ht="16.899999999999999" customHeight="1" x14ac:dyDescent="0.45">
      <c r="A273" s="19" t="s">
        <v>533</v>
      </c>
      <c r="B273" s="3" t="s">
        <v>91</v>
      </c>
      <c r="C273" s="6" t="s">
        <v>202</v>
      </c>
      <c r="D273" s="118" t="s">
        <v>612</v>
      </c>
      <c r="E273" s="34"/>
      <c r="F273" s="120" t="s">
        <v>676</v>
      </c>
      <c r="G273" s="37">
        <f>20/35</f>
        <v>0.5714285714285714</v>
      </c>
      <c r="H273" s="34">
        <v>3</v>
      </c>
      <c r="I273" s="37">
        <f t="shared" si="34"/>
        <v>0.19047619047619047</v>
      </c>
    </row>
    <row r="274" spans="1:9" s="115" customFormat="1" ht="16.899999999999999" customHeight="1" x14ac:dyDescent="0.45">
      <c r="A274" s="19" t="s">
        <v>534</v>
      </c>
      <c r="B274" s="3" t="s">
        <v>92</v>
      </c>
      <c r="C274" s="6" t="s">
        <v>202</v>
      </c>
      <c r="D274" s="118" t="s">
        <v>435</v>
      </c>
      <c r="E274" s="125" t="s">
        <v>655</v>
      </c>
      <c r="F274" s="125" t="s">
        <v>659</v>
      </c>
      <c r="G274" s="37">
        <f>20/840</f>
        <v>2.3809523809523808E-2</v>
      </c>
      <c r="H274" s="34">
        <v>3</v>
      </c>
      <c r="I274" s="37">
        <f t="shared" si="34"/>
        <v>7.9365079365079361E-3</v>
      </c>
    </row>
    <row r="275" spans="1:9" s="115" customFormat="1" ht="16.899999999999999" customHeight="1" x14ac:dyDescent="0.45">
      <c r="A275" s="19" t="s">
        <v>535</v>
      </c>
      <c r="B275" s="3" t="s">
        <v>93</v>
      </c>
      <c r="C275" s="6" t="s">
        <v>202</v>
      </c>
      <c r="D275" s="118" t="s">
        <v>432</v>
      </c>
      <c r="E275" s="125" t="s">
        <v>657</v>
      </c>
      <c r="F275" s="125" t="s">
        <v>661</v>
      </c>
      <c r="G275" s="37">
        <f>3/840</f>
        <v>3.5714285714285713E-3</v>
      </c>
      <c r="H275" s="34">
        <v>3</v>
      </c>
      <c r="I275" s="37">
        <f t="shared" si="34"/>
        <v>1.1904761904761904E-3</v>
      </c>
    </row>
    <row r="276" spans="1:9" s="115" customFormat="1" ht="16.899999999999999" customHeight="1" x14ac:dyDescent="0.5">
      <c r="A276" s="19" t="s">
        <v>536</v>
      </c>
      <c r="B276" s="3" t="s">
        <v>614</v>
      </c>
      <c r="C276" s="6"/>
      <c r="D276" s="118"/>
      <c r="E276" s="36"/>
      <c r="F276" s="36"/>
      <c r="G276" s="37"/>
      <c r="H276" s="34"/>
      <c r="I276" s="37"/>
    </row>
    <row r="277" spans="1:9" s="115" customFormat="1" ht="16.899999999999999" customHeight="1" x14ac:dyDescent="0.5">
      <c r="A277" s="19"/>
      <c r="B277" s="3" t="s">
        <v>94</v>
      </c>
      <c r="C277" s="6" t="s">
        <v>202</v>
      </c>
      <c r="D277" s="118" t="s">
        <v>613</v>
      </c>
      <c r="E277" s="36"/>
      <c r="F277" s="118" t="s">
        <v>677</v>
      </c>
      <c r="G277" s="37">
        <f>1/175</f>
        <v>5.7142857142857143E-3</v>
      </c>
      <c r="H277" s="34">
        <v>5</v>
      </c>
      <c r="I277" s="37">
        <f t="shared" si="34"/>
        <v>1.1428571428571429E-3</v>
      </c>
    </row>
    <row r="278" spans="1:9" s="115" customFormat="1" ht="16.899999999999999" customHeight="1" x14ac:dyDescent="0.5">
      <c r="A278" s="19"/>
      <c r="B278" s="3" t="s">
        <v>95</v>
      </c>
      <c r="C278" s="6" t="s">
        <v>202</v>
      </c>
      <c r="D278" s="118" t="s">
        <v>613</v>
      </c>
      <c r="E278" s="36"/>
      <c r="F278" s="118" t="s">
        <v>677</v>
      </c>
      <c r="G278" s="37">
        <f t="shared" ref="G278:G284" si="35">1/175</f>
        <v>5.7142857142857143E-3</v>
      </c>
      <c r="H278" s="34">
        <v>5</v>
      </c>
      <c r="I278" s="37">
        <f t="shared" si="34"/>
        <v>1.1428571428571429E-3</v>
      </c>
    </row>
    <row r="279" spans="1:9" s="115" customFormat="1" ht="16.899999999999999" customHeight="1" x14ac:dyDescent="0.5">
      <c r="A279" s="19"/>
      <c r="B279" s="3" t="s">
        <v>57</v>
      </c>
      <c r="C279" s="6" t="s">
        <v>125</v>
      </c>
      <c r="D279" s="118" t="s">
        <v>613</v>
      </c>
      <c r="E279" s="36"/>
      <c r="F279" s="118" t="s">
        <v>677</v>
      </c>
      <c r="G279" s="37">
        <f t="shared" si="35"/>
        <v>5.7142857142857143E-3</v>
      </c>
      <c r="H279" s="34">
        <v>5</v>
      </c>
      <c r="I279" s="37">
        <f t="shared" si="34"/>
        <v>1.1428571428571429E-3</v>
      </c>
    </row>
    <row r="280" spans="1:9" s="115" customFormat="1" ht="16.899999999999999" customHeight="1" x14ac:dyDescent="0.5">
      <c r="A280" s="19" t="s">
        <v>537</v>
      </c>
      <c r="B280" s="3" t="s">
        <v>615</v>
      </c>
      <c r="C280" s="133"/>
      <c r="D280" s="118"/>
      <c r="E280" s="36"/>
      <c r="F280" s="118"/>
      <c r="G280" s="37"/>
      <c r="H280" s="34"/>
      <c r="I280" s="37"/>
    </row>
    <row r="281" spans="1:9" s="115" customFormat="1" ht="16.899999999999999" customHeight="1" x14ac:dyDescent="0.5">
      <c r="A281" s="19"/>
      <c r="B281" s="3" t="s">
        <v>68</v>
      </c>
      <c r="C281" s="6" t="s">
        <v>125</v>
      </c>
      <c r="D281" s="118" t="s">
        <v>613</v>
      </c>
      <c r="E281" s="36"/>
      <c r="F281" s="118" t="s">
        <v>677</v>
      </c>
      <c r="G281" s="37">
        <f t="shared" si="35"/>
        <v>5.7142857142857143E-3</v>
      </c>
      <c r="H281" s="34">
        <v>7</v>
      </c>
      <c r="I281" s="37">
        <f t="shared" si="34"/>
        <v>8.1632653061224493E-4</v>
      </c>
    </row>
    <row r="282" spans="1:9" s="115" customFormat="1" ht="16.899999999999999" customHeight="1" x14ac:dyDescent="0.5">
      <c r="A282" s="19"/>
      <c r="B282" s="3" t="s">
        <v>69</v>
      </c>
      <c r="C282" s="6" t="s">
        <v>125</v>
      </c>
      <c r="D282" s="118" t="s">
        <v>613</v>
      </c>
      <c r="E282" s="36"/>
      <c r="F282" s="118" t="s">
        <v>677</v>
      </c>
      <c r="G282" s="37">
        <f t="shared" si="35"/>
        <v>5.7142857142857143E-3</v>
      </c>
      <c r="H282" s="34">
        <v>5</v>
      </c>
      <c r="I282" s="37">
        <f t="shared" si="34"/>
        <v>1.1428571428571429E-3</v>
      </c>
    </row>
    <row r="283" spans="1:9" s="115" customFormat="1" ht="16.899999999999999" customHeight="1" x14ac:dyDescent="0.5">
      <c r="A283" s="19"/>
      <c r="B283" s="3" t="s">
        <v>96</v>
      </c>
      <c r="C283" s="6" t="s">
        <v>202</v>
      </c>
      <c r="D283" s="118" t="s">
        <v>613</v>
      </c>
      <c r="E283" s="36"/>
      <c r="F283" s="118" t="s">
        <v>677</v>
      </c>
      <c r="G283" s="37">
        <f t="shared" si="35"/>
        <v>5.7142857142857143E-3</v>
      </c>
      <c r="H283" s="34">
        <v>5</v>
      </c>
      <c r="I283" s="37">
        <f t="shared" si="34"/>
        <v>1.1428571428571429E-3</v>
      </c>
    </row>
    <row r="284" spans="1:9" s="115" customFormat="1" ht="16.899999999999999" customHeight="1" x14ac:dyDescent="0.5">
      <c r="A284" s="19"/>
      <c r="B284" s="3" t="s">
        <v>97</v>
      </c>
      <c r="C284" s="6" t="s">
        <v>202</v>
      </c>
      <c r="D284" s="118" t="s">
        <v>613</v>
      </c>
      <c r="E284" s="36"/>
      <c r="F284" s="118" t="s">
        <v>677</v>
      </c>
      <c r="G284" s="37">
        <f t="shared" si="35"/>
        <v>5.7142857142857143E-3</v>
      </c>
      <c r="H284" s="34">
        <v>5</v>
      </c>
      <c r="I284" s="37">
        <f t="shared" si="34"/>
        <v>1.1428571428571429E-3</v>
      </c>
    </row>
    <row r="285" spans="1:9" s="115" customFormat="1" ht="16.899999999999999" customHeight="1" x14ac:dyDescent="0.45">
      <c r="A285" s="19" t="s">
        <v>538</v>
      </c>
      <c r="B285" s="3" t="s">
        <v>98</v>
      </c>
      <c r="C285" s="6" t="s">
        <v>202</v>
      </c>
      <c r="D285" s="118" t="s">
        <v>454</v>
      </c>
      <c r="E285" s="125" t="s">
        <v>656</v>
      </c>
      <c r="F285" s="125" t="s">
        <v>660</v>
      </c>
      <c r="G285" s="37">
        <f>1/840</f>
        <v>1.1904761904761906E-3</v>
      </c>
      <c r="H285" s="34">
        <v>7</v>
      </c>
      <c r="I285" s="37">
        <f t="shared" si="34"/>
        <v>1.7006802721088437E-4</v>
      </c>
    </row>
    <row r="286" spans="1:9" s="115" customFormat="1" ht="16.899999999999999" customHeight="1" x14ac:dyDescent="0.45">
      <c r="A286" s="19" t="s">
        <v>539</v>
      </c>
      <c r="B286" s="3" t="s">
        <v>99</v>
      </c>
      <c r="C286" s="6" t="s">
        <v>202</v>
      </c>
      <c r="D286" s="118" t="s">
        <v>454</v>
      </c>
      <c r="E286" s="125" t="s">
        <v>656</v>
      </c>
      <c r="F286" s="125" t="s">
        <v>660</v>
      </c>
      <c r="G286" s="37">
        <f>1/840</f>
        <v>1.1904761904761906E-3</v>
      </c>
      <c r="H286" s="34">
        <v>5</v>
      </c>
      <c r="I286" s="37">
        <f t="shared" si="34"/>
        <v>2.3809523809523812E-4</v>
      </c>
    </row>
    <row r="287" spans="1:9" s="115" customFormat="1" ht="16.899999999999999" customHeight="1" x14ac:dyDescent="0.45">
      <c r="A287" s="19" t="s">
        <v>540</v>
      </c>
      <c r="B287" s="3" t="s">
        <v>100</v>
      </c>
      <c r="C287" s="6" t="s">
        <v>202</v>
      </c>
      <c r="D287" s="118" t="s">
        <v>427</v>
      </c>
      <c r="E287" s="125" t="s">
        <v>654</v>
      </c>
      <c r="F287" s="125" t="s">
        <v>658</v>
      </c>
      <c r="G287" s="37">
        <f>2/840</f>
        <v>2.3809523809523812E-3</v>
      </c>
      <c r="H287" s="34">
        <v>5</v>
      </c>
      <c r="I287" s="37">
        <f t="shared" si="34"/>
        <v>4.7619047619047624E-4</v>
      </c>
    </row>
    <row r="288" spans="1:9" s="115" customFormat="1" ht="16.899999999999999" customHeight="1" x14ac:dyDescent="0.45">
      <c r="A288" s="19" t="s">
        <v>541</v>
      </c>
      <c r="B288" s="3" t="s">
        <v>101</v>
      </c>
      <c r="C288" s="6" t="s">
        <v>195</v>
      </c>
      <c r="D288" s="118" t="s">
        <v>427</v>
      </c>
      <c r="E288" s="125" t="s">
        <v>654</v>
      </c>
      <c r="F288" s="125" t="s">
        <v>658</v>
      </c>
      <c r="G288" s="37">
        <f>2/840</f>
        <v>2.3809523809523812E-3</v>
      </c>
      <c r="H288" s="34">
        <v>3</v>
      </c>
      <c r="I288" s="37">
        <f t="shared" si="34"/>
        <v>7.9365079365079376E-4</v>
      </c>
    </row>
    <row r="289" spans="1:9" s="115" customFormat="1" ht="16.899999999999999" customHeight="1" x14ac:dyDescent="0.5">
      <c r="A289" s="19" t="s">
        <v>542</v>
      </c>
      <c r="B289" s="3" t="s">
        <v>102</v>
      </c>
      <c r="C289" s="6" t="s">
        <v>125</v>
      </c>
      <c r="D289" s="118" t="s">
        <v>636</v>
      </c>
      <c r="E289" s="36"/>
      <c r="F289" s="118" t="s">
        <v>636</v>
      </c>
      <c r="G289" s="37">
        <f>1/2</f>
        <v>0.5</v>
      </c>
      <c r="H289" s="34">
        <v>5</v>
      </c>
      <c r="I289" s="37">
        <f t="shared" si="34"/>
        <v>0.1</v>
      </c>
    </row>
    <row r="290" spans="1:9" s="115" customFormat="1" ht="16.899999999999999" customHeight="1" x14ac:dyDescent="0.45">
      <c r="A290" s="19" t="s">
        <v>543</v>
      </c>
      <c r="B290" s="3" t="s">
        <v>103</v>
      </c>
      <c r="C290" s="6" t="s">
        <v>202</v>
      </c>
      <c r="D290" s="118" t="s">
        <v>680</v>
      </c>
      <c r="E290" s="118" t="s">
        <v>285</v>
      </c>
      <c r="F290" s="119" t="s">
        <v>638</v>
      </c>
      <c r="G290" s="37">
        <f>1/35</f>
        <v>2.8571428571428571E-2</v>
      </c>
      <c r="H290" s="34">
        <v>5</v>
      </c>
      <c r="I290" s="37">
        <f t="shared" si="34"/>
        <v>5.7142857142857143E-3</v>
      </c>
    </row>
    <row r="291" spans="1:9" s="115" customFormat="1" ht="16.899999999999999" customHeight="1" x14ac:dyDescent="0.45">
      <c r="A291" s="19" t="s">
        <v>544</v>
      </c>
      <c r="B291" s="3" t="s">
        <v>104</v>
      </c>
      <c r="C291" s="6" t="s">
        <v>125</v>
      </c>
      <c r="D291" s="118" t="s">
        <v>287</v>
      </c>
      <c r="E291" s="118" t="s">
        <v>285</v>
      </c>
      <c r="F291" s="119" t="s">
        <v>638</v>
      </c>
      <c r="G291" s="37">
        <f t="shared" ref="G291:G294" si="36">1/35</f>
        <v>2.8571428571428571E-2</v>
      </c>
      <c r="H291" s="34">
        <v>10</v>
      </c>
      <c r="I291" s="37">
        <f t="shared" si="34"/>
        <v>2.8571428571428571E-3</v>
      </c>
    </row>
    <row r="292" spans="1:9" s="115" customFormat="1" ht="16.899999999999999" customHeight="1" x14ac:dyDescent="0.5">
      <c r="A292" s="28">
        <v>10</v>
      </c>
      <c r="B292" s="59" t="s">
        <v>86</v>
      </c>
      <c r="C292" s="9"/>
      <c r="D292" s="118"/>
      <c r="E292" s="36"/>
      <c r="F292" s="36"/>
      <c r="G292" s="37"/>
      <c r="H292" s="34"/>
      <c r="I292" s="37"/>
    </row>
    <row r="293" spans="1:9" s="115" customFormat="1" ht="16.899999999999999" customHeight="1" x14ac:dyDescent="0.5">
      <c r="A293" s="30" t="s">
        <v>553</v>
      </c>
      <c r="B293" s="3" t="s">
        <v>87</v>
      </c>
      <c r="C293" s="6" t="s">
        <v>125</v>
      </c>
      <c r="D293" s="118" t="s">
        <v>285</v>
      </c>
      <c r="E293" s="36"/>
      <c r="F293" s="119" t="s">
        <v>638</v>
      </c>
      <c r="G293" s="37">
        <f t="shared" si="36"/>
        <v>2.8571428571428571E-2</v>
      </c>
      <c r="H293" s="34">
        <v>3</v>
      </c>
      <c r="I293" s="37">
        <f t="shared" si="34"/>
        <v>9.5238095238095229E-3</v>
      </c>
    </row>
    <row r="294" spans="1:9" s="115" customFormat="1" ht="16.899999999999999" customHeight="1" x14ac:dyDescent="0.5">
      <c r="A294" s="30" t="s">
        <v>554</v>
      </c>
      <c r="B294" s="3" t="s">
        <v>616</v>
      </c>
      <c r="C294" s="6" t="s">
        <v>125</v>
      </c>
      <c r="D294" s="118" t="s">
        <v>285</v>
      </c>
      <c r="E294" s="36"/>
      <c r="F294" s="119" t="s">
        <v>638</v>
      </c>
      <c r="G294" s="37">
        <f t="shared" si="36"/>
        <v>2.8571428571428571E-2</v>
      </c>
      <c r="H294" s="34">
        <v>3</v>
      </c>
      <c r="I294" s="37">
        <f t="shared" si="34"/>
        <v>9.5238095238095229E-3</v>
      </c>
    </row>
    <row r="295" spans="1:9" s="115" customFormat="1" ht="16.149999999999999" customHeight="1" x14ac:dyDescent="0.5">
      <c r="A295" s="2"/>
      <c r="B295" s="2" t="s">
        <v>138</v>
      </c>
      <c r="C295" s="9"/>
      <c r="D295" s="36"/>
      <c r="E295" s="36"/>
      <c r="F295" s="36"/>
      <c r="G295" s="37"/>
      <c r="H295" s="34"/>
      <c r="I295" s="37"/>
    </row>
    <row r="296" spans="1:9" s="115" customFormat="1" ht="16.899999999999999" customHeight="1" x14ac:dyDescent="0.5">
      <c r="A296" s="116">
        <v>1</v>
      </c>
      <c r="B296" s="117" t="s">
        <v>284</v>
      </c>
      <c r="C296" s="9"/>
      <c r="D296" s="36"/>
      <c r="E296" s="36"/>
      <c r="F296" s="36"/>
      <c r="G296" s="37"/>
      <c r="H296" s="34"/>
      <c r="I296" s="37"/>
    </row>
    <row r="297" spans="1:9" s="115" customFormat="1" ht="16.899999999999999" customHeight="1" x14ac:dyDescent="0.5">
      <c r="A297" s="19" t="s">
        <v>290</v>
      </c>
      <c r="B297" s="3" t="s">
        <v>106</v>
      </c>
      <c r="C297" s="6" t="s">
        <v>125</v>
      </c>
      <c r="D297" s="36" t="s">
        <v>289</v>
      </c>
      <c r="E297" s="36"/>
      <c r="F297" s="36" t="s">
        <v>675</v>
      </c>
      <c r="G297" s="37">
        <f>2/35</f>
        <v>5.7142857142857141E-2</v>
      </c>
      <c r="H297" s="34">
        <v>3</v>
      </c>
      <c r="I297" s="37">
        <f t="shared" si="34"/>
        <v>1.9047619047619046E-2</v>
      </c>
    </row>
    <row r="298" spans="1:9" s="115" customFormat="1" ht="29.5" customHeight="1" x14ac:dyDescent="0.45">
      <c r="A298" s="19" t="s">
        <v>291</v>
      </c>
      <c r="B298" s="16" t="s">
        <v>15</v>
      </c>
      <c r="C298" s="6" t="s">
        <v>125</v>
      </c>
      <c r="D298" s="118" t="s">
        <v>287</v>
      </c>
      <c r="E298" s="118" t="s">
        <v>285</v>
      </c>
      <c r="F298" s="119" t="s">
        <v>638</v>
      </c>
      <c r="G298" s="37">
        <f>1/35</f>
        <v>2.8571428571428571E-2</v>
      </c>
      <c r="H298" s="34">
        <v>3</v>
      </c>
      <c r="I298" s="37">
        <f t="shared" si="34"/>
        <v>9.5238095238095229E-3</v>
      </c>
    </row>
    <row r="299" spans="1:9" s="115" customFormat="1" ht="16.899999999999999" customHeight="1" x14ac:dyDescent="0.45">
      <c r="A299" s="19" t="s">
        <v>292</v>
      </c>
      <c r="B299" s="3" t="s">
        <v>107</v>
      </c>
      <c r="C299" s="6" t="s">
        <v>125</v>
      </c>
      <c r="D299" s="118" t="s">
        <v>287</v>
      </c>
      <c r="E299" s="118" t="s">
        <v>285</v>
      </c>
      <c r="F299" s="119" t="s">
        <v>638</v>
      </c>
      <c r="G299" s="37">
        <f t="shared" ref="G299:G301" si="37">1/35</f>
        <v>2.8571428571428571E-2</v>
      </c>
      <c r="H299" s="34">
        <v>3</v>
      </c>
      <c r="I299" s="37">
        <f t="shared" si="34"/>
        <v>9.5238095238095229E-3</v>
      </c>
    </row>
    <row r="300" spans="1:9" s="115" customFormat="1" ht="16.899999999999999" customHeight="1" x14ac:dyDescent="0.5">
      <c r="A300" s="121">
        <v>2</v>
      </c>
      <c r="B300" s="59" t="s">
        <v>326</v>
      </c>
      <c r="C300" s="133"/>
      <c r="D300" s="36"/>
      <c r="E300" s="36"/>
      <c r="F300" s="36"/>
      <c r="G300" s="37"/>
      <c r="H300" s="34"/>
      <c r="I300" s="37"/>
    </row>
    <row r="301" spans="1:9" s="115" customFormat="1" ht="16.899999999999999" customHeight="1" x14ac:dyDescent="0.45">
      <c r="A301" s="19" t="s">
        <v>296</v>
      </c>
      <c r="B301" s="3" t="s">
        <v>16</v>
      </c>
      <c r="C301" s="6" t="s">
        <v>195</v>
      </c>
      <c r="D301" s="118" t="s">
        <v>287</v>
      </c>
      <c r="E301" s="118" t="s">
        <v>285</v>
      </c>
      <c r="F301" s="119" t="s">
        <v>638</v>
      </c>
      <c r="G301" s="37">
        <f t="shared" si="37"/>
        <v>2.8571428571428571E-2</v>
      </c>
      <c r="H301" s="34">
        <v>3</v>
      </c>
      <c r="I301" s="37">
        <f t="shared" si="34"/>
        <v>9.5238095238095229E-3</v>
      </c>
    </row>
    <row r="302" spans="1:9" s="115" customFormat="1" ht="16.899999999999999" customHeight="1" x14ac:dyDescent="0.5">
      <c r="A302" s="19" t="s">
        <v>297</v>
      </c>
      <c r="B302" s="3" t="s">
        <v>298</v>
      </c>
      <c r="C302" s="6"/>
      <c r="D302" s="118"/>
      <c r="E302" s="36"/>
      <c r="F302" s="36"/>
      <c r="G302" s="37"/>
      <c r="H302" s="34"/>
      <c r="I302" s="37"/>
    </row>
    <row r="303" spans="1:9" s="115" customFormat="1" ht="16.899999999999999" customHeight="1" x14ac:dyDescent="0.45">
      <c r="A303" s="19"/>
      <c r="B303" s="16" t="s">
        <v>299</v>
      </c>
      <c r="C303" s="6" t="s">
        <v>125</v>
      </c>
      <c r="D303" s="118" t="s">
        <v>288</v>
      </c>
      <c r="E303" s="118"/>
      <c r="F303" s="118" t="s">
        <v>288</v>
      </c>
      <c r="G303" s="40">
        <v>1</v>
      </c>
      <c r="H303" s="34">
        <v>3</v>
      </c>
      <c r="I303" s="37">
        <f t="shared" si="34"/>
        <v>0.33333333333333331</v>
      </c>
    </row>
    <row r="304" spans="1:9" s="115" customFormat="1" ht="16.899999999999999" customHeight="1" x14ac:dyDescent="0.5">
      <c r="A304" s="19"/>
      <c r="B304" s="16" t="s">
        <v>373</v>
      </c>
      <c r="C304" s="6" t="s">
        <v>125</v>
      </c>
      <c r="D304" s="118" t="s">
        <v>288</v>
      </c>
      <c r="E304" s="36"/>
      <c r="F304" s="118" t="s">
        <v>288</v>
      </c>
      <c r="G304" s="40">
        <v>1</v>
      </c>
      <c r="H304" s="34">
        <v>3</v>
      </c>
      <c r="I304" s="37">
        <f t="shared" si="34"/>
        <v>0.33333333333333331</v>
      </c>
    </row>
    <row r="305" spans="1:9" s="115" customFormat="1" ht="16.899999999999999" customHeight="1" x14ac:dyDescent="0.5">
      <c r="A305" s="19"/>
      <c r="B305" s="16" t="s">
        <v>379</v>
      </c>
      <c r="C305" s="6" t="s">
        <v>125</v>
      </c>
      <c r="D305" s="118" t="s">
        <v>288</v>
      </c>
      <c r="E305" s="36"/>
      <c r="F305" s="118" t="s">
        <v>288</v>
      </c>
      <c r="G305" s="40">
        <v>1</v>
      </c>
      <c r="H305" s="34">
        <v>3</v>
      </c>
      <c r="I305" s="37">
        <f t="shared" si="34"/>
        <v>0.33333333333333331</v>
      </c>
    </row>
    <row r="306" spans="1:9" s="115" customFormat="1" ht="16.899999999999999" customHeight="1" x14ac:dyDescent="0.5">
      <c r="A306" s="19"/>
      <c r="B306" s="16" t="s">
        <v>380</v>
      </c>
      <c r="C306" s="6" t="s">
        <v>125</v>
      </c>
      <c r="D306" s="118" t="s">
        <v>288</v>
      </c>
      <c r="E306" s="36"/>
      <c r="F306" s="118" t="s">
        <v>288</v>
      </c>
      <c r="G306" s="40">
        <v>1</v>
      </c>
      <c r="H306" s="34">
        <v>3</v>
      </c>
      <c r="I306" s="37">
        <f t="shared" si="34"/>
        <v>0.33333333333333331</v>
      </c>
    </row>
    <row r="307" spans="1:9" s="115" customFormat="1" ht="16.899999999999999" customHeight="1" x14ac:dyDescent="0.5">
      <c r="A307" s="19" t="s">
        <v>303</v>
      </c>
      <c r="B307" s="16" t="s">
        <v>304</v>
      </c>
      <c r="C307" s="6"/>
      <c r="D307" s="118"/>
      <c r="E307" s="36"/>
      <c r="F307" s="118"/>
      <c r="G307" s="40"/>
      <c r="H307" s="34"/>
      <c r="I307" s="37"/>
    </row>
    <row r="308" spans="1:9" s="115" customFormat="1" ht="16.899999999999999" customHeight="1" x14ac:dyDescent="0.5">
      <c r="A308" s="19"/>
      <c r="B308" s="16" t="s">
        <v>305</v>
      </c>
      <c r="C308" s="6" t="s">
        <v>125</v>
      </c>
      <c r="D308" s="118" t="s">
        <v>288</v>
      </c>
      <c r="E308" s="36"/>
      <c r="F308" s="118" t="s">
        <v>288</v>
      </c>
      <c r="G308" s="40">
        <v>1</v>
      </c>
      <c r="H308" s="34">
        <v>3</v>
      </c>
      <c r="I308" s="37">
        <f t="shared" si="34"/>
        <v>0.33333333333333331</v>
      </c>
    </row>
    <row r="309" spans="1:9" s="115" customFormat="1" ht="16.899999999999999" customHeight="1" x14ac:dyDescent="0.5">
      <c r="A309" s="19"/>
      <c r="B309" s="16" t="s">
        <v>300</v>
      </c>
      <c r="C309" s="6" t="s">
        <v>125</v>
      </c>
      <c r="D309" s="118" t="s">
        <v>288</v>
      </c>
      <c r="E309" s="36"/>
      <c r="F309" s="118" t="s">
        <v>288</v>
      </c>
      <c r="G309" s="40">
        <v>1</v>
      </c>
      <c r="H309" s="34">
        <v>3</v>
      </c>
      <c r="I309" s="37">
        <f t="shared" si="34"/>
        <v>0.33333333333333331</v>
      </c>
    </row>
    <row r="310" spans="1:9" s="115" customFormat="1" ht="15.6" customHeight="1" x14ac:dyDescent="0.5">
      <c r="A310" s="19"/>
      <c r="B310" s="16" t="s">
        <v>376</v>
      </c>
      <c r="C310" s="6" t="s">
        <v>125</v>
      </c>
      <c r="D310" s="118" t="s">
        <v>288</v>
      </c>
      <c r="E310" s="36"/>
      <c r="F310" s="118" t="s">
        <v>288</v>
      </c>
      <c r="G310" s="40">
        <v>1</v>
      </c>
      <c r="H310" s="34">
        <v>3</v>
      </c>
      <c r="I310" s="37">
        <f t="shared" si="34"/>
        <v>0.33333333333333331</v>
      </c>
    </row>
    <row r="311" spans="1:9" s="115" customFormat="1" ht="16.899999999999999" customHeight="1" x14ac:dyDescent="0.45">
      <c r="A311" s="19" t="s">
        <v>307</v>
      </c>
      <c r="B311" s="16" t="s">
        <v>139</v>
      </c>
      <c r="C311" s="6" t="s">
        <v>125</v>
      </c>
      <c r="D311" s="118" t="s">
        <v>287</v>
      </c>
      <c r="E311" s="118" t="s">
        <v>285</v>
      </c>
      <c r="F311" s="119" t="s">
        <v>638</v>
      </c>
      <c r="G311" s="37">
        <f>1/35</f>
        <v>2.8571428571428571E-2</v>
      </c>
      <c r="H311" s="34">
        <v>3</v>
      </c>
      <c r="I311" s="37">
        <f t="shared" si="34"/>
        <v>9.5238095238095229E-3</v>
      </c>
    </row>
    <row r="312" spans="1:9" s="115" customFormat="1" ht="16.899999999999999" customHeight="1" x14ac:dyDescent="0.45">
      <c r="A312" s="19" t="s">
        <v>308</v>
      </c>
      <c r="B312" s="16" t="s">
        <v>108</v>
      </c>
      <c r="C312" s="6" t="s">
        <v>125</v>
      </c>
      <c r="D312" s="118" t="s">
        <v>312</v>
      </c>
      <c r="E312" s="118" t="s">
        <v>312</v>
      </c>
      <c r="F312" s="119" t="s">
        <v>678</v>
      </c>
      <c r="G312" s="37">
        <f>4/35</f>
        <v>0.11428571428571428</v>
      </c>
      <c r="H312" s="34">
        <v>3</v>
      </c>
      <c r="I312" s="37">
        <f t="shared" si="34"/>
        <v>3.8095238095238092E-2</v>
      </c>
    </row>
    <row r="313" spans="1:9" s="115" customFormat="1" ht="16.899999999999999" customHeight="1" x14ac:dyDescent="0.45">
      <c r="A313" s="19" t="s">
        <v>309</v>
      </c>
      <c r="B313" s="16" t="s">
        <v>109</v>
      </c>
      <c r="C313" s="6" t="s">
        <v>125</v>
      </c>
      <c r="D313" s="118" t="s">
        <v>312</v>
      </c>
      <c r="E313" s="118" t="s">
        <v>312</v>
      </c>
      <c r="F313" s="119" t="s">
        <v>678</v>
      </c>
      <c r="G313" s="37">
        <f>4/35</f>
        <v>0.11428571428571428</v>
      </c>
      <c r="H313" s="34">
        <v>3</v>
      </c>
      <c r="I313" s="37">
        <f t="shared" si="34"/>
        <v>3.8095238095238092E-2</v>
      </c>
    </row>
    <row r="314" spans="1:9" s="115" customFormat="1" ht="16.899999999999999" customHeight="1" x14ac:dyDescent="0.45">
      <c r="A314" s="19" t="s">
        <v>311</v>
      </c>
      <c r="B314" s="16" t="s">
        <v>310</v>
      </c>
      <c r="C314" s="6" t="s">
        <v>313</v>
      </c>
      <c r="D314" s="118" t="s">
        <v>314</v>
      </c>
      <c r="E314" s="118" t="s">
        <v>314</v>
      </c>
      <c r="F314" s="119" t="s">
        <v>681</v>
      </c>
      <c r="G314" s="37">
        <f>6/35</f>
        <v>0.17142857142857143</v>
      </c>
      <c r="H314" s="34">
        <v>3</v>
      </c>
      <c r="I314" s="37">
        <f t="shared" si="34"/>
        <v>5.7142857142857141E-2</v>
      </c>
    </row>
    <row r="315" spans="1:9" s="115" customFormat="1" ht="16.899999999999999" customHeight="1" x14ac:dyDescent="0.45">
      <c r="A315" s="122" t="s">
        <v>315</v>
      </c>
      <c r="B315" s="5" t="s">
        <v>316</v>
      </c>
      <c r="C315" s="7" t="s">
        <v>125</v>
      </c>
      <c r="D315" s="118" t="s">
        <v>314</v>
      </c>
      <c r="E315" s="118" t="s">
        <v>314</v>
      </c>
      <c r="F315" s="119" t="s">
        <v>681</v>
      </c>
      <c r="G315" s="37">
        <f>6/35</f>
        <v>0.17142857142857143</v>
      </c>
      <c r="H315" s="34">
        <v>3</v>
      </c>
      <c r="I315" s="37">
        <f t="shared" si="34"/>
        <v>5.7142857142857141E-2</v>
      </c>
    </row>
    <row r="316" spans="1:9" s="115" customFormat="1" ht="16.899999999999999" customHeight="1" x14ac:dyDescent="0.5">
      <c r="A316" s="122" t="s">
        <v>317</v>
      </c>
      <c r="B316" s="3" t="s">
        <v>320</v>
      </c>
      <c r="C316" s="6"/>
      <c r="D316" s="36"/>
      <c r="E316" s="36"/>
      <c r="F316" s="36"/>
      <c r="G316" s="37"/>
      <c r="H316" s="34"/>
      <c r="I316" s="37"/>
    </row>
    <row r="317" spans="1:9" s="115" customFormat="1" ht="16.899999999999999" customHeight="1" x14ac:dyDescent="0.5">
      <c r="A317" s="126"/>
      <c r="B317" s="3" t="s">
        <v>321</v>
      </c>
      <c r="C317" s="6" t="s">
        <v>125</v>
      </c>
      <c r="D317" s="118" t="s">
        <v>288</v>
      </c>
      <c r="E317" s="36"/>
      <c r="F317" s="118" t="s">
        <v>288</v>
      </c>
      <c r="G317" s="40">
        <v>1</v>
      </c>
      <c r="H317" s="34">
        <v>3</v>
      </c>
      <c r="I317" s="37">
        <f t="shared" si="34"/>
        <v>0.33333333333333331</v>
      </c>
    </row>
    <row r="318" spans="1:9" s="115" customFormat="1" ht="16.899999999999999" customHeight="1" x14ac:dyDescent="0.5">
      <c r="A318" s="126"/>
      <c r="B318" s="3" t="s">
        <v>322</v>
      </c>
      <c r="C318" s="6" t="s">
        <v>125</v>
      </c>
      <c r="D318" s="118" t="s">
        <v>288</v>
      </c>
      <c r="E318" s="36"/>
      <c r="F318" s="118" t="s">
        <v>288</v>
      </c>
      <c r="G318" s="40">
        <v>1</v>
      </c>
      <c r="H318" s="34">
        <v>3</v>
      </c>
      <c r="I318" s="37">
        <f t="shared" si="34"/>
        <v>0.33333333333333331</v>
      </c>
    </row>
    <row r="319" spans="1:9" s="115" customFormat="1" ht="16.899999999999999" customHeight="1" x14ac:dyDescent="0.5">
      <c r="A319" s="21"/>
      <c r="B319" s="3" t="s">
        <v>377</v>
      </c>
      <c r="C319" s="6" t="s">
        <v>125</v>
      </c>
      <c r="D319" s="118" t="s">
        <v>288</v>
      </c>
      <c r="E319" s="36"/>
      <c r="F319" s="118" t="s">
        <v>288</v>
      </c>
      <c r="G319" s="40">
        <v>1</v>
      </c>
      <c r="H319" s="34">
        <v>3</v>
      </c>
      <c r="I319" s="37">
        <f t="shared" si="34"/>
        <v>0.33333333333333331</v>
      </c>
    </row>
    <row r="320" spans="1:9" s="115" customFormat="1" ht="16.899999999999999" customHeight="1" x14ac:dyDescent="0.5">
      <c r="A320" s="21"/>
      <c r="B320" s="3" t="s">
        <v>378</v>
      </c>
      <c r="C320" s="6" t="s">
        <v>125</v>
      </c>
      <c r="D320" s="118" t="s">
        <v>288</v>
      </c>
      <c r="E320" s="36"/>
      <c r="F320" s="118" t="s">
        <v>288</v>
      </c>
      <c r="G320" s="40">
        <v>1</v>
      </c>
      <c r="H320" s="34">
        <v>3</v>
      </c>
      <c r="I320" s="37">
        <f t="shared" si="34"/>
        <v>0.33333333333333331</v>
      </c>
    </row>
    <row r="321" spans="1:9" s="115" customFormat="1" ht="16.899999999999999" customHeight="1" x14ac:dyDescent="0.5">
      <c r="A321" s="126" t="s">
        <v>318</v>
      </c>
      <c r="B321" s="3" t="s">
        <v>17</v>
      </c>
      <c r="C321" s="6" t="s">
        <v>202</v>
      </c>
      <c r="D321" s="118" t="s">
        <v>285</v>
      </c>
      <c r="E321" s="36"/>
      <c r="F321" s="119" t="s">
        <v>638</v>
      </c>
      <c r="G321" s="37">
        <f>1/35</f>
        <v>2.8571428571428571E-2</v>
      </c>
      <c r="H321" s="34">
        <v>3</v>
      </c>
      <c r="I321" s="37">
        <f t="shared" si="34"/>
        <v>9.5238095238095229E-3</v>
      </c>
    </row>
    <row r="322" spans="1:9" s="115" customFormat="1" ht="16.899999999999999" customHeight="1" x14ac:dyDescent="0.45">
      <c r="A322" s="126" t="s">
        <v>319</v>
      </c>
      <c r="B322" s="3" t="s">
        <v>18</v>
      </c>
      <c r="C322" s="6" t="s">
        <v>125</v>
      </c>
      <c r="D322" s="118" t="s">
        <v>287</v>
      </c>
      <c r="E322" s="118" t="s">
        <v>285</v>
      </c>
      <c r="F322" s="119" t="s">
        <v>638</v>
      </c>
      <c r="G322" s="37">
        <f t="shared" ref="G322:G332" si="38">1/35</f>
        <v>2.8571428571428571E-2</v>
      </c>
      <c r="H322" s="34">
        <v>3</v>
      </c>
      <c r="I322" s="37">
        <f t="shared" si="34"/>
        <v>9.5238095238095229E-3</v>
      </c>
    </row>
    <row r="323" spans="1:9" s="115" customFormat="1" ht="16.899999999999999" customHeight="1" x14ac:dyDescent="0.45">
      <c r="A323" s="126" t="s">
        <v>323</v>
      </c>
      <c r="B323" s="3" t="s">
        <v>19</v>
      </c>
      <c r="C323" s="6" t="s">
        <v>125</v>
      </c>
      <c r="D323" s="118" t="s">
        <v>287</v>
      </c>
      <c r="E323" s="118" t="s">
        <v>285</v>
      </c>
      <c r="F323" s="119" t="s">
        <v>638</v>
      </c>
      <c r="G323" s="37">
        <f t="shared" si="38"/>
        <v>2.8571428571428571E-2</v>
      </c>
      <c r="H323" s="34">
        <v>3</v>
      </c>
      <c r="I323" s="37">
        <f t="shared" si="34"/>
        <v>9.5238095238095229E-3</v>
      </c>
    </row>
    <row r="324" spans="1:9" s="115" customFormat="1" ht="16.899999999999999" customHeight="1" x14ac:dyDescent="0.5">
      <c r="A324" s="28">
        <v>3</v>
      </c>
      <c r="B324" s="59" t="s">
        <v>341</v>
      </c>
      <c r="C324" s="6"/>
      <c r="D324" s="118"/>
      <c r="E324" s="36"/>
      <c r="F324" s="36"/>
      <c r="G324" s="37"/>
      <c r="H324" s="34"/>
      <c r="I324" s="37"/>
    </row>
    <row r="325" spans="1:9" s="115" customFormat="1" ht="16.899999999999999" customHeight="1" x14ac:dyDescent="0.5">
      <c r="A325" s="19" t="s">
        <v>328</v>
      </c>
      <c r="B325" s="3" t="s">
        <v>348</v>
      </c>
      <c r="C325" s="6" t="s">
        <v>125</v>
      </c>
      <c r="D325" s="118" t="s">
        <v>635</v>
      </c>
      <c r="E325" s="36"/>
      <c r="F325" s="118" t="s">
        <v>635</v>
      </c>
      <c r="G325" s="37">
        <f>1/6</f>
        <v>0.16666666666666666</v>
      </c>
      <c r="H325" s="34">
        <v>3</v>
      </c>
      <c r="I325" s="37">
        <f t="shared" si="34"/>
        <v>5.5555555555555552E-2</v>
      </c>
    </row>
    <row r="326" spans="1:9" s="115" customFormat="1" ht="16.899999999999999" customHeight="1" x14ac:dyDescent="0.45">
      <c r="A326" s="19" t="s">
        <v>329</v>
      </c>
      <c r="B326" s="3" t="s">
        <v>147</v>
      </c>
      <c r="C326" s="6" t="s">
        <v>125</v>
      </c>
      <c r="D326" s="118" t="s">
        <v>287</v>
      </c>
      <c r="E326" s="118" t="s">
        <v>285</v>
      </c>
      <c r="F326" s="119" t="s">
        <v>638</v>
      </c>
      <c r="G326" s="37">
        <f t="shared" si="38"/>
        <v>2.8571428571428571E-2</v>
      </c>
      <c r="H326" s="34">
        <v>3</v>
      </c>
      <c r="I326" s="37">
        <f t="shared" si="34"/>
        <v>9.5238095238095229E-3</v>
      </c>
    </row>
    <row r="327" spans="1:9" s="115" customFormat="1" ht="16.899999999999999" customHeight="1" x14ac:dyDescent="0.5">
      <c r="A327" s="19" t="s">
        <v>335</v>
      </c>
      <c r="B327" s="3" t="s">
        <v>148</v>
      </c>
      <c r="C327" s="6" t="s">
        <v>125</v>
      </c>
      <c r="D327" s="118" t="s">
        <v>635</v>
      </c>
      <c r="E327" s="36"/>
      <c r="F327" s="118" t="s">
        <v>635</v>
      </c>
      <c r="G327" s="37">
        <f>1/6</f>
        <v>0.16666666666666666</v>
      </c>
      <c r="H327" s="34">
        <v>3</v>
      </c>
      <c r="I327" s="37">
        <f t="shared" si="34"/>
        <v>5.5555555555555552E-2</v>
      </c>
    </row>
    <row r="328" spans="1:9" s="115" customFormat="1" ht="16.899999999999999" customHeight="1" x14ac:dyDescent="0.5">
      <c r="A328" s="19" t="s">
        <v>336</v>
      </c>
      <c r="B328" s="3" t="s">
        <v>149</v>
      </c>
      <c r="C328" s="6" t="s">
        <v>125</v>
      </c>
      <c r="D328" s="118" t="s">
        <v>635</v>
      </c>
      <c r="E328" s="36"/>
      <c r="F328" s="118" t="s">
        <v>635</v>
      </c>
      <c r="G328" s="37">
        <f>1/6</f>
        <v>0.16666666666666666</v>
      </c>
      <c r="H328" s="34">
        <v>3</v>
      </c>
      <c r="I328" s="37">
        <f t="shared" si="34"/>
        <v>5.5555555555555552E-2</v>
      </c>
    </row>
    <row r="329" spans="1:9" s="115" customFormat="1" ht="16.899999999999999" customHeight="1" x14ac:dyDescent="0.45">
      <c r="A329" s="19" t="s">
        <v>337</v>
      </c>
      <c r="B329" s="3" t="s">
        <v>150</v>
      </c>
      <c r="C329" s="6" t="s">
        <v>125</v>
      </c>
      <c r="D329" s="118" t="s">
        <v>287</v>
      </c>
      <c r="E329" s="118" t="s">
        <v>285</v>
      </c>
      <c r="F329" s="119" t="s">
        <v>638</v>
      </c>
      <c r="G329" s="37">
        <f t="shared" si="38"/>
        <v>2.8571428571428571E-2</v>
      </c>
      <c r="H329" s="34">
        <v>3</v>
      </c>
      <c r="I329" s="37">
        <f t="shared" si="34"/>
        <v>9.5238095238095229E-3</v>
      </c>
    </row>
    <row r="330" spans="1:9" s="115" customFormat="1" ht="16.899999999999999" customHeight="1" x14ac:dyDescent="0.45">
      <c r="A330" s="19" t="s">
        <v>338</v>
      </c>
      <c r="B330" s="3" t="s">
        <v>151</v>
      </c>
      <c r="C330" s="6" t="s">
        <v>125</v>
      </c>
      <c r="D330" s="118" t="s">
        <v>287</v>
      </c>
      <c r="E330" s="118" t="s">
        <v>285</v>
      </c>
      <c r="F330" s="119" t="s">
        <v>638</v>
      </c>
      <c r="G330" s="37">
        <f t="shared" si="38"/>
        <v>2.8571428571428571E-2</v>
      </c>
      <c r="H330" s="34">
        <v>3</v>
      </c>
      <c r="I330" s="37">
        <f t="shared" si="34"/>
        <v>9.5238095238095229E-3</v>
      </c>
    </row>
    <row r="331" spans="1:9" s="115" customFormat="1" ht="16.899999999999999" customHeight="1" x14ac:dyDescent="0.45">
      <c r="A331" s="19" t="s">
        <v>342</v>
      </c>
      <c r="B331" s="3" t="s">
        <v>152</v>
      </c>
      <c r="C331" s="6" t="s">
        <v>125</v>
      </c>
      <c r="D331" s="118" t="s">
        <v>287</v>
      </c>
      <c r="E331" s="118" t="s">
        <v>285</v>
      </c>
      <c r="F331" s="119" t="s">
        <v>638</v>
      </c>
      <c r="G331" s="37">
        <f t="shared" si="38"/>
        <v>2.8571428571428571E-2</v>
      </c>
      <c r="H331" s="34">
        <v>3</v>
      </c>
      <c r="I331" s="37">
        <f t="shared" si="34"/>
        <v>9.5238095238095229E-3</v>
      </c>
    </row>
    <row r="332" spans="1:9" s="115" customFormat="1" ht="16.899999999999999" customHeight="1" x14ac:dyDescent="0.45">
      <c r="A332" s="19" t="s">
        <v>343</v>
      </c>
      <c r="B332" s="3" t="s">
        <v>153</v>
      </c>
      <c r="C332" s="6" t="s">
        <v>125</v>
      </c>
      <c r="D332" s="118" t="s">
        <v>287</v>
      </c>
      <c r="E332" s="118" t="s">
        <v>285</v>
      </c>
      <c r="F332" s="119" t="s">
        <v>638</v>
      </c>
      <c r="G332" s="37">
        <f t="shared" si="38"/>
        <v>2.8571428571428571E-2</v>
      </c>
      <c r="H332" s="34">
        <v>3</v>
      </c>
      <c r="I332" s="37">
        <f t="shared" ref="I332:I395" si="39">G332/H332</f>
        <v>9.5238095238095229E-3</v>
      </c>
    </row>
    <row r="333" spans="1:9" s="115" customFormat="1" ht="16.899999999999999" customHeight="1" x14ac:dyDescent="0.5">
      <c r="A333" s="28">
        <v>4</v>
      </c>
      <c r="B333" s="59" t="s">
        <v>369</v>
      </c>
      <c r="C333" s="6"/>
      <c r="D333" s="36"/>
      <c r="E333" s="36"/>
      <c r="F333" s="36"/>
      <c r="G333" s="37"/>
      <c r="H333" s="34"/>
      <c r="I333" s="37"/>
    </row>
    <row r="334" spans="1:9" s="115" customFormat="1" ht="16.899999999999999" customHeight="1" x14ac:dyDescent="0.5">
      <c r="A334" s="21" t="s">
        <v>344</v>
      </c>
      <c r="B334" s="3" t="s">
        <v>124</v>
      </c>
      <c r="C334" s="6" t="s">
        <v>125</v>
      </c>
      <c r="D334" s="118" t="s">
        <v>635</v>
      </c>
      <c r="E334" s="36"/>
      <c r="F334" s="118" t="s">
        <v>635</v>
      </c>
      <c r="G334" s="37">
        <f>1/6</f>
        <v>0.16666666666666666</v>
      </c>
      <c r="H334" s="34">
        <v>3</v>
      </c>
      <c r="I334" s="37">
        <f t="shared" si="39"/>
        <v>5.5555555555555552E-2</v>
      </c>
    </row>
    <row r="335" spans="1:9" s="115" customFormat="1" ht="16.899999999999999" customHeight="1" x14ac:dyDescent="0.5">
      <c r="A335" s="21" t="s">
        <v>345</v>
      </c>
      <c r="B335" s="3" t="s">
        <v>30</v>
      </c>
      <c r="C335" s="6" t="s">
        <v>125</v>
      </c>
      <c r="D335" s="118" t="s">
        <v>635</v>
      </c>
      <c r="E335" s="36"/>
      <c r="F335" s="118" t="s">
        <v>635</v>
      </c>
      <c r="G335" s="37">
        <f t="shared" ref="G335:G339" si="40">1/6</f>
        <v>0.16666666666666666</v>
      </c>
      <c r="H335" s="34">
        <v>3</v>
      </c>
      <c r="I335" s="37">
        <f t="shared" si="39"/>
        <v>5.5555555555555552E-2</v>
      </c>
    </row>
    <row r="336" spans="1:9" s="115" customFormat="1" ht="16.5" customHeight="1" x14ac:dyDescent="0.5">
      <c r="A336" s="21" t="s">
        <v>346</v>
      </c>
      <c r="B336" s="3" t="s">
        <v>154</v>
      </c>
      <c r="C336" s="6" t="s">
        <v>125</v>
      </c>
      <c r="D336" s="118" t="s">
        <v>635</v>
      </c>
      <c r="E336" s="36"/>
      <c r="F336" s="118" t="s">
        <v>635</v>
      </c>
      <c r="G336" s="37">
        <f t="shared" si="40"/>
        <v>0.16666666666666666</v>
      </c>
      <c r="H336" s="34">
        <v>3</v>
      </c>
      <c r="I336" s="37">
        <f t="shared" si="39"/>
        <v>5.5555555555555552E-2</v>
      </c>
    </row>
    <row r="337" spans="1:9" s="115" customFormat="1" ht="16.899999999999999" customHeight="1" x14ac:dyDescent="0.5">
      <c r="A337" s="21" t="s">
        <v>347</v>
      </c>
      <c r="B337" s="3" t="s">
        <v>155</v>
      </c>
      <c r="C337" s="6" t="s">
        <v>125</v>
      </c>
      <c r="D337" s="118" t="s">
        <v>635</v>
      </c>
      <c r="E337" s="36"/>
      <c r="F337" s="118" t="s">
        <v>635</v>
      </c>
      <c r="G337" s="37">
        <f t="shared" si="40"/>
        <v>0.16666666666666666</v>
      </c>
      <c r="H337" s="34">
        <v>3</v>
      </c>
      <c r="I337" s="37">
        <f t="shared" si="39"/>
        <v>5.5555555555555552E-2</v>
      </c>
    </row>
    <row r="338" spans="1:9" s="115" customFormat="1" ht="16.899999999999999" customHeight="1" x14ac:dyDescent="0.5">
      <c r="A338" s="21" t="s">
        <v>349</v>
      </c>
      <c r="B338" s="3" t="s">
        <v>156</v>
      </c>
      <c r="C338" s="6" t="s">
        <v>125</v>
      </c>
      <c r="D338" s="118" t="s">
        <v>635</v>
      </c>
      <c r="E338" s="36"/>
      <c r="F338" s="118" t="s">
        <v>635</v>
      </c>
      <c r="G338" s="37">
        <f t="shared" si="40"/>
        <v>0.16666666666666666</v>
      </c>
      <c r="H338" s="34">
        <v>3</v>
      </c>
      <c r="I338" s="37">
        <f t="shared" si="39"/>
        <v>5.5555555555555552E-2</v>
      </c>
    </row>
    <row r="339" spans="1:9" s="115" customFormat="1" ht="16.899999999999999" customHeight="1" x14ac:dyDescent="0.5">
      <c r="A339" s="21" t="s">
        <v>351</v>
      </c>
      <c r="B339" s="3" t="s">
        <v>157</v>
      </c>
      <c r="C339" s="6" t="s">
        <v>125</v>
      </c>
      <c r="D339" s="118" t="s">
        <v>635</v>
      </c>
      <c r="E339" s="36"/>
      <c r="F339" s="118" t="s">
        <v>635</v>
      </c>
      <c r="G339" s="37">
        <f t="shared" si="40"/>
        <v>0.16666666666666666</v>
      </c>
      <c r="H339" s="34">
        <v>3</v>
      </c>
      <c r="I339" s="37">
        <f t="shared" si="39"/>
        <v>5.5555555555555552E-2</v>
      </c>
    </row>
    <row r="340" spans="1:9" s="115" customFormat="1" ht="16.899999999999999" customHeight="1" x14ac:dyDescent="0.5">
      <c r="A340" s="21" t="s">
        <v>352</v>
      </c>
      <c r="B340" s="3" t="s">
        <v>128</v>
      </c>
      <c r="C340" s="6" t="s">
        <v>125</v>
      </c>
      <c r="D340" s="118" t="s">
        <v>679</v>
      </c>
      <c r="E340" s="36"/>
      <c r="F340" s="125" t="s">
        <v>660</v>
      </c>
      <c r="G340" s="37">
        <f>1/840</f>
        <v>1.1904761904761906E-3</v>
      </c>
      <c r="H340" s="34">
        <v>3</v>
      </c>
      <c r="I340" s="37">
        <f t="shared" si="39"/>
        <v>3.9682539682539688E-4</v>
      </c>
    </row>
    <row r="341" spans="1:9" s="115" customFormat="1" ht="16.899999999999999" customHeight="1" x14ac:dyDescent="0.5">
      <c r="A341" s="22" t="s">
        <v>353</v>
      </c>
      <c r="B341" s="5" t="s">
        <v>158</v>
      </c>
      <c r="C341" s="6" t="s">
        <v>202</v>
      </c>
      <c r="D341" s="118" t="s">
        <v>682</v>
      </c>
      <c r="E341" s="36"/>
      <c r="F341" s="125" t="s">
        <v>668</v>
      </c>
      <c r="G341" s="37">
        <f>6/840</f>
        <v>7.1428571428571426E-3</v>
      </c>
      <c r="H341" s="34">
        <v>3</v>
      </c>
      <c r="I341" s="37">
        <f t="shared" si="39"/>
        <v>2.3809523809523807E-3</v>
      </c>
    </row>
    <row r="342" spans="1:9" s="115" customFormat="1" ht="16.899999999999999" customHeight="1" x14ac:dyDescent="0.45">
      <c r="A342" s="21" t="s">
        <v>354</v>
      </c>
      <c r="B342" s="8" t="s">
        <v>129</v>
      </c>
      <c r="C342" s="13" t="s">
        <v>125</v>
      </c>
      <c r="D342" s="118" t="s">
        <v>287</v>
      </c>
      <c r="E342" s="118" t="s">
        <v>285</v>
      </c>
      <c r="F342" s="119" t="s">
        <v>638</v>
      </c>
      <c r="G342" s="37">
        <f>1/35</f>
        <v>2.8571428571428571E-2</v>
      </c>
      <c r="H342" s="34">
        <v>3</v>
      </c>
      <c r="I342" s="37">
        <f t="shared" si="39"/>
        <v>9.5238095238095229E-3</v>
      </c>
    </row>
    <row r="343" spans="1:9" s="115" customFormat="1" ht="16.899999999999999" customHeight="1" x14ac:dyDescent="0.5">
      <c r="A343" s="28">
        <v>5</v>
      </c>
      <c r="B343" s="128" t="s">
        <v>422</v>
      </c>
      <c r="C343" s="14"/>
      <c r="D343" s="118"/>
      <c r="E343" s="36"/>
      <c r="F343" s="36"/>
      <c r="G343" s="37"/>
      <c r="H343" s="34"/>
      <c r="I343" s="37"/>
    </row>
    <row r="344" spans="1:9" ht="15.3" x14ac:dyDescent="0.5">
      <c r="A344" s="23" t="s">
        <v>423</v>
      </c>
      <c r="B344" s="24" t="s">
        <v>36</v>
      </c>
      <c r="C344" s="12" t="s">
        <v>202</v>
      </c>
      <c r="D344" s="118" t="s">
        <v>287</v>
      </c>
      <c r="E344" s="125" t="s">
        <v>639</v>
      </c>
      <c r="F344" s="125" t="s">
        <v>644</v>
      </c>
      <c r="G344" s="139">
        <f>1/420</f>
        <v>2.3809523809523812E-3</v>
      </c>
      <c r="H344" s="34">
        <v>3</v>
      </c>
      <c r="I344" s="37">
        <f t="shared" si="39"/>
        <v>7.9365079365079376E-4</v>
      </c>
    </row>
    <row r="345" spans="1:9" ht="15.3" x14ac:dyDescent="0.5">
      <c r="A345" s="23" t="s">
        <v>399</v>
      </c>
      <c r="B345" s="3" t="s">
        <v>37</v>
      </c>
      <c r="C345" s="6" t="s">
        <v>202</v>
      </c>
      <c r="D345" s="118" t="s">
        <v>424</v>
      </c>
      <c r="E345" s="125" t="s">
        <v>640</v>
      </c>
      <c r="F345" s="125" t="s">
        <v>645</v>
      </c>
      <c r="G345" s="139">
        <f>3/420</f>
        <v>7.1428571428571426E-3</v>
      </c>
      <c r="H345" s="34">
        <v>3</v>
      </c>
      <c r="I345" s="37">
        <f t="shared" si="39"/>
        <v>2.3809523809523807E-3</v>
      </c>
    </row>
    <row r="346" spans="1:9" ht="15.3" x14ac:dyDescent="0.5">
      <c r="A346" s="23" t="s">
        <v>400</v>
      </c>
      <c r="B346" s="3" t="s">
        <v>38</v>
      </c>
      <c r="C346" s="6" t="s">
        <v>202</v>
      </c>
      <c r="D346" s="118" t="s">
        <v>287</v>
      </c>
      <c r="E346" s="125" t="s">
        <v>639</v>
      </c>
      <c r="F346" s="125" t="s">
        <v>644</v>
      </c>
      <c r="G346" s="139">
        <f>1/420</f>
        <v>2.3809523809523812E-3</v>
      </c>
      <c r="H346" s="34">
        <v>3</v>
      </c>
      <c r="I346" s="37">
        <f t="shared" si="39"/>
        <v>7.9365079365079376E-4</v>
      </c>
    </row>
    <row r="347" spans="1:9" ht="15.3" x14ac:dyDescent="0.5">
      <c r="A347" s="23" t="s">
        <v>401</v>
      </c>
      <c r="B347" s="3" t="s">
        <v>39</v>
      </c>
      <c r="C347" s="6" t="s">
        <v>202</v>
      </c>
      <c r="D347" s="118" t="s">
        <v>425</v>
      </c>
      <c r="E347" s="125" t="s">
        <v>641</v>
      </c>
      <c r="F347" s="125" t="s">
        <v>646</v>
      </c>
      <c r="G347" s="139">
        <f>4/420</f>
        <v>9.5238095238095247E-3</v>
      </c>
      <c r="H347" s="34">
        <v>3</v>
      </c>
      <c r="I347" s="37">
        <f t="shared" si="39"/>
        <v>3.174603174603175E-3</v>
      </c>
    </row>
    <row r="348" spans="1:9" ht="15.3" x14ac:dyDescent="0.5">
      <c r="A348" s="23" t="s">
        <v>402</v>
      </c>
      <c r="B348" s="3" t="s">
        <v>40</v>
      </c>
      <c r="C348" s="6" t="s">
        <v>125</v>
      </c>
      <c r="D348" s="118" t="s">
        <v>287</v>
      </c>
      <c r="E348" s="125" t="s">
        <v>639</v>
      </c>
      <c r="F348" s="125" t="s">
        <v>644</v>
      </c>
      <c r="G348" s="139">
        <f>1/420</f>
        <v>2.3809523809523812E-3</v>
      </c>
      <c r="H348" s="34">
        <v>3</v>
      </c>
      <c r="I348" s="37">
        <f t="shared" si="39"/>
        <v>7.9365079365079376E-4</v>
      </c>
    </row>
    <row r="349" spans="1:9" ht="15.3" x14ac:dyDescent="0.5">
      <c r="A349" s="23" t="s">
        <v>403</v>
      </c>
      <c r="B349" s="3" t="s">
        <v>41</v>
      </c>
      <c r="C349" s="6" t="s">
        <v>202</v>
      </c>
      <c r="D349" s="118" t="s">
        <v>426</v>
      </c>
      <c r="E349" s="125" t="s">
        <v>642</v>
      </c>
      <c r="F349" s="125" t="s">
        <v>647</v>
      </c>
      <c r="G349" s="139">
        <f>20/420</f>
        <v>4.7619047619047616E-2</v>
      </c>
      <c r="H349" s="34">
        <v>3</v>
      </c>
      <c r="I349" s="37">
        <f t="shared" si="39"/>
        <v>1.5873015873015872E-2</v>
      </c>
    </row>
    <row r="350" spans="1:9" ht="15.3" x14ac:dyDescent="0.5">
      <c r="A350" s="23" t="s">
        <v>404</v>
      </c>
      <c r="B350" s="3" t="s">
        <v>42</v>
      </c>
      <c r="C350" s="6" t="s">
        <v>202</v>
      </c>
      <c r="D350" s="125" t="s">
        <v>427</v>
      </c>
      <c r="E350" s="125" t="s">
        <v>654</v>
      </c>
      <c r="F350" s="125" t="s">
        <v>658</v>
      </c>
      <c r="G350" s="139">
        <f>2/840</f>
        <v>2.3809523809523812E-3</v>
      </c>
      <c r="H350" s="34">
        <v>3</v>
      </c>
      <c r="I350" s="37">
        <f t="shared" si="39"/>
        <v>7.9365079365079376E-4</v>
      </c>
    </row>
    <row r="351" spans="1:9" ht="15.3" x14ac:dyDescent="0.5">
      <c r="A351" s="23" t="s">
        <v>405</v>
      </c>
      <c r="B351" s="3" t="s">
        <v>43</v>
      </c>
      <c r="C351" s="6" t="s">
        <v>202</v>
      </c>
      <c r="D351" s="118" t="s">
        <v>426</v>
      </c>
      <c r="E351" s="125" t="s">
        <v>642</v>
      </c>
      <c r="F351" s="125" t="s">
        <v>647</v>
      </c>
      <c r="G351" s="139">
        <f>20/420</f>
        <v>4.7619047619047616E-2</v>
      </c>
      <c r="H351" s="34">
        <v>3</v>
      </c>
      <c r="I351" s="37">
        <f t="shared" si="39"/>
        <v>1.5873015873015872E-2</v>
      </c>
    </row>
    <row r="352" spans="1:9" ht="15.3" x14ac:dyDescent="0.5">
      <c r="A352" s="23" t="s">
        <v>406</v>
      </c>
      <c r="B352" s="3" t="s">
        <v>44</v>
      </c>
      <c r="C352" s="6" t="s">
        <v>202</v>
      </c>
      <c r="D352" s="118" t="s">
        <v>287</v>
      </c>
      <c r="E352" s="125" t="s">
        <v>639</v>
      </c>
      <c r="F352" s="125" t="s">
        <v>644</v>
      </c>
      <c r="G352" s="139">
        <f>1/420</f>
        <v>2.3809523809523812E-3</v>
      </c>
      <c r="H352" s="34">
        <v>3</v>
      </c>
      <c r="I352" s="37">
        <f t="shared" si="39"/>
        <v>7.9365079365079376E-4</v>
      </c>
    </row>
    <row r="353" spans="1:9" ht="15.3" x14ac:dyDescent="0.5">
      <c r="A353" s="23" t="s">
        <v>407</v>
      </c>
      <c r="B353" s="3" t="s">
        <v>45</v>
      </c>
      <c r="C353" s="6" t="s">
        <v>428</v>
      </c>
      <c r="D353" s="125" t="s">
        <v>427</v>
      </c>
      <c r="E353" s="125" t="s">
        <v>654</v>
      </c>
      <c r="F353" s="125" t="s">
        <v>658</v>
      </c>
      <c r="G353" s="139">
        <f>2/840</f>
        <v>2.3809523809523812E-3</v>
      </c>
      <c r="H353" s="34">
        <v>3</v>
      </c>
      <c r="I353" s="37">
        <f t="shared" si="39"/>
        <v>7.9365079365079376E-4</v>
      </c>
    </row>
    <row r="354" spans="1:9" ht="15.3" x14ac:dyDescent="0.5">
      <c r="A354" s="23" t="s">
        <v>408</v>
      </c>
      <c r="B354" s="3" t="s">
        <v>130</v>
      </c>
      <c r="C354" s="6" t="s">
        <v>202</v>
      </c>
      <c r="D354" s="118" t="s">
        <v>441</v>
      </c>
      <c r="E354" s="125" t="s">
        <v>664</v>
      </c>
      <c r="F354" s="125" t="s">
        <v>652</v>
      </c>
      <c r="G354" s="139">
        <f>35/420</f>
        <v>8.3333333333333329E-2</v>
      </c>
      <c r="H354" s="36">
        <v>1</v>
      </c>
      <c r="I354" s="37">
        <f t="shared" si="39"/>
        <v>8.3333333333333329E-2</v>
      </c>
    </row>
    <row r="355" spans="1:9" ht="15.3" x14ac:dyDescent="0.5">
      <c r="A355" s="23" t="s">
        <v>409</v>
      </c>
      <c r="B355" s="3" t="s">
        <v>185</v>
      </c>
      <c r="C355" s="6" t="s">
        <v>202</v>
      </c>
      <c r="D355" s="118" t="s">
        <v>441</v>
      </c>
      <c r="E355" s="125" t="s">
        <v>664</v>
      </c>
      <c r="F355" s="125" t="s">
        <v>652</v>
      </c>
      <c r="G355" s="139">
        <f t="shared" ref="G355:G356" si="41">35/420</f>
        <v>8.3333333333333329E-2</v>
      </c>
      <c r="H355" s="36">
        <v>1</v>
      </c>
      <c r="I355" s="37">
        <f t="shared" si="39"/>
        <v>8.3333333333333329E-2</v>
      </c>
    </row>
    <row r="356" spans="1:9" ht="15.3" x14ac:dyDescent="0.5">
      <c r="A356" s="23" t="s">
        <v>410</v>
      </c>
      <c r="B356" s="3" t="s">
        <v>186</v>
      </c>
      <c r="C356" s="6" t="s">
        <v>202</v>
      </c>
      <c r="D356" s="118" t="s">
        <v>441</v>
      </c>
      <c r="E356" s="125" t="s">
        <v>664</v>
      </c>
      <c r="F356" s="125" t="s">
        <v>652</v>
      </c>
      <c r="G356" s="139">
        <f t="shared" si="41"/>
        <v>8.3333333333333329E-2</v>
      </c>
      <c r="H356" s="36">
        <v>1</v>
      </c>
      <c r="I356" s="37">
        <f t="shared" si="39"/>
        <v>8.3333333333333329E-2</v>
      </c>
    </row>
    <row r="357" spans="1:9" ht="15.3" x14ac:dyDescent="0.5">
      <c r="A357" s="23" t="s">
        <v>411</v>
      </c>
      <c r="B357" s="3" t="s">
        <v>131</v>
      </c>
      <c r="C357" s="6" t="s">
        <v>420</v>
      </c>
      <c r="D357" s="118" t="s">
        <v>426</v>
      </c>
      <c r="E357" s="125" t="s">
        <v>642</v>
      </c>
      <c r="F357" s="125" t="s">
        <v>647</v>
      </c>
      <c r="G357" s="139">
        <f>20/420</f>
        <v>4.7619047619047616E-2</v>
      </c>
      <c r="H357" s="34">
        <v>2</v>
      </c>
      <c r="I357" s="37">
        <f t="shared" si="39"/>
        <v>2.3809523809523808E-2</v>
      </c>
    </row>
    <row r="358" spans="1:9" ht="15.3" x14ac:dyDescent="0.5">
      <c r="A358" s="23" t="s">
        <v>412</v>
      </c>
      <c r="B358" s="3" t="s">
        <v>429</v>
      </c>
      <c r="C358" s="6" t="s">
        <v>125</v>
      </c>
      <c r="D358" s="125" t="s">
        <v>427</v>
      </c>
      <c r="E358" s="125" t="s">
        <v>654</v>
      </c>
      <c r="F358" s="125" t="s">
        <v>658</v>
      </c>
      <c r="G358" s="139">
        <f>2/840</f>
        <v>2.3809523809523812E-3</v>
      </c>
      <c r="H358" s="34">
        <v>3</v>
      </c>
      <c r="I358" s="37">
        <f t="shared" si="39"/>
        <v>7.9365079365079376E-4</v>
      </c>
    </row>
    <row r="359" spans="1:9" ht="15.3" x14ac:dyDescent="0.5">
      <c r="A359" s="23" t="s">
        <v>413</v>
      </c>
      <c r="B359" s="3" t="s">
        <v>46</v>
      </c>
      <c r="C359" s="6" t="s">
        <v>420</v>
      </c>
      <c r="D359" s="118" t="s">
        <v>426</v>
      </c>
      <c r="E359" s="125" t="s">
        <v>642</v>
      </c>
      <c r="F359" s="125" t="s">
        <v>647</v>
      </c>
      <c r="G359" s="139">
        <f>20/420</f>
        <v>4.7619047619047616E-2</v>
      </c>
      <c r="H359" s="34">
        <v>2</v>
      </c>
      <c r="I359" s="37">
        <f t="shared" si="39"/>
        <v>2.3809523809523808E-2</v>
      </c>
    </row>
    <row r="360" spans="1:9" ht="15.3" x14ac:dyDescent="0.5">
      <c r="A360" s="23" t="s">
        <v>414</v>
      </c>
      <c r="B360" s="3" t="s">
        <v>47</v>
      </c>
      <c r="C360" s="6" t="s">
        <v>125</v>
      </c>
      <c r="D360" s="125" t="s">
        <v>427</v>
      </c>
      <c r="E360" s="125" t="s">
        <v>654</v>
      </c>
      <c r="F360" s="125" t="s">
        <v>658</v>
      </c>
      <c r="G360" s="139">
        <f>2/840</f>
        <v>2.3809523809523812E-3</v>
      </c>
      <c r="H360" s="34">
        <v>3</v>
      </c>
      <c r="I360" s="37">
        <f t="shared" si="39"/>
        <v>7.9365079365079376E-4</v>
      </c>
    </row>
    <row r="361" spans="1:9" ht="15.3" x14ac:dyDescent="0.5">
      <c r="A361" s="23" t="s">
        <v>415</v>
      </c>
      <c r="B361" s="3" t="s">
        <v>430</v>
      </c>
      <c r="C361" s="6" t="s">
        <v>420</v>
      </c>
      <c r="D361" s="118" t="s">
        <v>426</v>
      </c>
      <c r="E361" s="125" t="s">
        <v>642</v>
      </c>
      <c r="F361" s="125" t="s">
        <v>647</v>
      </c>
      <c r="G361" s="139">
        <f>20/420</f>
        <v>4.7619047619047616E-2</v>
      </c>
      <c r="H361" s="34">
        <v>2</v>
      </c>
      <c r="I361" s="37">
        <f t="shared" si="39"/>
        <v>2.3809523809523808E-2</v>
      </c>
    </row>
    <row r="362" spans="1:9" ht="15.3" x14ac:dyDescent="0.5">
      <c r="A362" s="23" t="s">
        <v>416</v>
      </c>
      <c r="B362" s="3" t="s">
        <v>48</v>
      </c>
      <c r="C362" s="6" t="s">
        <v>125</v>
      </c>
      <c r="D362" s="125" t="s">
        <v>427</v>
      </c>
      <c r="E362" s="125" t="s">
        <v>654</v>
      </c>
      <c r="F362" s="125" t="s">
        <v>658</v>
      </c>
      <c r="G362" s="139">
        <f>2/840</f>
        <v>2.3809523809523812E-3</v>
      </c>
      <c r="H362" s="34">
        <v>3</v>
      </c>
      <c r="I362" s="37">
        <f t="shared" si="39"/>
        <v>7.9365079365079376E-4</v>
      </c>
    </row>
    <row r="363" spans="1:9" ht="15.3" x14ac:dyDescent="0.5">
      <c r="A363" s="50" t="s">
        <v>417</v>
      </c>
      <c r="B363" s="5" t="s">
        <v>49</v>
      </c>
      <c r="C363" s="7" t="s">
        <v>420</v>
      </c>
      <c r="D363" s="123" t="s">
        <v>431</v>
      </c>
      <c r="E363" s="129" t="s">
        <v>653</v>
      </c>
      <c r="F363" s="129" t="s">
        <v>649</v>
      </c>
      <c r="G363" s="140">
        <f>30/420</f>
        <v>7.1428571428571425E-2</v>
      </c>
      <c r="H363" s="35">
        <v>1</v>
      </c>
      <c r="I363" s="44">
        <f t="shared" si="39"/>
        <v>7.1428571428571425E-2</v>
      </c>
    </row>
    <row r="364" spans="1:9" ht="15.3" x14ac:dyDescent="0.5">
      <c r="A364" s="27" t="s">
        <v>418</v>
      </c>
      <c r="B364" s="8" t="s">
        <v>50</v>
      </c>
      <c r="C364" s="9" t="s">
        <v>125</v>
      </c>
      <c r="D364" s="118" t="s">
        <v>432</v>
      </c>
      <c r="E364" s="118" t="s">
        <v>657</v>
      </c>
      <c r="F364" s="118" t="s">
        <v>661</v>
      </c>
      <c r="G364" s="139">
        <f>3/840</f>
        <v>3.5714285714285713E-3</v>
      </c>
      <c r="H364" s="34">
        <v>3</v>
      </c>
      <c r="I364" s="37">
        <f t="shared" si="39"/>
        <v>1.1904761904761904E-3</v>
      </c>
    </row>
    <row r="365" spans="1:9" ht="15.3" x14ac:dyDescent="0.5">
      <c r="A365" s="27" t="s">
        <v>419</v>
      </c>
      <c r="B365" s="8" t="s">
        <v>433</v>
      </c>
      <c r="C365" s="9" t="s">
        <v>125</v>
      </c>
      <c r="D365" s="118" t="s">
        <v>426</v>
      </c>
      <c r="E365" s="118" t="s">
        <v>642</v>
      </c>
      <c r="F365" s="118" t="s">
        <v>647</v>
      </c>
      <c r="G365" s="139">
        <f>20/420</f>
        <v>4.7619047619047616E-2</v>
      </c>
      <c r="H365" s="34">
        <v>3</v>
      </c>
      <c r="I365" s="37">
        <f t="shared" si="39"/>
        <v>1.5873015873015872E-2</v>
      </c>
    </row>
    <row r="366" spans="1:9" ht="15.3" x14ac:dyDescent="0.5">
      <c r="A366" s="23" t="s">
        <v>437</v>
      </c>
      <c r="B366" s="45" t="s">
        <v>51</v>
      </c>
      <c r="C366" s="25" t="s">
        <v>125</v>
      </c>
      <c r="D366" s="125" t="s">
        <v>287</v>
      </c>
      <c r="E366" s="125" t="s">
        <v>639</v>
      </c>
      <c r="F366" s="125" t="s">
        <v>644</v>
      </c>
      <c r="G366" s="141">
        <f>1/420</f>
        <v>2.3809523809523812E-3</v>
      </c>
      <c r="H366" s="42">
        <v>3</v>
      </c>
      <c r="I366" s="39">
        <f t="shared" si="39"/>
        <v>7.9365079365079376E-4</v>
      </c>
    </row>
    <row r="367" spans="1:9" ht="15.3" x14ac:dyDescent="0.5">
      <c r="A367" s="23" t="s">
        <v>438</v>
      </c>
      <c r="B367" s="3" t="s">
        <v>52</v>
      </c>
      <c r="C367" s="6" t="s">
        <v>202</v>
      </c>
      <c r="D367" s="118" t="s">
        <v>434</v>
      </c>
      <c r="E367" s="125" t="s">
        <v>662</v>
      </c>
      <c r="F367" s="125" t="s">
        <v>650</v>
      </c>
      <c r="G367" s="139">
        <f>10/420</f>
        <v>2.3809523809523808E-2</v>
      </c>
      <c r="H367" s="34">
        <v>3</v>
      </c>
      <c r="I367" s="37">
        <f t="shared" si="39"/>
        <v>7.9365079365079361E-3</v>
      </c>
    </row>
    <row r="368" spans="1:9" ht="15.3" x14ac:dyDescent="0.5">
      <c r="A368" s="23" t="s">
        <v>439</v>
      </c>
      <c r="B368" s="3" t="s">
        <v>53</v>
      </c>
      <c r="C368" s="6" t="s">
        <v>313</v>
      </c>
      <c r="D368" s="125" t="s">
        <v>435</v>
      </c>
      <c r="E368" s="125" t="s">
        <v>655</v>
      </c>
      <c r="F368" s="125" t="s">
        <v>659</v>
      </c>
      <c r="G368" s="139">
        <f>20/840</f>
        <v>2.3809523809523808E-2</v>
      </c>
      <c r="H368" s="34">
        <v>3</v>
      </c>
      <c r="I368" s="37">
        <f t="shared" si="39"/>
        <v>7.9365079365079361E-3</v>
      </c>
    </row>
    <row r="369" spans="1:9" ht="15.3" x14ac:dyDescent="0.5">
      <c r="A369" s="23" t="s">
        <v>440</v>
      </c>
      <c r="B369" s="3" t="s">
        <v>54</v>
      </c>
      <c r="C369" s="6" t="s">
        <v>202</v>
      </c>
      <c r="D369" s="125" t="s">
        <v>435</v>
      </c>
      <c r="E369" s="125" t="s">
        <v>655</v>
      </c>
      <c r="F369" s="125" t="s">
        <v>659</v>
      </c>
      <c r="G369" s="139">
        <f>20/840</f>
        <v>2.3809523809523808E-2</v>
      </c>
      <c r="H369" s="34">
        <v>3</v>
      </c>
      <c r="I369" s="37">
        <f t="shared" si="39"/>
        <v>7.9365079365079361E-3</v>
      </c>
    </row>
    <row r="370" spans="1:9" ht="15.3" x14ac:dyDescent="0.5">
      <c r="A370" s="23" t="s">
        <v>442</v>
      </c>
      <c r="B370" s="3" t="s">
        <v>55</v>
      </c>
      <c r="C370" s="6" t="s">
        <v>202</v>
      </c>
      <c r="D370" s="125" t="s">
        <v>427</v>
      </c>
      <c r="E370" s="125" t="s">
        <v>654</v>
      </c>
      <c r="F370" s="125" t="s">
        <v>658</v>
      </c>
      <c r="G370" s="139">
        <f>2/840</f>
        <v>2.3809523809523812E-3</v>
      </c>
      <c r="H370" s="34">
        <v>3</v>
      </c>
      <c r="I370" s="37">
        <f t="shared" si="39"/>
        <v>7.9365079365079376E-4</v>
      </c>
    </row>
    <row r="371" spans="1:9" ht="15.3" x14ac:dyDescent="0.5">
      <c r="A371" s="23" t="s">
        <v>443</v>
      </c>
      <c r="B371" s="3" t="s">
        <v>56</v>
      </c>
      <c r="C371" s="6" t="s">
        <v>202</v>
      </c>
      <c r="D371" s="125" t="s">
        <v>436</v>
      </c>
      <c r="E371" s="125" t="s">
        <v>665</v>
      </c>
      <c r="F371" s="125" t="s">
        <v>668</v>
      </c>
      <c r="G371" s="139">
        <f>6/840</f>
        <v>7.1428571428571426E-3</v>
      </c>
      <c r="H371" s="34">
        <v>3</v>
      </c>
      <c r="I371" s="37">
        <f t="shared" si="39"/>
        <v>2.3809523809523807E-3</v>
      </c>
    </row>
    <row r="372" spans="1:9" ht="15.3" x14ac:dyDescent="0.5">
      <c r="A372" s="23" t="s">
        <v>444</v>
      </c>
      <c r="B372" s="5" t="s">
        <v>57</v>
      </c>
      <c r="C372" s="7" t="s">
        <v>125</v>
      </c>
      <c r="D372" s="118" t="s">
        <v>287</v>
      </c>
      <c r="E372" s="125" t="s">
        <v>639</v>
      </c>
      <c r="F372" s="125" t="s">
        <v>644</v>
      </c>
      <c r="G372" s="139">
        <f>1/420</f>
        <v>2.3809523809523812E-3</v>
      </c>
      <c r="H372" s="36">
        <v>5</v>
      </c>
      <c r="I372" s="37">
        <f t="shared" si="39"/>
        <v>4.7619047619047624E-4</v>
      </c>
    </row>
    <row r="373" spans="1:9" ht="15.3" x14ac:dyDescent="0.5">
      <c r="A373" s="28">
        <v>6</v>
      </c>
      <c r="B373" s="128" t="s">
        <v>447</v>
      </c>
      <c r="C373" s="9"/>
      <c r="D373" s="118"/>
      <c r="E373" s="36"/>
      <c r="F373" s="36"/>
      <c r="G373" s="139"/>
      <c r="H373" s="36"/>
      <c r="I373" s="37"/>
    </row>
    <row r="374" spans="1:9" ht="15.3" x14ac:dyDescent="0.5">
      <c r="A374" s="27" t="s">
        <v>448</v>
      </c>
      <c r="B374" s="8" t="s">
        <v>460</v>
      </c>
      <c r="C374" s="9" t="s">
        <v>125</v>
      </c>
      <c r="D374" s="125" t="s">
        <v>435</v>
      </c>
      <c r="E374" s="125" t="s">
        <v>655</v>
      </c>
      <c r="F374" s="125" t="s">
        <v>659</v>
      </c>
      <c r="G374" s="139">
        <f>20/840</f>
        <v>2.3809523809523808E-2</v>
      </c>
      <c r="H374" s="36">
        <v>3</v>
      </c>
      <c r="I374" s="37">
        <f t="shared" si="39"/>
        <v>7.9365079365079361E-3</v>
      </c>
    </row>
    <row r="375" spans="1:9" ht="15.3" x14ac:dyDescent="0.5">
      <c r="A375" s="27" t="s">
        <v>449</v>
      </c>
      <c r="B375" s="8" t="s">
        <v>462</v>
      </c>
      <c r="C375" s="9" t="s">
        <v>125</v>
      </c>
      <c r="D375" s="125" t="s">
        <v>435</v>
      </c>
      <c r="E375" s="125" t="s">
        <v>655</v>
      </c>
      <c r="F375" s="125" t="s">
        <v>659</v>
      </c>
      <c r="G375" s="139">
        <f t="shared" ref="G375" si="42">20/840</f>
        <v>2.3809523809523808E-2</v>
      </c>
      <c r="H375" s="36">
        <v>3</v>
      </c>
      <c r="I375" s="37">
        <f t="shared" si="39"/>
        <v>7.9365079365079361E-3</v>
      </c>
    </row>
    <row r="376" spans="1:9" ht="15.3" x14ac:dyDescent="0.5">
      <c r="A376" s="27" t="s">
        <v>450</v>
      </c>
      <c r="B376" s="8" t="s">
        <v>463</v>
      </c>
      <c r="C376" s="9" t="s">
        <v>125</v>
      </c>
      <c r="D376" s="125" t="s">
        <v>421</v>
      </c>
      <c r="E376" s="125" t="s">
        <v>666</v>
      </c>
      <c r="F376" s="125" t="s">
        <v>669</v>
      </c>
      <c r="G376" s="139">
        <f>5/840</f>
        <v>5.9523809523809521E-3</v>
      </c>
      <c r="H376" s="36">
        <v>3</v>
      </c>
      <c r="I376" s="37">
        <f t="shared" si="39"/>
        <v>1.984126984126984E-3</v>
      </c>
    </row>
    <row r="377" spans="1:9" ht="15.3" x14ac:dyDescent="0.5">
      <c r="A377" s="27" t="s">
        <v>451</v>
      </c>
      <c r="B377" s="8" t="s">
        <v>179</v>
      </c>
      <c r="C377" s="26" t="s">
        <v>197</v>
      </c>
      <c r="D377" s="118" t="s">
        <v>287</v>
      </c>
      <c r="E377" s="125" t="s">
        <v>639</v>
      </c>
      <c r="F377" s="125" t="s">
        <v>644</v>
      </c>
      <c r="G377" s="139">
        <f>1/420</f>
        <v>2.3809523809523812E-3</v>
      </c>
      <c r="H377" s="36">
        <v>3</v>
      </c>
      <c r="I377" s="37">
        <f t="shared" si="39"/>
        <v>7.9365079365079376E-4</v>
      </c>
    </row>
    <row r="378" spans="1:9" ht="15.3" x14ac:dyDescent="0.5">
      <c r="A378" s="27" t="s">
        <v>452</v>
      </c>
      <c r="B378" s="45" t="s">
        <v>180</v>
      </c>
      <c r="C378" s="6" t="s">
        <v>197</v>
      </c>
      <c r="D378" s="118" t="s">
        <v>287</v>
      </c>
      <c r="E378" s="125" t="s">
        <v>639</v>
      </c>
      <c r="F378" s="125" t="s">
        <v>644</v>
      </c>
      <c r="G378" s="139">
        <f t="shared" ref="G378:G382" si="43">1/420</f>
        <v>2.3809523809523812E-3</v>
      </c>
      <c r="H378" s="36">
        <v>3</v>
      </c>
      <c r="I378" s="37">
        <f t="shared" si="39"/>
        <v>7.9365079365079376E-4</v>
      </c>
    </row>
    <row r="379" spans="1:9" ht="15.3" x14ac:dyDescent="0.5">
      <c r="A379" s="27" t="s">
        <v>453</v>
      </c>
      <c r="B379" s="3" t="s">
        <v>181</v>
      </c>
      <c r="C379" s="6" t="s">
        <v>197</v>
      </c>
      <c r="D379" s="118" t="s">
        <v>287</v>
      </c>
      <c r="E379" s="125" t="s">
        <v>639</v>
      </c>
      <c r="F379" s="125" t="s">
        <v>644</v>
      </c>
      <c r="G379" s="139">
        <f t="shared" si="43"/>
        <v>2.3809523809523812E-3</v>
      </c>
      <c r="H379" s="36">
        <v>3</v>
      </c>
      <c r="I379" s="37">
        <f t="shared" si="39"/>
        <v>7.9365079365079376E-4</v>
      </c>
    </row>
    <row r="380" spans="1:9" ht="15.3" x14ac:dyDescent="0.5">
      <c r="A380" s="27" t="s">
        <v>461</v>
      </c>
      <c r="B380" s="3" t="s">
        <v>182</v>
      </c>
      <c r="C380" s="6" t="s">
        <v>197</v>
      </c>
      <c r="D380" s="118" t="s">
        <v>287</v>
      </c>
      <c r="E380" s="125" t="s">
        <v>639</v>
      </c>
      <c r="F380" s="125" t="s">
        <v>644</v>
      </c>
      <c r="G380" s="139">
        <f t="shared" si="43"/>
        <v>2.3809523809523812E-3</v>
      </c>
      <c r="H380" s="36">
        <v>3</v>
      </c>
      <c r="I380" s="37">
        <f t="shared" si="39"/>
        <v>7.9365079365079376E-4</v>
      </c>
    </row>
    <row r="381" spans="1:9" ht="15.3" x14ac:dyDescent="0.5">
      <c r="A381" s="27" t="s">
        <v>464</v>
      </c>
      <c r="B381" s="3" t="s">
        <v>183</v>
      </c>
      <c r="C381" s="6" t="s">
        <v>197</v>
      </c>
      <c r="D381" s="118" t="s">
        <v>287</v>
      </c>
      <c r="E381" s="125" t="s">
        <v>639</v>
      </c>
      <c r="F381" s="125" t="s">
        <v>644</v>
      </c>
      <c r="G381" s="139">
        <f t="shared" si="43"/>
        <v>2.3809523809523812E-3</v>
      </c>
      <c r="H381" s="36">
        <v>3</v>
      </c>
      <c r="I381" s="37">
        <f t="shared" si="39"/>
        <v>7.9365079365079376E-4</v>
      </c>
    </row>
    <row r="382" spans="1:9" ht="16.149999999999999" customHeight="1" x14ac:dyDescent="0.5">
      <c r="A382" s="27" t="s">
        <v>465</v>
      </c>
      <c r="B382" s="3" t="s">
        <v>184</v>
      </c>
      <c r="C382" s="6" t="s">
        <v>197</v>
      </c>
      <c r="D382" s="118" t="s">
        <v>287</v>
      </c>
      <c r="E382" s="125" t="s">
        <v>639</v>
      </c>
      <c r="F382" s="125" t="s">
        <v>644</v>
      </c>
      <c r="G382" s="139">
        <f t="shared" si="43"/>
        <v>2.3809523809523812E-3</v>
      </c>
      <c r="H382" s="36">
        <v>3</v>
      </c>
      <c r="I382" s="37">
        <f t="shared" si="39"/>
        <v>7.9365079365079376E-4</v>
      </c>
    </row>
    <row r="383" spans="1:9" ht="15.3" x14ac:dyDescent="0.5">
      <c r="A383" s="27" t="s">
        <v>466</v>
      </c>
      <c r="B383" s="8" t="s">
        <v>468</v>
      </c>
      <c r="C383" s="9" t="s">
        <v>125</v>
      </c>
      <c r="D383" s="125" t="s">
        <v>421</v>
      </c>
      <c r="E383" s="125" t="s">
        <v>666</v>
      </c>
      <c r="F383" s="125" t="s">
        <v>669</v>
      </c>
      <c r="G383" s="139">
        <f>5/840</f>
        <v>5.9523809523809521E-3</v>
      </c>
      <c r="H383" s="36">
        <v>3</v>
      </c>
      <c r="I383" s="37">
        <f t="shared" si="39"/>
        <v>1.984126984126984E-3</v>
      </c>
    </row>
    <row r="384" spans="1:9" ht="15.3" x14ac:dyDescent="0.5">
      <c r="A384" s="27" t="s">
        <v>467</v>
      </c>
      <c r="B384" s="8" t="s">
        <v>469</v>
      </c>
      <c r="C384" s="9" t="s">
        <v>125</v>
      </c>
      <c r="D384" s="125" t="s">
        <v>421</v>
      </c>
      <c r="E384" s="125" t="s">
        <v>666</v>
      </c>
      <c r="F384" s="125" t="s">
        <v>669</v>
      </c>
      <c r="G384" s="139">
        <f t="shared" ref="G384" si="44">5/840</f>
        <v>5.9523809523809521E-3</v>
      </c>
      <c r="H384" s="36">
        <v>3</v>
      </c>
      <c r="I384" s="37">
        <f t="shared" si="39"/>
        <v>1.984126984126984E-3</v>
      </c>
    </row>
    <row r="385" spans="1:9" ht="15.3" x14ac:dyDescent="0.5">
      <c r="A385" s="28">
        <v>7</v>
      </c>
      <c r="B385" s="128" t="s">
        <v>491</v>
      </c>
      <c r="C385" s="9"/>
      <c r="D385" s="118"/>
      <c r="E385" s="36"/>
      <c r="F385" s="36"/>
      <c r="G385" s="139"/>
      <c r="H385" s="36"/>
      <c r="I385" s="37"/>
    </row>
    <row r="386" spans="1:9" ht="15.3" x14ac:dyDescent="0.5">
      <c r="A386" s="19" t="s">
        <v>475</v>
      </c>
      <c r="B386" s="3" t="s">
        <v>58</v>
      </c>
      <c r="C386" s="4" t="s">
        <v>125</v>
      </c>
      <c r="D386" s="118" t="s">
        <v>496</v>
      </c>
      <c r="E386" s="125" t="s">
        <v>663</v>
      </c>
      <c r="F386" s="125" t="s">
        <v>651</v>
      </c>
      <c r="G386" s="139">
        <f>5/420</f>
        <v>1.1904761904761904E-2</v>
      </c>
      <c r="H386" s="36">
        <v>3</v>
      </c>
      <c r="I386" s="37">
        <f t="shared" si="39"/>
        <v>3.968253968253968E-3</v>
      </c>
    </row>
    <row r="387" spans="1:9" ht="15.3" x14ac:dyDescent="0.5">
      <c r="A387" s="19" t="s">
        <v>476</v>
      </c>
      <c r="B387" s="3" t="s">
        <v>59</v>
      </c>
      <c r="C387" s="4" t="s">
        <v>195</v>
      </c>
      <c r="D387" s="118" t="s">
        <v>434</v>
      </c>
      <c r="E387" s="125" t="s">
        <v>662</v>
      </c>
      <c r="F387" s="125" t="s">
        <v>650</v>
      </c>
      <c r="G387" s="139">
        <f>10/420</f>
        <v>2.3809523809523808E-2</v>
      </c>
      <c r="H387" s="36">
        <v>3</v>
      </c>
      <c r="I387" s="37">
        <f t="shared" si="39"/>
        <v>7.9365079365079361E-3</v>
      </c>
    </row>
    <row r="388" spans="1:9" ht="15.3" x14ac:dyDescent="0.5">
      <c r="A388" s="19" t="s">
        <v>477</v>
      </c>
      <c r="B388" s="3" t="s">
        <v>60</v>
      </c>
      <c r="C388" s="4" t="s">
        <v>497</v>
      </c>
      <c r="D388" s="118" t="s">
        <v>441</v>
      </c>
      <c r="E388" s="125" t="s">
        <v>664</v>
      </c>
      <c r="F388" s="125" t="s">
        <v>652</v>
      </c>
      <c r="G388" s="139">
        <f>35/420</f>
        <v>8.3333333333333329E-2</v>
      </c>
      <c r="H388" s="36">
        <v>3</v>
      </c>
      <c r="I388" s="37">
        <f t="shared" si="39"/>
        <v>2.7777777777777776E-2</v>
      </c>
    </row>
    <row r="389" spans="1:9" ht="15.3" x14ac:dyDescent="0.5">
      <c r="A389" s="19" t="s">
        <v>478</v>
      </c>
      <c r="B389" s="3" t="s">
        <v>61</v>
      </c>
      <c r="C389" s="4" t="s">
        <v>125</v>
      </c>
      <c r="D389" s="118" t="s">
        <v>496</v>
      </c>
      <c r="E389" s="125" t="s">
        <v>663</v>
      </c>
      <c r="F389" s="125" t="s">
        <v>651</v>
      </c>
      <c r="G389" s="139">
        <f t="shared" ref="G389:G392" si="45">5/420</f>
        <v>1.1904761904761904E-2</v>
      </c>
      <c r="H389" s="36">
        <v>3</v>
      </c>
      <c r="I389" s="37">
        <f t="shared" si="39"/>
        <v>3.968253968253968E-3</v>
      </c>
    </row>
    <row r="390" spans="1:9" ht="15.3" x14ac:dyDescent="0.5">
      <c r="A390" s="19" t="s">
        <v>479</v>
      </c>
      <c r="B390" s="3" t="s">
        <v>62</v>
      </c>
      <c r="C390" s="4" t="s">
        <v>195</v>
      </c>
      <c r="D390" s="118" t="s">
        <v>496</v>
      </c>
      <c r="E390" s="125" t="s">
        <v>663</v>
      </c>
      <c r="F390" s="125" t="s">
        <v>651</v>
      </c>
      <c r="G390" s="139">
        <f t="shared" si="45"/>
        <v>1.1904761904761904E-2</v>
      </c>
      <c r="H390" s="36">
        <v>3</v>
      </c>
      <c r="I390" s="37">
        <f t="shared" si="39"/>
        <v>3.968253968253968E-3</v>
      </c>
    </row>
    <row r="391" spans="1:9" ht="15.3" x14ac:dyDescent="0.5">
      <c r="A391" s="19" t="s">
        <v>483</v>
      </c>
      <c r="B391" s="3" t="s">
        <v>137</v>
      </c>
      <c r="C391" s="4" t="s">
        <v>195</v>
      </c>
      <c r="D391" s="118" t="s">
        <v>496</v>
      </c>
      <c r="E391" s="125" t="s">
        <v>663</v>
      </c>
      <c r="F391" s="125" t="s">
        <v>651</v>
      </c>
      <c r="G391" s="139">
        <f t="shared" si="45"/>
        <v>1.1904761904761904E-2</v>
      </c>
      <c r="H391" s="36">
        <v>3</v>
      </c>
      <c r="I391" s="37">
        <f t="shared" si="39"/>
        <v>3.968253968253968E-3</v>
      </c>
    </row>
    <row r="392" spans="1:9" ht="15.3" x14ac:dyDescent="0.5">
      <c r="A392" s="19" t="s">
        <v>484</v>
      </c>
      <c r="B392" s="3" t="s">
        <v>193</v>
      </c>
      <c r="C392" s="4" t="s">
        <v>497</v>
      </c>
      <c r="D392" s="118" t="s">
        <v>496</v>
      </c>
      <c r="E392" s="125" t="s">
        <v>663</v>
      </c>
      <c r="F392" s="125" t="s">
        <v>651</v>
      </c>
      <c r="G392" s="139">
        <f t="shared" si="45"/>
        <v>1.1904761904761904E-2</v>
      </c>
      <c r="H392" s="36">
        <v>3</v>
      </c>
      <c r="I392" s="37">
        <f t="shared" si="39"/>
        <v>3.968253968253968E-3</v>
      </c>
    </row>
    <row r="393" spans="1:9" ht="15.3" x14ac:dyDescent="0.5">
      <c r="A393" s="19" t="s">
        <v>485</v>
      </c>
      <c r="B393" s="3" t="s">
        <v>194</v>
      </c>
      <c r="C393" s="4" t="s">
        <v>195</v>
      </c>
      <c r="D393" s="118" t="s">
        <v>424</v>
      </c>
      <c r="E393" s="125" t="s">
        <v>640</v>
      </c>
      <c r="F393" s="125" t="s">
        <v>645</v>
      </c>
      <c r="G393" s="139">
        <f>3/420</f>
        <v>7.1428571428571426E-3</v>
      </c>
      <c r="H393" s="36">
        <v>3</v>
      </c>
      <c r="I393" s="37">
        <f t="shared" si="39"/>
        <v>2.3809523809523807E-3</v>
      </c>
    </row>
    <row r="394" spans="1:9" ht="15.3" x14ac:dyDescent="0.5">
      <c r="A394" s="19" t="s">
        <v>486</v>
      </c>
      <c r="B394" s="3" t="s">
        <v>63</v>
      </c>
      <c r="C394" s="4" t="s">
        <v>498</v>
      </c>
      <c r="D394" s="118" t="s">
        <v>287</v>
      </c>
      <c r="E394" s="125" t="s">
        <v>639</v>
      </c>
      <c r="F394" s="125" t="s">
        <v>644</v>
      </c>
      <c r="G394" s="139">
        <f>1/420</f>
        <v>2.3809523809523812E-3</v>
      </c>
      <c r="H394" s="36">
        <v>5</v>
      </c>
      <c r="I394" s="37">
        <f t="shared" si="39"/>
        <v>4.7619047619047624E-4</v>
      </c>
    </row>
    <row r="395" spans="1:9" ht="15.3" x14ac:dyDescent="0.5">
      <c r="A395" s="19" t="s">
        <v>487</v>
      </c>
      <c r="B395" s="3" t="s">
        <v>57</v>
      </c>
      <c r="C395" s="4" t="s">
        <v>125</v>
      </c>
      <c r="D395" s="118" t="s">
        <v>287</v>
      </c>
      <c r="E395" s="125" t="s">
        <v>639</v>
      </c>
      <c r="F395" s="125" t="s">
        <v>644</v>
      </c>
      <c r="G395" s="139">
        <f>1/420</f>
        <v>2.3809523809523812E-3</v>
      </c>
      <c r="H395" s="36">
        <v>5</v>
      </c>
      <c r="I395" s="37">
        <f t="shared" si="39"/>
        <v>4.7619047619047624E-4</v>
      </c>
    </row>
    <row r="396" spans="1:9" ht="15.3" x14ac:dyDescent="0.5">
      <c r="A396" s="28">
        <v>8</v>
      </c>
      <c r="B396" s="128" t="s">
        <v>513</v>
      </c>
      <c r="C396" s="9"/>
      <c r="D396" s="118"/>
      <c r="E396" s="36"/>
      <c r="F396" s="36"/>
      <c r="G396" s="139"/>
      <c r="H396" s="36"/>
      <c r="I396" s="37"/>
    </row>
    <row r="397" spans="1:9" ht="15.3" x14ac:dyDescent="0.5">
      <c r="A397" s="50" t="s">
        <v>499</v>
      </c>
      <c r="B397" s="5" t="s">
        <v>64</v>
      </c>
      <c r="C397" s="43" t="s">
        <v>195</v>
      </c>
      <c r="D397" s="129" t="s">
        <v>515</v>
      </c>
      <c r="E397" s="129" t="s">
        <v>667</v>
      </c>
      <c r="F397" s="129" t="s">
        <v>670</v>
      </c>
      <c r="G397" s="140">
        <f>35/840</f>
        <v>4.1666666666666664E-2</v>
      </c>
      <c r="H397" s="35">
        <v>3</v>
      </c>
      <c r="I397" s="44">
        <f t="shared" ref="I397:I459" si="46">G397/H397</f>
        <v>1.3888888888888888E-2</v>
      </c>
    </row>
    <row r="398" spans="1:9" ht="15.3" x14ac:dyDescent="0.5">
      <c r="A398" s="27" t="s">
        <v>500</v>
      </c>
      <c r="B398" s="8" t="s">
        <v>65</v>
      </c>
      <c r="C398" s="9" t="s">
        <v>195</v>
      </c>
      <c r="D398" s="118" t="s">
        <v>515</v>
      </c>
      <c r="E398" s="118" t="s">
        <v>667</v>
      </c>
      <c r="F398" s="118" t="s">
        <v>670</v>
      </c>
      <c r="G398" s="139">
        <f>35/840</f>
        <v>4.1666666666666664E-2</v>
      </c>
      <c r="H398" s="34">
        <v>3</v>
      </c>
      <c r="I398" s="37">
        <f t="shared" si="46"/>
        <v>1.3888888888888888E-2</v>
      </c>
    </row>
    <row r="399" spans="1:9" ht="15.3" x14ac:dyDescent="0.5">
      <c r="A399" s="27" t="s">
        <v>501</v>
      </c>
      <c r="B399" s="8" t="s">
        <v>66</v>
      </c>
      <c r="C399" s="9" t="s">
        <v>195</v>
      </c>
      <c r="D399" s="118" t="s">
        <v>516</v>
      </c>
      <c r="E399" s="118" t="s">
        <v>671</v>
      </c>
      <c r="F399" s="118" t="s">
        <v>673</v>
      </c>
      <c r="G399" s="139">
        <f>4/840</f>
        <v>4.7619047619047623E-3</v>
      </c>
      <c r="H399" s="34">
        <v>3</v>
      </c>
      <c r="I399" s="37">
        <f t="shared" si="46"/>
        <v>1.5873015873015875E-3</v>
      </c>
    </row>
    <row r="400" spans="1:9" ht="15.3" x14ac:dyDescent="0.5">
      <c r="A400" s="23" t="s">
        <v>502</v>
      </c>
      <c r="B400" s="45" t="s">
        <v>67</v>
      </c>
      <c r="C400" s="25" t="s">
        <v>125</v>
      </c>
      <c r="D400" s="125" t="s">
        <v>454</v>
      </c>
      <c r="E400" s="125" t="s">
        <v>656</v>
      </c>
      <c r="F400" s="125" t="s">
        <v>660</v>
      </c>
      <c r="G400" s="141">
        <f>1/840</f>
        <v>1.1904761904761906E-3</v>
      </c>
      <c r="H400" s="42">
        <v>3</v>
      </c>
      <c r="I400" s="39">
        <f t="shared" si="46"/>
        <v>3.9682539682539688E-4</v>
      </c>
    </row>
    <row r="401" spans="1:9" ht="15.3" x14ac:dyDescent="0.5">
      <c r="A401" s="23" t="s">
        <v>503</v>
      </c>
      <c r="B401" s="3" t="s">
        <v>68</v>
      </c>
      <c r="C401" s="6" t="s">
        <v>125</v>
      </c>
      <c r="D401" s="125" t="s">
        <v>454</v>
      </c>
      <c r="E401" s="125" t="s">
        <v>656</v>
      </c>
      <c r="F401" s="125" t="s">
        <v>660</v>
      </c>
      <c r="G401" s="139">
        <f t="shared" ref="G401:G403" si="47">1/840</f>
        <v>1.1904761904761906E-3</v>
      </c>
      <c r="H401" s="36">
        <v>7</v>
      </c>
      <c r="I401" s="37">
        <f t="shared" si="46"/>
        <v>1.7006802721088437E-4</v>
      </c>
    </row>
    <row r="402" spans="1:9" ht="15.3" x14ac:dyDescent="0.5">
      <c r="A402" s="23" t="s">
        <v>504</v>
      </c>
      <c r="B402" s="3" t="s">
        <v>69</v>
      </c>
      <c r="C402" s="6" t="s">
        <v>125</v>
      </c>
      <c r="D402" s="125" t="s">
        <v>454</v>
      </c>
      <c r="E402" s="125" t="s">
        <v>656</v>
      </c>
      <c r="F402" s="125" t="s">
        <v>660</v>
      </c>
      <c r="G402" s="139">
        <f t="shared" si="47"/>
        <v>1.1904761904761906E-3</v>
      </c>
      <c r="H402" s="36">
        <v>5</v>
      </c>
      <c r="I402" s="37">
        <f t="shared" si="46"/>
        <v>2.3809523809523812E-4</v>
      </c>
    </row>
    <row r="403" spans="1:9" ht="15.3" x14ac:dyDescent="0.5">
      <c r="A403" s="23" t="s">
        <v>505</v>
      </c>
      <c r="B403" s="3" t="s">
        <v>57</v>
      </c>
      <c r="C403" s="6" t="s">
        <v>125</v>
      </c>
      <c r="D403" s="125" t="s">
        <v>454</v>
      </c>
      <c r="E403" s="125" t="s">
        <v>656</v>
      </c>
      <c r="F403" s="125" t="s">
        <v>660</v>
      </c>
      <c r="G403" s="139">
        <f t="shared" si="47"/>
        <v>1.1904761904761906E-3</v>
      </c>
      <c r="H403" s="36">
        <v>5</v>
      </c>
      <c r="I403" s="37">
        <f t="shared" si="46"/>
        <v>2.3809523809523812E-4</v>
      </c>
    </row>
    <row r="404" spans="1:9" ht="15.3" x14ac:dyDescent="0.5">
      <c r="A404" s="23" t="s">
        <v>506</v>
      </c>
      <c r="B404" s="3" t="s">
        <v>70</v>
      </c>
      <c r="C404" s="6" t="s">
        <v>196</v>
      </c>
      <c r="D404" s="125" t="s">
        <v>517</v>
      </c>
      <c r="E404" s="125" t="s">
        <v>672</v>
      </c>
      <c r="F404" s="125" t="s">
        <v>674</v>
      </c>
      <c r="G404" s="139">
        <f>12/840</f>
        <v>1.4285714285714285E-2</v>
      </c>
      <c r="H404" s="36">
        <v>1</v>
      </c>
      <c r="I404" s="37">
        <f t="shared" si="46"/>
        <v>1.4285714285714285E-2</v>
      </c>
    </row>
    <row r="405" spans="1:9" ht="15.3" x14ac:dyDescent="0.5">
      <c r="A405" s="23" t="s">
        <v>507</v>
      </c>
      <c r="B405" s="3" t="s">
        <v>71</v>
      </c>
      <c r="C405" s="6" t="s">
        <v>195</v>
      </c>
      <c r="D405" s="125" t="s">
        <v>432</v>
      </c>
      <c r="E405" s="125" t="s">
        <v>657</v>
      </c>
      <c r="F405" s="125" t="s">
        <v>661</v>
      </c>
      <c r="G405" s="139">
        <f>3/840</f>
        <v>3.5714285714285713E-3</v>
      </c>
      <c r="H405" s="36">
        <v>8</v>
      </c>
      <c r="I405" s="37">
        <f t="shared" si="46"/>
        <v>4.4642857142857141E-4</v>
      </c>
    </row>
    <row r="406" spans="1:9" ht="15.3" x14ac:dyDescent="0.5">
      <c r="A406" s="23" t="s">
        <v>508</v>
      </c>
      <c r="B406" s="3" t="s">
        <v>72</v>
      </c>
      <c r="C406" s="6" t="s">
        <v>125</v>
      </c>
      <c r="D406" s="125" t="s">
        <v>515</v>
      </c>
      <c r="E406" s="125" t="s">
        <v>667</v>
      </c>
      <c r="F406" s="125" t="s">
        <v>670</v>
      </c>
      <c r="G406" s="139">
        <f>35/840</f>
        <v>4.1666666666666664E-2</v>
      </c>
      <c r="H406" s="36">
        <v>1</v>
      </c>
      <c r="I406" s="37">
        <f t="shared" si="46"/>
        <v>4.1666666666666664E-2</v>
      </c>
    </row>
    <row r="407" spans="1:9" ht="15.3" x14ac:dyDescent="0.5">
      <c r="A407" s="23" t="s">
        <v>509</v>
      </c>
      <c r="B407" s="3" t="s">
        <v>73</v>
      </c>
      <c r="C407" s="6" t="s">
        <v>195</v>
      </c>
      <c r="D407" s="125" t="s">
        <v>515</v>
      </c>
      <c r="E407" s="125" t="s">
        <v>667</v>
      </c>
      <c r="F407" s="125" t="s">
        <v>670</v>
      </c>
      <c r="G407" s="139">
        <f t="shared" ref="G407:G410" si="48">35/840</f>
        <v>4.1666666666666664E-2</v>
      </c>
      <c r="H407" s="36">
        <v>1</v>
      </c>
      <c r="I407" s="37">
        <f t="shared" si="46"/>
        <v>4.1666666666666664E-2</v>
      </c>
    </row>
    <row r="408" spans="1:9" ht="15.3" x14ac:dyDescent="0.5">
      <c r="A408" s="23" t="s">
        <v>510</v>
      </c>
      <c r="B408" s="3" t="s">
        <v>74</v>
      </c>
      <c r="C408" s="6" t="s">
        <v>195</v>
      </c>
      <c r="D408" s="125" t="s">
        <v>515</v>
      </c>
      <c r="E408" s="125" t="s">
        <v>667</v>
      </c>
      <c r="F408" s="125" t="s">
        <v>670</v>
      </c>
      <c r="G408" s="139">
        <f t="shared" si="48"/>
        <v>4.1666666666666664E-2</v>
      </c>
      <c r="H408" s="36">
        <v>3</v>
      </c>
      <c r="I408" s="37">
        <f t="shared" si="46"/>
        <v>1.3888888888888888E-2</v>
      </c>
    </row>
    <row r="409" spans="1:9" ht="15.3" x14ac:dyDescent="0.5">
      <c r="A409" s="23" t="s">
        <v>511</v>
      </c>
      <c r="B409" s="3" t="s">
        <v>75</v>
      </c>
      <c r="C409" s="6" t="s">
        <v>195</v>
      </c>
      <c r="D409" s="125" t="s">
        <v>515</v>
      </c>
      <c r="E409" s="125" t="s">
        <v>667</v>
      </c>
      <c r="F409" s="125" t="s">
        <v>670</v>
      </c>
      <c r="G409" s="139">
        <f t="shared" si="48"/>
        <v>4.1666666666666664E-2</v>
      </c>
      <c r="H409" s="36">
        <v>1</v>
      </c>
      <c r="I409" s="37">
        <f t="shared" si="46"/>
        <v>4.1666666666666664E-2</v>
      </c>
    </row>
    <row r="410" spans="1:9" ht="15.3" x14ac:dyDescent="0.5">
      <c r="A410" s="23" t="s">
        <v>512</v>
      </c>
      <c r="B410" s="3" t="s">
        <v>76</v>
      </c>
      <c r="C410" s="6" t="s">
        <v>125</v>
      </c>
      <c r="D410" s="125" t="s">
        <v>515</v>
      </c>
      <c r="E410" s="125" t="s">
        <v>667</v>
      </c>
      <c r="F410" s="125" t="s">
        <v>670</v>
      </c>
      <c r="G410" s="139">
        <f t="shared" si="48"/>
        <v>4.1666666666666664E-2</v>
      </c>
      <c r="H410" s="36">
        <v>3</v>
      </c>
      <c r="I410" s="37">
        <f t="shared" si="46"/>
        <v>1.3888888888888888E-2</v>
      </c>
    </row>
    <row r="411" spans="1:9" ht="15.3" x14ac:dyDescent="0.5">
      <c r="A411" s="23" t="s">
        <v>525</v>
      </c>
      <c r="B411" s="3" t="s">
        <v>77</v>
      </c>
      <c r="C411" s="6" t="s">
        <v>196</v>
      </c>
      <c r="D411" s="125" t="s">
        <v>436</v>
      </c>
      <c r="E411" s="125" t="s">
        <v>665</v>
      </c>
      <c r="F411" s="125" t="s">
        <v>668</v>
      </c>
      <c r="G411" s="139">
        <f>6/840</f>
        <v>7.1428571428571426E-3</v>
      </c>
      <c r="H411" s="36">
        <v>1</v>
      </c>
      <c r="I411" s="37">
        <f t="shared" si="46"/>
        <v>7.1428571428571426E-3</v>
      </c>
    </row>
    <row r="412" spans="1:9" ht="15.3" x14ac:dyDescent="0.5">
      <c r="A412" s="23" t="s">
        <v>526</v>
      </c>
      <c r="B412" s="3" t="s">
        <v>78</v>
      </c>
      <c r="C412" s="6" t="s">
        <v>125</v>
      </c>
      <c r="D412" s="125" t="s">
        <v>517</v>
      </c>
      <c r="E412" s="125" t="s">
        <v>672</v>
      </c>
      <c r="F412" s="125" t="s">
        <v>674</v>
      </c>
      <c r="G412" s="139">
        <f>12/840</f>
        <v>1.4285714285714285E-2</v>
      </c>
      <c r="H412" s="36">
        <v>1</v>
      </c>
      <c r="I412" s="37">
        <f t="shared" si="46"/>
        <v>1.4285714285714285E-2</v>
      </c>
    </row>
    <row r="413" spans="1:9" ht="15.3" x14ac:dyDescent="0.5">
      <c r="A413" s="23" t="s">
        <v>527</v>
      </c>
      <c r="B413" s="3" t="s">
        <v>79</v>
      </c>
      <c r="C413" s="6" t="s">
        <v>197</v>
      </c>
      <c r="D413" s="125" t="s">
        <v>454</v>
      </c>
      <c r="E413" s="125" t="s">
        <v>656</v>
      </c>
      <c r="F413" s="125" t="s">
        <v>660</v>
      </c>
      <c r="G413" s="139">
        <f>1/840</f>
        <v>1.1904761904761906E-3</v>
      </c>
      <c r="H413" s="36">
        <v>3</v>
      </c>
      <c r="I413" s="37">
        <f t="shared" si="46"/>
        <v>3.9682539682539688E-4</v>
      </c>
    </row>
    <row r="414" spans="1:9" ht="15.3" x14ac:dyDescent="0.5">
      <c r="A414" s="23" t="s">
        <v>528</v>
      </c>
      <c r="B414" s="3" t="s">
        <v>80</v>
      </c>
      <c r="C414" s="6" t="s">
        <v>197</v>
      </c>
      <c r="D414" s="125" t="s">
        <v>454</v>
      </c>
      <c r="E414" s="125" t="s">
        <v>656</v>
      </c>
      <c r="F414" s="125" t="s">
        <v>660</v>
      </c>
      <c r="G414" s="139">
        <f t="shared" ref="G414:G415" si="49">1/840</f>
        <v>1.1904761904761906E-3</v>
      </c>
      <c r="H414" s="36">
        <v>3</v>
      </c>
      <c r="I414" s="37">
        <f t="shared" si="46"/>
        <v>3.9682539682539688E-4</v>
      </c>
    </row>
    <row r="415" spans="1:9" ht="15.3" x14ac:dyDescent="0.5">
      <c r="A415" s="23" t="s">
        <v>529</v>
      </c>
      <c r="B415" s="3" t="s">
        <v>81</v>
      </c>
      <c r="C415" s="6" t="s">
        <v>125</v>
      </c>
      <c r="D415" s="125" t="s">
        <v>454</v>
      </c>
      <c r="E415" s="125" t="s">
        <v>656</v>
      </c>
      <c r="F415" s="125" t="s">
        <v>660</v>
      </c>
      <c r="G415" s="139">
        <f t="shared" si="49"/>
        <v>1.1904761904761906E-3</v>
      </c>
      <c r="H415" s="36">
        <v>3</v>
      </c>
      <c r="I415" s="37">
        <f t="shared" si="46"/>
        <v>3.9682539682539688E-4</v>
      </c>
    </row>
    <row r="416" spans="1:9" ht="15.3" x14ac:dyDescent="0.5">
      <c r="A416" s="33">
        <v>9</v>
      </c>
      <c r="B416" s="128" t="s">
        <v>549</v>
      </c>
      <c r="C416" s="9"/>
      <c r="D416" s="118"/>
      <c r="E416" s="36"/>
      <c r="F416" s="36"/>
      <c r="G416" s="142"/>
      <c r="H416" s="36"/>
      <c r="I416" s="37"/>
    </row>
    <row r="417" spans="1:9" ht="15.3" x14ac:dyDescent="0.5">
      <c r="A417" s="23" t="s">
        <v>530</v>
      </c>
      <c r="B417" s="3" t="s">
        <v>82</v>
      </c>
      <c r="C417" s="6" t="s">
        <v>125</v>
      </c>
      <c r="D417" s="118" t="s">
        <v>287</v>
      </c>
      <c r="E417" s="118" t="s">
        <v>285</v>
      </c>
      <c r="F417" s="119" t="s">
        <v>638</v>
      </c>
      <c r="G417" s="139">
        <f>1/35</f>
        <v>2.8571428571428571E-2</v>
      </c>
      <c r="H417" s="34">
        <v>3</v>
      </c>
      <c r="I417" s="37">
        <f t="shared" si="46"/>
        <v>9.5238095238095229E-3</v>
      </c>
    </row>
    <row r="418" spans="1:9" ht="15.3" x14ac:dyDescent="0.5">
      <c r="A418" s="23" t="s">
        <v>531</v>
      </c>
      <c r="B418" s="3" t="s">
        <v>187</v>
      </c>
      <c r="C418" s="6" t="s">
        <v>125</v>
      </c>
      <c r="D418" s="118" t="s">
        <v>635</v>
      </c>
      <c r="E418" s="36"/>
      <c r="F418" s="118" t="s">
        <v>635</v>
      </c>
      <c r="G418" s="139">
        <f>1/6</f>
        <v>0.16666666666666666</v>
      </c>
      <c r="H418" s="34">
        <v>3</v>
      </c>
      <c r="I418" s="37">
        <f t="shared" si="46"/>
        <v>5.5555555555555552E-2</v>
      </c>
    </row>
    <row r="419" spans="1:9" ht="15.3" x14ac:dyDescent="0.5">
      <c r="A419" s="23" t="s">
        <v>532</v>
      </c>
      <c r="B419" s="3" t="s">
        <v>188</v>
      </c>
      <c r="C419" s="6" t="s">
        <v>125</v>
      </c>
      <c r="D419" s="118" t="s">
        <v>635</v>
      </c>
      <c r="E419" s="36"/>
      <c r="F419" s="118" t="s">
        <v>635</v>
      </c>
      <c r="G419" s="139">
        <f t="shared" ref="G419:G424" si="50">1/6</f>
        <v>0.16666666666666666</v>
      </c>
      <c r="H419" s="34">
        <v>3</v>
      </c>
      <c r="I419" s="37">
        <f t="shared" si="46"/>
        <v>5.5555555555555552E-2</v>
      </c>
    </row>
    <row r="420" spans="1:9" ht="15.3" x14ac:dyDescent="0.5">
      <c r="A420" s="23" t="s">
        <v>533</v>
      </c>
      <c r="B420" s="3" t="s">
        <v>132</v>
      </c>
      <c r="C420" s="6" t="s">
        <v>125</v>
      </c>
      <c r="D420" s="118" t="s">
        <v>635</v>
      </c>
      <c r="E420" s="36"/>
      <c r="F420" s="118" t="s">
        <v>635</v>
      </c>
      <c r="G420" s="139">
        <f t="shared" si="50"/>
        <v>0.16666666666666666</v>
      </c>
      <c r="H420" s="34">
        <v>3</v>
      </c>
      <c r="I420" s="37">
        <f t="shared" si="46"/>
        <v>5.5555555555555552E-2</v>
      </c>
    </row>
    <row r="421" spans="1:9" ht="15.3" x14ac:dyDescent="0.5">
      <c r="A421" s="23" t="s">
        <v>534</v>
      </c>
      <c r="B421" s="3" t="s">
        <v>189</v>
      </c>
      <c r="C421" s="6" t="s">
        <v>125</v>
      </c>
      <c r="D421" s="118" t="s">
        <v>635</v>
      </c>
      <c r="E421" s="36"/>
      <c r="F421" s="118" t="s">
        <v>635</v>
      </c>
      <c r="G421" s="139">
        <f t="shared" si="50"/>
        <v>0.16666666666666666</v>
      </c>
      <c r="H421" s="34">
        <v>3</v>
      </c>
      <c r="I421" s="37">
        <f t="shared" si="46"/>
        <v>5.5555555555555552E-2</v>
      </c>
    </row>
    <row r="422" spans="1:9" ht="15.3" x14ac:dyDescent="0.5">
      <c r="A422" s="23" t="s">
        <v>535</v>
      </c>
      <c r="B422" s="3" t="s">
        <v>190</v>
      </c>
      <c r="C422" s="6" t="s">
        <v>125</v>
      </c>
      <c r="D422" s="118" t="s">
        <v>635</v>
      </c>
      <c r="E422" s="36"/>
      <c r="F422" s="118" t="s">
        <v>635</v>
      </c>
      <c r="G422" s="139">
        <f t="shared" si="50"/>
        <v>0.16666666666666666</v>
      </c>
      <c r="H422" s="34">
        <v>3</v>
      </c>
      <c r="I422" s="37">
        <f t="shared" si="46"/>
        <v>5.5555555555555552E-2</v>
      </c>
    </row>
    <row r="423" spans="1:9" ht="15.3" x14ac:dyDescent="0.5">
      <c r="A423" s="23" t="s">
        <v>536</v>
      </c>
      <c r="B423" s="3" t="s">
        <v>134</v>
      </c>
      <c r="C423" s="6" t="s">
        <v>125</v>
      </c>
      <c r="D423" s="118" t="s">
        <v>635</v>
      </c>
      <c r="E423" s="36"/>
      <c r="F423" s="118" t="s">
        <v>635</v>
      </c>
      <c r="G423" s="139">
        <f t="shared" si="50"/>
        <v>0.16666666666666666</v>
      </c>
      <c r="H423" s="34">
        <v>3</v>
      </c>
      <c r="I423" s="37">
        <f t="shared" si="46"/>
        <v>5.5555555555555552E-2</v>
      </c>
    </row>
    <row r="424" spans="1:9" ht="15.3" x14ac:dyDescent="0.5">
      <c r="A424" s="23" t="s">
        <v>537</v>
      </c>
      <c r="B424" s="3" t="s">
        <v>136</v>
      </c>
      <c r="C424" s="6" t="s">
        <v>125</v>
      </c>
      <c r="D424" s="118" t="s">
        <v>635</v>
      </c>
      <c r="E424" s="36"/>
      <c r="F424" s="118" t="s">
        <v>635</v>
      </c>
      <c r="G424" s="139">
        <f t="shared" si="50"/>
        <v>0.16666666666666666</v>
      </c>
      <c r="H424" s="34">
        <v>3</v>
      </c>
      <c r="I424" s="37">
        <f t="shared" si="46"/>
        <v>5.5555555555555552E-2</v>
      </c>
    </row>
    <row r="425" spans="1:9" ht="15.3" x14ac:dyDescent="0.5">
      <c r="A425" s="23" t="s">
        <v>538</v>
      </c>
      <c r="B425" s="3" t="s">
        <v>191</v>
      </c>
      <c r="C425" s="6" t="s">
        <v>125</v>
      </c>
      <c r="D425" s="118" t="s">
        <v>287</v>
      </c>
      <c r="E425" s="118" t="s">
        <v>285</v>
      </c>
      <c r="F425" s="119" t="s">
        <v>638</v>
      </c>
      <c r="G425" s="139">
        <f>1/35</f>
        <v>2.8571428571428571E-2</v>
      </c>
      <c r="H425" s="34">
        <v>3</v>
      </c>
      <c r="I425" s="37">
        <f t="shared" si="46"/>
        <v>9.5238095238095229E-3</v>
      </c>
    </row>
    <row r="426" spans="1:9" ht="15.3" x14ac:dyDescent="0.5">
      <c r="A426" s="23" t="s">
        <v>539</v>
      </c>
      <c r="B426" s="3" t="s">
        <v>192</v>
      </c>
      <c r="C426" s="6" t="s">
        <v>125</v>
      </c>
      <c r="D426" s="118" t="s">
        <v>287</v>
      </c>
      <c r="E426" s="118" t="s">
        <v>285</v>
      </c>
      <c r="F426" s="119" t="s">
        <v>638</v>
      </c>
      <c r="G426" s="139">
        <f>1/35</f>
        <v>2.8571428571428571E-2</v>
      </c>
      <c r="H426" s="34">
        <v>3</v>
      </c>
      <c r="I426" s="37">
        <f t="shared" si="46"/>
        <v>9.5238095238095229E-3</v>
      </c>
    </row>
    <row r="427" spans="1:9" ht="49.9" customHeight="1" x14ac:dyDescent="0.5">
      <c r="A427" s="50" t="s">
        <v>540</v>
      </c>
      <c r="B427" s="51" t="s">
        <v>551</v>
      </c>
      <c r="C427" s="7" t="s">
        <v>125</v>
      </c>
      <c r="D427" s="129" t="s">
        <v>421</v>
      </c>
      <c r="E427" s="129" t="s">
        <v>666</v>
      </c>
      <c r="F427" s="129" t="s">
        <v>669</v>
      </c>
      <c r="G427" s="140">
        <f>5/840</f>
        <v>5.9523809523809521E-3</v>
      </c>
      <c r="H427" s="35">
        <v>3</v>
      </c>
      <c r="I427" s="44">
        <f t="shared" si="46"/>
        <v>1.984126984126984E-3</v>
      </c>
    </row>
    <row r="428" spans="1:9" ht="46.9" customHeight="1" x14ac:dyDescent="0.5">
      <c r="A428" s="27" t="s">
        <v>541</v>
      </c>
      <c r="B428" s="52" t="s">
        <v>550</v>
      </c>
      <c r="C428" s="9" t="s">
        <v>125</v>
      </c>
      <c r="D428" s="118" t="s">
        <v>289</v>
      </c>
      <c r="E428" s="34"/>
      <c r="F428" s="120" t="s">
        <v>675</v>
      </c>
      <c r="G428" s="139">
        <f>2/35</f>
        <v>5.7142857142857141E-2</v>
      </c>
      <c r="H428" s="34">
        <v>3</v>
      </c>
      <c r="I428" s="37">
        <f t="shared" si="46"/>
        <v>1.9047619047619046E-2</v>
      </c>
    </row>
    <row r="429" spans="1:9" ht="28.2" x14ac:dyDescent="0.5">
      <c r="A429" s="27" t="s">
        <v>542</v>
      </c>
      <c r="B429" s="53" t="s">
        <v>552</v>
      </c>
      <c r="C429" s="9" t="s">
        <v>125</v>
      </c>
      <c r="D429" s="118" t="s">
        <v>421</v>
      </c>
      <c r="E429" s="118" t="s">
        <v>666</v>
      </c>
      <c r="F429" s="118" t="s">
        <v>669</v>
      </c>
      <c r="G429" s="139">
        <f>5/840</f>
        <v>5.9523809523809521E-3</v>
      </c>
      <c r="H429" s="34">
        <v>3</v>
      </c>
      <c r="I429" s="37">
        <f t="shared" si="46"/>
        <v>1.984126984126984E-3</v>
      </c>
    </row>
    <row r="430" spans="1:9" ht="15.3" x14ac:dyDescent="0.5">
      <c r="A430" s="23" t="s">
        <v>543</v>
      </c>
      <c r="B430" s="45" t="s">
        <v>85</v>
      </c>
      <c r="C430" s="25" t="s">
        <v>125</v>
      </c>
      <c r="D430" s="125" t="s">
        <v>289</v>
      </c>
      <c r="E430" s="143"/>
      <c r="F430" s="135" t="s">
        <v>675</v>
      </c>
      <c r="G430" s="144">
        <f>2/35</f>
        <v>5.7142857142857141E-2</v>
      </c>
      <c r="H430" s="42">
        <v>3</v>
      </c>
      <c r="I430" s="39">
        <f t="shared" si="46"/>
        <v>1.9047619047619046E-2</v>
      </c>
    </row>
    <row r="431" spans="1:9" ht="15.3" x14ac:dyDescent="0.5">
      <c r="A431" s="145">
        <v>10</v>
      </c>
      <c r="B431" s="146" t="s">
        <v>340</v>
      </c>
      <c r="C431" s="9"/>
      <c r="D431" s="118"/>
      <c r="E431" s="36"/>
      <c r="F431" s="36"/>
      <c r="G431" s="142"/>
      <c r="H431" s="36"/>
      <c r="I431" s="37" t="e">
        <f t="shared" si="46"/>
        <v>#DIV/0!</v>
      </c>
    </row>
    <row r="432" spans="1:9" ht="15.3" x14ac:dyDescent="0.5">
      <c r="A432" s="19" t="s">
        <v>553</v>
      </c>
      <c r="B432" s="3" t="s">
        <v>140</v>
      </c>
      <c r="C432" s="9" t="s">
        <v>202</v>
      </c>
      <c r="D432" s="118" t="s">
        <v>333</v>
      </c>
      <c r="E432" s="118" t="s">
        <v>656</v>
      </c>
      <c r="F432" s="125" t="s">
        <v>660</v>
      </c>
      <c r="G432" s="139">
        <f>1/840</f>
        <v>1.1904761904761906E-3</v>
      </c>
      <c r="H432" s="36">
        <v>5</v>
      </c>
      <c r="I432" s="37">
        <f t="shared" si="46"/>
        <v>2.3809523809523812E-4</v>
      </c>
    </row>
    <row r="433" spans="1:9" ht="15.3" x14ac:dyDescent="0.5">
      <c r="A433" s="19" t="s">
        <v>554</v>
      </c>
      <c r="B433" s="3" t="s">
        <v>57</v>
      </c>
      <c r="C433" s="6" t="s">
        <v>125</v>
      </c>
      <c r="D433" s="118" t="s">
        <v>333</v>
      </c>
      <c r="E433" s="118" t="s">
        <v>656</v>
      </c>
      <c r="F433" s="125" t="s">
        <v>660</v>
      </c>
      <c r="G433" s="139">
        <f>1/840</f>
        <v>1.1904761904761906E-3</v>
      </c>
      <c r="H433" s="36">
        <v>5</v>
      </c>
      <c r="I433" s="37">
        <f t="shared" si="46"/>
        <v>2.3809523809523812E-4</v>
      </c>
    </row>
    <row r="434" spans="1:9" ht="15.3" x14ac:dyDescent="0.5">
      <c r="A434" s="19" t="s">
        <v>555</v>
      </c>
      <c r="B434" s="3" t="s">
        <v>141</v>
      </c>
      <c r="C434" s="6" t="s">
        <v>125</v>
      </c>
      <c r="D434" s="118" t="s">
        <v>566</v>
      </c>
      <c r="E434" s="118" t="s">
        <v>671</v>
      </c>
      <c r="F434" s="125" t="s">
        <v>673</v>
      </c>
      <c r="G434" s="139">
        <f>4/840</f>
        <v>4.7619047619047623E-3</v>
      </c>
      <c r="H434" s="36">
        <v>3</v>
      </c>
      <c r="I434" s="37">
        <f t="shared" si="46"/>
        <v>1.5873015873015875E-3</v>
      </c>
    </row>
    <row r="435" spans="1:9" ht="15.3" x14ac:dyDescent="0.5">
      <c r="A435" s="19" t="s">
        <v>556</v>
      </c>
      <c r="B435" s="3" t="s">
        <v>82</v>
      </c>
      <c r="C435" s="6" t="s">
        <v>125</v>
      </c>
      <c r="D435" s="118" t="s">
        <v>333</v>
      </c>
      <c r="E435" s="118" t="s">
        <v>656</v>
      </c>
      <c r="F435" s="125" t="s">
        <v>660</v>
      </c>
      <c r="G435" s="139">
        <f t="shared" ref="G435" si="51">1/840</f>
        <v>1.1904761904761906E-3</v>
      </c>
      <c r="H435" s="36">
        <v>3</v>
      </c>
      <c r="I435" s="37">
        <f t="shared" si="46"/>
        <v>3.9682539682539688E-4</v>
      </c>
    </row>
    <row r="436" spans="1:9" ht="15.3" x14ac:dyDescent="0.5">
      <c r="A436" s="19" t="s">
        <v>557</v>
      </c>
      <c r="B436" s="3" t="s">
        <v>142</v>
      </c>
      <c r="C436" s="6" t="s">
        <v>125</v>
      </c>
      <c r="D436" s="118" t="s">
        <v>334</v>
      </c>
      <c r="E436" s="118" t="s">
        <v>667</v>
      </c>
      <c r="F436" s="125" t="s">
        <v>670</v>
      </c>
      <c r="G436" s="139">
        <f>35/840</f>
        <v>4.1666666666666664E-2</v>
      </c>
      <c r="H436" s="36">
        <v>3</v>
      </c>
      <c r="I436" s="37">
        <f t="shared" si="46"/>
        <v>1.3888888888888888E-2</v>
      </c>
    </row>
    <row r="437" spans="1:9" ht="15.3" x14ac:dyDescent="0.5">
      <c r="A437" s="19" t="s">
        <v>558</v>
      </c>
      <c r="B437" s="3" t="s">
        <v>339</v>
      </c>
      <c r="C437" s="9"/>
      <c r="D437" s="118"/>
      <c r="E437" s="118"/>
      <c r="F437" s="118"/>
      <c r="G437" s="142"/>
      <c r="H437" s="36"/>
      <c r="I437" s="37"/>
    </row>
    <row r="438" spans="1:9" ht="15.3" x14ac:dyDescent="0.5">
      <c r="A438" s="4"/>
      <c r="B438" s="3" t="s">
        <v>143</v>
      </c>
      <c r="C438" s="6" t="s">
        <v>125</v>
      </c>
      <c r="D438" s="118" t="s">
        <v>333</v>
      </c>
      <c r="E438" s="118" t="s">
        <v>656</v>
      </c>
      <c r="F438" s="125" t="s">
        <v>660</v>
      </c>
      <c r="G438" s="139">
        <f>1/840</f>
        <v>1.1904761904761906E-3</v>
      </c>
      <c r="H438" s="36">
        <v>7</v>
      </c>
      <c r="I438" s="37">
        <f t="shared" si="46"/>
        <v>1.7006802721088437E-4</v>
      </c>
    </row>
    <row r="439" spans="1:9" ht="15.3" x14ac:dyDescent="0.5">
      <c r="A439" s="4"/>
      <c r="B439" s="3" t="s">
        <v>144</v>
      </c>
      <c r="C439" s="6" t="s">
        <v>125</v>
      </c>
      <c r="D439" s="118" t="s">
        <v>333</v>
      </c>
      <c r="E439" s="118" t="s">
        <v>656</v>
      </c>
      <c r="F439" s="125" t="s">
        <v>660</v>
      </c>
      <c r="G439" s="139">
        <f t="shared" ref="G439:G441" si="52">1/840</f>
        <v>1.1904761904761906E-3</v>
      </c>
      <c r="H439" s="36">
        <v>5</v>
      </c>
      <c r="I439" s="37">
        <f t="shared" si="46"/>
        <v>2.3809523809523812E-4</v>
      </c>
    </row>
    <row r="440" spans="1:9" ht="15.3" x14ac:dyDescent="0.5">
      <c r="A440" s="4"/>
      <c r="B440" s="3" t="s">
        <v>565</v>
      </c>
      <c r="C440" s="6" t="s">
        <v>125</v>
      </c>
      <c r="D440" s="118" t="s">
        <v>333</v>
      </c>
      <c r="E440" s="118" t="s">
        <v>656</v>
      </c>
      <c r="F440" s="125" t="s">
        <v>660</v>
      </c>
      <c r="G440" s="139">
        <f t="shared" si="52"/>
        <v>1.1904761904761906E-3</v>
      </c>
      <c r="H440" s="36">
        <v>5</v>
      </c>
      <c r="I440" s="37">
        <f t="shared" si="46"/>
        <v>2.3809523809523812E-4</v>
      </c>
    </row>
    <row r="441" spans="1:9" s="115" customFormat="1" ht="16.899999999999999" customHeight="1" x14ac:dyDescent="0.45">
      <c r="A441" s="4" t="s">
        <v>559</v>
      </c>
      <c r="B441" s="3" t="s">
        <v>145</v>
      </c>
      <c r="C441" s="6" t="s">
        <v>125</v>
      </c>
      <c r="D441" s="118" t="s">
        <v>333</v>
      </c>
      <c r="E441" s="118" t="s">
        <v>656</v>
      </c>
      <c r="F441" s="125" t="s">
        <v>660</v>
      </c>
      <c r="G441" s="139">
        <f t="shared" si="52"/>
        <v>1.1904761904761906E-3</v>
      </c>
      <c r="H441" s="34">
        <v>10</v>
      </c>
      <c r="I441" s="37">
        <f t="shared" si="46"/>
        <v>1.1904761904761906E-4</v>
      </c>
    </row>
    <row r="442" spans="1:9" s="115" customFormat="1" ht="16.899999999999999" customHeight="1" x14ac:dyDescent="0.45">
      <c r="A442" s="4" t="s">
        <v>560</v>
      </c>
      <c r="B442" s="3" t="s">
        <v>146</v>
      </c>
      <c r="C442" s="6" t="s">
        <v>125</v>
      </c>
      <c r="D442" s="118" t="s">
        <v>334</v>
      </c>
      <c r="E442" s="118" t="s">
        <v>667</v>
      </c>
      <c r="F442" s="125" t="s">
        <v>670</v>
      </c>
      <c r="G442" s="139">
        <f>35/840</f>
        <v>4.1666666666666664E-2</v>
      </c>
      <c r="H442" s="34">
        <v>5</v>
      </c>
      <c r="I442" s="37">
        <f t="shared" si="46"/>
        <v>8.3333333333333332E-3</v>
      </c>
    </row>
    <row r="443" spans="1:9" s="115" customFormat="1" ht="16.899999999999999" customHeight="1" x14ac:dyDescent="0.45">
      <c r="A443" s="28">
        <v>11</v>
      </c>
      <c r="B443" s="128" t="s">
        <v>575</v>
      </c>
      <c r="C443" s="9"/>
      <c r="D443" s="118"/>
      <c r="E443" s="118"/>
      <c r="F443" s="118"/>
      <c r="G443" s="37"/>
      <c r="H443" s="2"/>
      <c r="I443" s="37"/>
    </row>
    <row r="444" spans="1:9" s="115" customFormat="1" ht="16.899999999999999" customHeight="1" x14ac:dyDescent="0.45">
      <c r="A444" s="19" t="s">
        <v>567</v>
      </c>
      <c r="B444" s="3" t="s">
        <v>159</v>
      </c>
      <c r="C444" s="6" t="s">
        <v>125</v>
      </c>
      <c r="D444" s="118" t="s">
        <v>333</v>
      </c>
      <c r="E444" s="118" t="s">
        <v>656</v>
      </c>
      <c r="F444" s="125" t="s">
        <v>660</v>
      </c>
      <c r="G444" s="37">
        <f>1/840</f>
        <v>1.1904761904761906E-3</v>
      </c>
      <c r="H444" s="34">
        <v>7</v>
      </c>
      <c r="I444" s="37">
        <f t="shared" si="46"/>
        <v>1.7006802721088437E-4</v>
      </c>
    </row>
    <row r="445" spans="1:9" s="115" customFormat="1" ht="16.899999999999999" customHeight="1" x14ac:dyDescent="0.45">
      <c r="A445" s="19" t="s">
        <v>568</v>
      </c>
      <c r="B445" s="3" t="s">
        <v>160</v>
      </c>
      <c r="C445" s="6" t="s">
        <v>125</v>
      </c>
      <c r="D445" s="118" t="s">
        <v>683</v>
      </c>
      <c r="E445" s="118" t="s">
        <v>684</v>
      </c>
      <c r="F445" s="125" t="s">
        <v>685</v>
      </c>
      <c r="G445" s="37">
        <f>19/840</f>
        <v>2.2619047619047618E-2</v>
      </c>
      <c r="H445" s="34">
        <v>7</v>
      </c>
      <c r="I445" s="37">
        <f t="shared" si="46"/>
        <v>3.2312925170068026E-3</v>
      </c>
    </row>
    <row r="446" spans="1:9" s="115" customFormat="1" ht="16.899999999999999" customHeight="1" x14ac:dyDescent="0.45">
      <c r="A446" s="19" t="s">
        <v>569</v>
      </c>
      <c r="B446" s="3" t="s">
        <v>161</v>
      </c>
      <c r="C446" s="6" t="s">
        <v>125</v>
      </c>
      <c r="D446" s="118" t="s">
        <v>333</v>
      </c>
      <c r="E446" s="118" t="s">
        <v>656</v>
      </c>
      <c r="F446" s="125" t="s">
        <v>660</v>
      </c>
      <c r="G446" s="37">
        <f t="shared" ref="G446:G464" si="53">1/840</f>
        <v>1.1904761904761906E-3</v>
      </c>
      <c r="H446" s="34">
        <v>5</v>
      </c>
      <c r="I446" s="37">
        <f t="shared" si="46"/>
        <v>2.3809523809523812E-4</v>
      </c>
    </row>
    <row r="447" spans="1:9" s="115" customFormat="1" ht="16.899999999999999" customHeight="1" x14ac:dyDescent="0.45">
      <c r="A447" s="19" t="s">
        <v>570</v>
      </c>
      <c r="B447" s="3" t="s">
        <v>162</v>
      </c>
      <c r="C447" s="6" t="s">
        <v>125</v>
      </c>
      <c r="D447" s="118" t="s">
        <v>683</v>
      </c>
      <c r="E447" s="118" t="s">
        <v>684</v>
      </c>
      <c r="F447" s="125" t="s">
        <v>685</v>
      </c>
      <c r="G447" s="37">
        <f>19/840</f>
        <v>2.2619047619047618E-2</v>
      </c>
      <c r="H447" s="34">
        <v>5</v>
      </c>
      <c r="I447" s="37">
        <f t="shared" si="46"/>
        <v>4.5238095238095237E-3</v>
      </c>
    </row>
    <row r="448" spans="1:9" s="115" customFormat="1" ht="16.899999999999999" customHeight="1" x14ac:dyDescent="0.45">
      <c r="A448" s="19" t="s">
        <v>571</v>
      </c>
      <c r="B448" s="3" t="s">
        <v>163</v>
      </c>
      <c r="C448" s="6" t="s">
        <v>580</v>
      </c>
      <c r="D448" s="118" t="s">
        <v>333</v>
      </c>
      <c r="E448" s="118" t="s">
        <v>656</v>
      </c>
      <c r="F448" s="125" t="s">
        <v>660</v>
      </c>
      <c r="G448" s="37">
        <f t="shared" si="53"/>
        <v>1.1904761904761906E-3</v>
      </c>
      <c r="H448" s="34">
        <v>5</v>
      </c>
      <c r="I448" s="37">
        <f t="shared" si="46"/>
        <v>2.3809523809523812E-4</v>
      </c>
    </row>
    <row r="449" spans="1:9" s="115" customFormat="1" ht="16.899999999999999" customHeight="1" x14ac:dyDescent="0.45">
      <c r="A449" s="19" t="s">
        <v>572</v>
      </c>
      <c r="B449" s="3" t="s">
        <v>164</v>
      </c>
      <c r="C449" s="6" t="s">
        <v>195</v>
      </c>
      <c r="D449" s="118" t="s">
        <v>333</v>
      </c>
      <c r="E449" s="118" t="s">
        <v>656</v>
      </c>
      <c r="F449" s="125" t="s">
        <v>660</v>
      </c>
      <c r="G449" s="37">
        <f t="shared" si="53"/>
        <v>1.1904761904761906E-3</v>
      </c>
      <c r="H449" s="34">
        <v>8</v>
      </c>
      <c r="I449" s="37">
        <f t="shared" si="46"/>
        <v>1.4880952380952382E-4</v>
      </c>
    </row>
    <row r="450" spans="1:9" s="115" customFormat="1" ht="16.899999999999999" customHeight="1" x14ac:dyDescent="0.45">
      <c r="A450" s="19" t="s">
        <v>573</v>
      </c>
      <c r="B450" s="3" t="s">
        <v>165</v>
      </c>
      <c r="C450" s="6" t="s">
        <v>202</v>
      </c>
      <c r="D450" s="118" t="s">
        <v>333</v>
      </c>
      <c r="E450" s="118" t="s">
        <v>656</v>
      </c>
      <c r="F450" s="125" t="s">
        <v>660</v>
      </c>
      <c r="G450" s="37">
        <f t="shared" si="53"/>
        <v>1.1904761904761906E-3</v>
      </c>
      <c r="H450" s="34">
        <v>7</v>
      </c>
      <c r="I450" s="37">
        <f t="shared" si="46"/>
        <v>1.7006802721088437E-4</v>
      </c>
    </row>
    <row r="451" spans="1:9" s="115" customFormat="1" ht="16.899999999999999" customHeight="1" x14ac:dyDescent="0.45">
      <c r="A451" s="19" t="s">
        <v>574</v>
      </c>
      <c r="B451" s="3" t="s">
        <v>69</v>
      </c>
      <c r="C451" s="6" t="s">
        <v>202</v>
      </c>
      <c r="D451" s="118" t="s">
        <v>333</v>
      </c>
      <c r="E451" s="118" t="s">
        <v>656</v>
      </c>
      <c r="F451" s="125" t="s">
        <v>660</v>
      </c>
      <c r="G451" s="37">
        <f t="shared" si="53"/>
        <v>1.1904761904761906E-3</v>
      </c>
      <c r="H451" s="34">
        <v>5</v>
      </c>
      <c r="I451" s="37">
        <f t="shared" si="46"/>
        <v>2.3809523809523812E-4</v>
      </c>
    </row>
    <row r="452" spans="1:9" s="115" customFormat="1" ht="16.899999999999999" customHeight="1" x14ac:dyDescent="0.45">
      <c r="A452" s="19" t="s">
        <v>576</v>
      </c>
      <c r="B452" s="3" t="s">
        <v>166</v>
      </c>
      <c r="C452" s="6" t="s">
        <v>125</v>
      </c>
      <c r="D452" s="118" t="s">
        <v>333</v>
      </c>
      <c r="E452" s="118" t="s">
        <v>656</v>
      </c>
      <c r="F452" s="125" t="s">
        <v>660</v>
      </c>
      <c r="G452" s="37">
        <f t="shared" si="53"/>
        <v>1.1904761904761906E-3</v>
      </c>
      <c r="H452" s="34">
        <v>8</v>
      </c>
      <c r="I452" s="37">
        <f t="shared" si="46"/>
        <v>1.4880952380952382E-4</v>
      </c>
    </row>
    <row r="453" spans="1:9" s="115" customFormat="1" ht="16.899999999999999" customHeight="1" x14ac:dyDescent="0.45">
      <c r="A453" s="19" t="s">
        <v>577</v>
      </c>
      <c r="B453" s="3" t="s">
        <v>167</v>
      </c>
      <c r="C453" s="6" t="s">
        <v>195</v>
      </c>
      <c r="D453" s="118" t="s">
        <v>333</v>
      </c>
      <c r="E453" s="118" t="s">
        <v>656</v>
      </c>
      <c r="F453" s="125" t="s">
        <v>660</v>
      </c>
      <c r="G453" s="37">
        <f t="shared" si="53"/>
        <v>1.1904761904761906E-3</v>
      </c>
      <c r="H453" s="34">
        <v>3</v>
      </c>
      <c r="I453" s="37">
        <f t="shared" si="46"/>
        <v>3.9682539682539688E-4</v>
      </c>
    </row>
    <row r="454" spans="1:9" s="115" customFormat="1" ht="16.899999999999999" customHeight="1" x14ac:dyDescent="0.45">
      <c r="A454" s="19" t="s">
        <v>578</v>
      </c>
      <c r="B454" s="3" t="s">
        <v>168</v>
      </c>
      <c r="C454" s="6" t="s">
        <v>125</v>
      </c>
      <c r="D454" s="118" t="s">
        <v>333</v>
      </c>
      <c r="E454" s="118" t="s">
        <v>656</v>
      </c>
      <c r="F454" s="125" t="s">
        <v>660</v>
      </c>
      <c r="G454" s="37">
        <f t="shared" si="53"/>
        <v>1.1904761904761906E-3</v>
      </c>
      <c r="H454" s="34">
        <v>5</v>
      </c>
      <c r="I454" s="37">
        <f t="shared" si="46"/>
        <v>2.3809523809523812E-4</v>
      </c>
    </row>
    <row r="455" spans="1:9" s="115" customFormat="1" ht="16.899999999999999" customHeight="1" x14ac:dyDescent="0.45">
      <c r="A455" s="19" t="s">
        <v>579</v>
      </c>
      <c r="B455" s="3" t="s">
        <v>169</v>
      </c>
      <c r="C455" s="6" t="s">
        <v>195</v>
      </c>
      <c r="D455" s="118" t="s">
        <v>333</v>
      </c>
      <c r="E455" s="118" t="s">
        <v>656</v>
      </c>
      <c r="F455" s="125" t="s">
        <v>660</v>
      </c>
      <c r="G455" s="37">
        <f t="shared" si="53"/>
        <v>1.1904761904761906E-3</v>
      </c>
      <c r="H455" s="34">
        <v>5</v>
      </c>
      <c r="I455" s="37">
        <f t="shared" si="46"/>
        <v>2.3809523809523812E-4</v>
      </c>
    </row>
    <row r="456" spans="1:9" s="115" customFormat="1" ht="16.899999999999999" customHeight="1" x14ac:dyDescent="0.45">
      <c r="A456" s="19" t="s">
        <v>581</v>
      </c>
      <c r="B456" s="3" t="s">
        <v>170</v>
      </c>
      <c r="C456" s="6" t="s">
        <v>125</v>
      </c>
      <c r="D456" s="118" t="s">
        <v>333</v>
      </c>
      <c r="E456" s="118" t="s">
        <v>656</v>
      </c>
      <c r="F456" s="125" t="s">
        <v>660</v>
      </c>
      <c r="G456" s="37">
        <f t="shared" si="53"/>
        <v>1.1904761904761906E-3</v>
      </c>
      <c r="H456" s="34">
        <v>5</v>
      </c>
      <c r="I456" s="37">
        <f t="shared" si="46"/>
        <v>2.3809523809523812E-4</v>
      </c>
    </row>
    <row r="457" spans="1:9" s="115" customFormat="1" ht="16.899999999999999" customHeight="1" x14ac:dyDescent="0.45">
      <c r="A457" s="19" t="s">
        <v>582</v>
      </c>
      <c r="B457" s="3" t="s">
        <v>171</v>
      </c>
      <c r="C457" s="6" t="s">
        <v>125</v>
      </c>
      <c r="D457" s="118" t="s">
        <v>333</v>
      </c>
      <c r="E457" s="118" t="s">
        <v>656</v>
      </c>
      <c r="F457" s="125" t="s">
        <v>660</v>
      </c>
      <c r="G457" s="37">
        <f t="shared" si="53"/>
        <v>1.1904761904761906E-3</v>
      </c>
      <c r="H457" s="34">
        <v>3</v>
      </c>
      <c r="I457" s="37">
        <f t="shared" si="46"/>
        <v>3.9682539682539688E-4</v>
      </c>
    </row>
    <row r="458" spans="1:9" s="115" customFormat="1" ht="16.899999999999999" customHeight="1" x14ac:dyDescent="0.45">
      <c r="A458" s="19" t="s">
        <v>583</v>
      </c>
      <c r="B458" s="3" t="s">
        <v>172</v>
      </c>
      <c r="C458" s="6" t="s">
        <v>125</v>
      </c>
      <c r="D458" s="118" t="s">
        <v>333</v>
      </c>
      <c r="E458" s="118" t="s">
        <v>656</v>
      </c>
      <c r="F458" s="125" t="s">
        <v>660</v>
      </c>
      <c r="G458" s="37">
        <f t="shared" si="53"/>
        <v>1.1904761904761906E-3</v>
      </c>
      <c r="H458" s="34">
        <v>3</v>
      </c>
      <c r="I458" s="37">
        <f t="shared" si="46"/>
        <v>3.9682539682539688E-4</v>
      </c>
    </row>
    <row r="459" spans="1:9" s="115" customFormat="1" ht="16.899999999999999" customHeight="1" x14ac:dyDescent="0.45">
      <c r="A459" s="20" t="s">
        <v>584</v>
      </c>
      <c r="B459" s="5" t="s">
        <v>173</v>
      </c>
      <c r="C459" s="7" t="s">
        <v>125</v>
      </c>
      <c r="D459" s="123" t="s">
        <v>333</v>
      </c>
      <c r="E459" s="123" t="s">
        <v>656</v>
      </c>
      <c r="F459" s="129" t="s">
        <v>660</v>
      </c>
      <c r="G459" s="44">
        <f t="shared" si="53"/>
        <v>1.1904761904761906E-3</v>
      </c>
      <c r="H459" s="35">
        <v>3</v>
      </c>
      <c r="I459" s="44">
        <f t="shared" si="46"/>
        <v>3.9682539682539688E-4</v>
      </c>
    </row>
    <row r="460" spans="1:9" s="115" customFormat="1" ht="16.899999999999999" customHeight="1" x14ac:dyDescent="0.45">
      <c r="A460" s="30" t="s">
        <v>585</v>
      </c>
      <c r="B460" s="8" t="s">
        <v>174</v>
      </c>
      <c r="C460" s="9" t="s">
        <v>125</v>
      </c>
      <c r="D460" s="118" t="s">
        <v>333</v>
      </c>
      <c r="E460" s="118" t="s">
        <v>656</v>
      </c>
      <c r="F460" s="118" t="s">
        <v>660</v>
      </c>
      <c r="G460" s="37">
        <f t="shared" si="53"/>
        <v>1.1904761904761906E-3</v>
      </c>
      <c r="H460" s="34">
        <v>1</v>
      </c>
      <c r="I460" s="37">
        <f t="shared" ref="I460:I523" si="54">G460/H460</f>
        <v>1.1904761904761906E-3</v>
      </c>
    </row>
    <row r="461" spans="1:9" s="115" customFormat="1" ht="16.899999999999999" customHeight="1" x14ac:dyDescent="0.45">
      <c r="A461" s="30" t="s">
        <v>586</v>
      </c>
      <c r="B461" s="8" t="s">
        <v>175</v>
      </c>
      <c r="C461" s="9" t="s">
        <v>125</v>
      </c>
      <c r="D461" s="118" t="s">
        <v>333</v>
      </c>
      <c r="E461" s="118" t="s">
        <v>656</v>
      </c>
      <c r="F461" s="118" t="s">
        <v>660</v>
      </c>
      <c r="G461" s="37">
        <f t="shared" si="53"/>
        <v>1.1904761904761906E-3</v>
      </c>
      <c r="H461" s="34">
        <v>3</v>
      </c>
      <c r="I461" s="37">
        <f t="shared" si="54"/>
        <v>3.9682539682539688E-4</v>
      </c>
    </row>
    <row r="462" spans="1:9" s="115" customFormat="1" ht="16.899999999999999" customHeight="1" x14ac:dyDescent="0.45">
      <c r="A462" s="131" t="s">
        <v>587</v>
      </c>
      <c r="B462" s="45" t="s">
        <v>176</v>
      </c>
      <c r="C462" s="25" t="s">
        <v>125</v>
      </c>
      <c r="D462" s="125" t="s">
        <v>333</v>
      </c>
      <c r="E462" s="125" t="s">
        <v>656</v>
      </c>
      <c r="F462" s="125" t="s">
        <v>660</v>
      </c>
      <c r="G462" s="39">
        <f t="shared" si="53"/>
        <v>1.1904761904761906E-3</v>
      </c>
      <c r="H462" s="42">
        <v>3</v>
      </c>
      <c r="I462" s="39">
        <f t="shared" si="54"/>
        <v>3.9682539682539688E-4</v>
      </c>
    </row>
    <row r="463" spans="1:9" s="115" customFormat="1" ht="16.899999999999999" customHeight="1" x14ac:dyDescent="0.45">
      <c r="A463" s="19" t="s">
        <v>588</v>
      </c>
      <c r="B463" s="3" t="s">
        <v>177</v>
      </c>
      <c r="C463" s="6" t="s">
        <v>125</v>
      </c>
      <c r="D463" s="118" t="s">
        <v>333</v>
      </c>
      <c r="E463" s="118" t="s">
        <v>656</v>
      </c>
      <c r="F463" s="125" t="s">
        <v>660</v>
      </c>
      <c r="G463" s="37">
        <f t="shared" si="53"/>
        <v>1.1904761904761906E-3</v>
      </c>
      <c r="H463" s="34">
        <v>3</v>
      </c>
      <c r="I463" s="37">
        <f t="shared" si="54"/>
        <v>3.9682539682539688E-4</v>
      </c>
    </row>
    <row r="464" spans="1:9" s="115" customFormat="1" ht="16.899999999999999" customHeight="1" x14ac:dyDescent="0.45">
      <c r="A464" s="19" t="s">
        <v>589</v>
      </c>
      <c r="B464" s="3" t="s">
        <v>178</v>
      </c>
      <c r="C464" s="6" t="s">
        <v>125</v>
      </c>
      <c r="D464" s="118" t="s">
        <v>333</v>
      </c>
      <c r="E464" s="118" t="s">
        <v>656</v>
      </c>
      <c r="F464" s="125" t="s">
        <v>660</v>
      </c>
      <c r="G464" s="37">
        <f t="shared" si="53"/>
        <v>1.1904761904761906E-3</v>
      </c>
      <c r="H464" s="34">
        <v>3</v>
      </c>
      <c r="I464" s="37">
        <f t="shared" si="54"/>
        <v>3.9682539682539688E-4</v>
      </c>
    </row>
    <row r="465" spans="1:9" s="115" customFormat="1" ht="16.899999999999999" customHeight="1" x14ac:dyDescent="0.5">
      <c r="A465" s="28">
        <v>12</v>
      </c>
      <c r="B465" s="59" t="s">
        <v>611</v>
      </c>
      <c r="C465" s="9"/>
      <c r="D465" s="118"/>
      <c r="E465" s="36"/>
      <c r="F465" s="36"/>
      <c r="G465" s="37"/>
      <c r="H465" s="34"/>
      <c r="I465" s="37"/>
    </row>
    <row r="466" spans="1:9" s="115" customFormat="1" ht="17.5" customHeight="1" x14ac:dyDescent="0.45">
      <c r="A466" s="19" t="s">
        <v>590</v>
      </c>
      <c r="B466" s="3" t="s">
        <v>88</v>
      </c>
      <c r="C466" s="6" t="s">
        <v>202</v>
      </c>
      <c r="D466" s="118" t="s">
        <v>635</v>
      </c>
      <c r="E466" s="34"/>
      <c r="F466" s="118" t="s">
        <v>635</v>
      </c>
      <c r="G466" s="37">
        <f>1/6</f>
        <v>0.16666666666666666</v>
      </c>
      <c r="H466" s="34">
        <v>3</v>
      </c>
      <c r="I466" s="37">
        <f t="shared" si="54"/>
        <v>5.5555555555555552E-2</v>
      </c>
    </row>
    <row r="467" spans="1:9" s="115" customFormat="1" ht="17.5" customHeight="1" x14ac:dyDescent="0.45">
      <c r="A467" s="19" t="s">
        <v>591</v>
      </c>
      <c r="B467" s="3" t="s">
        <v>89</v>
      </c>
      <c r="C467" s="6" t="s">
        <v>202</v>
      </c>
      <c r="D467" s="118" t="s">
        <v>285</v>
      </c>
      <c r="E467" s="34"/>
      <c r="F467" s="120" t="s">
        <v>638</v>
      </c>
      <c r="G467" s="37">
        <f>1/35</f>
        <v>2.8571428571428571E-2</v>
      </c>
      <c r="H467" s="34">
        <v>3</v>
      </c>
      <c r="I467" s="37">
        <f t="shared" si="54"/>
        <v>9.5238095238095229E-3</v>
      </c>
    </row>
    <row r="468" spans="1:9" s="115" customFormat="1" ht="17.5" customHeight="1" x14ac:dyDescent="0.45">
      <c r="A468" s="19" t="s">
        <v>592</v>
      </c>
      <c r="B468" s="3" t="s">
        <v>90</v>
      </c>
      <c r="C468" s="6" t="s">
        <v>202</v>
      </c>
      <c r="D468" s="118" t="s">
        <v>289</v>
      </c>
      <c r="E468" s="34"/>
      <c r="F468" s="120" t="s">
        <v>675</v>
      </c>
      <c r="G468" s="37">
        <f>2/35</f>
        <v>5.7142857142857141E-2</v>
      </c>
      <c r="H468" s="34">
        <v>8</v>
      </c>
      <c r="I468" s="37">
        <f t="shared" si="54"/>
        <v>7.1428571428571426E-3</v>
      </c>
    </row>
    <row r="469" spans="1:9" s="115" customFormat="1" ht="17.5" customHeight="1" x14ac:dyDescent="0.45">
      <c r="A469" s="19" t="s">
        <v>593</v>
      </c>
      <c r="B469" s="3" t="s">
        <v>91</v>
      </c>
      <c r="C469" s="6" t="s">
        <v>202</v>
      </c>
      <c r="D469" s="118" t="s">
        <v>612</v>
      </c>
      <c r="E469" s="34"/>
      <c r="F469" s="120" t="s">
        <v>676</v>
      </c>
      <c r="G469" s="37">
        <f>20/35</f>
        <v>0.5714285714285714</v>
      </c>
      <c r="H469" s="34">
        <v>3</v>
      </c>
      <c r="I469" s="37">
        <f t="shared" si="54"/>
        <v>0.19047619047619047</v>
      </c>
    </row>
    <row r="470" spans="1:9" s="115" customFormat="1" ht="17.5" customHeight="1" x14ac:dyDescent="0.45">
      <c r="A470" s="19" t="s">
        <v>594</v>
      </c>
      <c r="B470" s="3" t="s">
        <v>92</v>
      </c>
      <c r="C470" s="6" t="s">
        <v>202</v>
      </c>
      <c r="D470" s="118" t="s">
        <v>435</v>
      </c>
      <c r="E470" s="125" t="s">
        <v>655</v>
      </c>
      <c r="F470" s="125" t="s">
        <v>659</v>
      </c>
      <c r="G470" s="37">
        <f>20/840</f>
        <v>2.3809523809523808E-2</v>
      </c>
      <c r="H470" s="34">
        <v>3</v>
      </c>
      <c r="I470" s="37">
        <f t="shared" si="54"/>
        <v>7.9365079365079361E-3</v>
      </c>
    </row>
    <row r="471" spans="1:9" s="115" customFormat="1" ht="17.5" customHeight="1" x14ac:dyDescent="0.45">
      <c r="A471" s="19" t="s">
        <v>595</v>
      </c>
      <c r="B471" s="3" t="s">
        <v>93</v>
      </c>
      <c r="C471" s="6" t="s">
        <v>202</v>
      </c>
      <c r="D471" s="118" t="s">
        <v>432</v>
      </c>
      <c r="E471" s="125" t="s">
        <v>657</v>
      </c>
      <c r="F471" s="125" t="s">
        <v>661</v>
      </c>
      <c r="G471" s="37">
        <f>3/840</f>
        <v>3.5714285714285713E-3</v>
      </c>
      <c r="H471" s="34">
        <v>3</v>
      </c>
      <c r="I471" s="37">
        <f t="shared" si="54"/>
        <v>1.1904761904761904E-3</v>
      </c>
    </row>
    <row r="472" spans="1:9" s="115" customFormat="1" ht="17.5" customHeight="1" x14ac:dyDescent="0.5">
      <c r="A472" s="19" t="s">
        <v>596</v>
      </c>
      <c r="B472" s="3" t="s">
        <v>614</v>
      </c>
      <c r="C472" s="6"/>
      <c r="D472" s="118"/>
      <c r="E472" s="36"/>
      <c r="F472" s="36"/>
      <c r="G472" s="37"/>
      <c r="H472" s="34"/>
      <c r="I472" s="37"/>
    </row>
    <row r="473" spans="1:9" s="115" customFormat="1" ht="16.899999999999999" customHeight="1" x14ac:dyDescent="0.5">
      <c r="A473" s="19"/>
      <c r="B473" s="3" t="s">
        <v>94</v>
      </c>
      <c r="C473" s="6" t="s">
        <v>202</v>
      </c>
      <c r="D473" s="118" t="s">
        <v>613</v>
      </c>
      <c r="E473" s="36"/>
      <c r="F473" s="118" t="s">
        <v>677</v>
      </c>
      <c r="G473" s="37">
        <f>1/175</f>
        <v>5.7142857142857143E-3</v>
      </c>
      <c r="H473" s="34">
        <v>5</v>
      </c>
      <c r="I473" s="37">
        <f t="shared" si="54"/>
        <v>1.1428571428571429E-3</v>
      </c>
    </row>
    <row r="474" spans="1:9" s="115" customFormat="1" ht="16.899999999999999" customHeight="1" x14ac:dyDescent="0.5">
      <c r="A474" s="19"/>
      <c r="B474" s="3" t="s">
        <v>95</v>
      </c>
      <c r="C474" s="6" t="s">
        <v>202</v>
      </c>
      <c r="D474" s="118" t="s">
        <v>613</v>
      </c>
      <c r="E474" s="36"/>
      <c r="F474" s="118" t="s">
        <v>677</v>
      </c>
      <c r="G474" s="37">
        <f t="shared" ref="G474:G480" si="55">1/175</f>
        <v>5.7142857142857143E-3</v>
      </c>
      <c r="H474" s="34">
        <v>5</v>
      </c>
      <c r="I474" s="37">
        <f t="shared" si="54"/>
        <v>1.1428571428571429E-3</v>
      </c>
    </row>
    <row r="475" spans="1:9" s="115" customFormat="1" ht="16.899999999999999" customHeight="1" x14ac:dyDescent="0.5">
      <c r="A475" s="19"/>
      <c r="B475" s="3" t="s">
        <v>57</v>
      </c>
      <c r="C475" s="6" t="s">
        <v>125</v>
      </c>
      <c r="D475" s="118" t="s">
        <v>613</v>
      </c>
      <c r="E475" s="36"/>
      <c r="F475" s="118" t="s">
        <v>677</v>
      </c>
      <c r="G475" s="37">
        <f t="shared" si="55"/>
        <v>5.7142857142857143E-3</v>
      </c>
      <c r="H475" s="34">
        <v>5</v>
      </c>
      <c r="I475" s="37">
        <f t="shared" si="54"/>
        <v>1.1428571428571429E-3</v>
      </c>
    </row>
    <row r="476" spans="1:9" s="115" customFormat="1" ht="16.899999999999999" customHeight="1" x14ac:dyDescent="0.5">
      <c r="A476" s="19" t="s">
        <v>597</v>
      </c>
      <c r="B476" s="3" t="s">
        <v>615</v>
      </c>
      <c r="C476" s="133"/>
      <c r="D476" s="118"/>
      <c r="E476" s="36"/>
      <c r="F476" s="118"/>
      <c r="G476" s="37"/>
      <c r="H476" s="34"/>
      <c r="I476" s="37"/>
    </row>
    <row r="477" spans="1:9" s="115" customFormat="1" ht="16.899999999999999" customHeight="1" x14ac:dyDescent="0.5">
      <c r="A477" s="19"/>
      <c r="B477" s="3" t="s">
        <v>68</v>
      </c>
      <c r="C477" s="6" t="s">
        <v>125</v>
      </c>
      <c r="D477" s="118" t="s">
        <v>613</v>
      </c>
      <c r="E477" s="36"/>
      <c r="F477" s="118" t="s">
        <v>677</v>
      </c>
      <c r="G477" s="37">
        <f t="shared" si="55"/>
        <v>5.7142857142857143E-3</v>
      </c>
      <c r="H477" s="34">
        <v>7</v>
      </c>
      <c r="I477" s="37">
        <f t="shared" si="54"/>
        <v>8.1632653061224493E-4</v>
      </c>
    </row>
    <row r="478" spans="1:9" s="115" customFormat="1" ht="16.899999999999999" customHeight="1" x14ac:dyDescent="0.5">
      <c r="A478" s="19"/>
      <c r="B478" s="3" t="s">
        <v>69</v>
      </c>
      <c r="C478" s="6" t="s">
        <v>125</v>
      </c>
      <c r="D478" s="118" t="s">
        <v>613</v>
      </c>
      <c r="E478" s="36"/>
      <c r="F478" s="118" t="s">
        <v>677</v>
      </c>
      <c r="G478" s="37">
        <f t="shared" si="55"/>
        <v>5.7142857142857143E-3</v>
      </c>
      <c r="H478" s="34">
        <v>5</v>
      </c>
      <c r="I478" s="37">
        <f t="shared" si="54"/>
        <v>1.1428571428571429E-3</v>
      </c>
    </row>
    <row r="479" spans="1:9" s="115" customFormat="1" ht="16.899999999999999" customHeight="1" x14ac:dyDescent="0.5">
      <c r="A479" s="19"/>
      <c r="B479" s="3" t="s">
        <v>96</v>
      </c>
      <c r="C479" s="6" t="s">
        <v>202</v>
      </c>
      <c r="D479" s="118" t="s">
        <v>613</v>
      </c>
      <c r="E479" s="36"/>
      <c r="F479" s="118" t="s">
        <v>677</v>
      </c>
      <c r="G479" s="37">
        <f t="shared" si="55"/>
        <v>5.7142857142857143E-3</v>
      </c>
      <c r="H479" s="34">
        <v>5</v>
      </c>
      <c r="I479" s="37">
        <f t="shared" si="54"/>
        <v>1.1428571428571429E-3</v>
      </c>
    </row>
    <row r="480" spans="1:9" s="115" customFormat="1" ht="16.899999999999999" customHeight="1" x14ac:dyDescent="0.5">
      <c r="A480" s="19"/>
      <c r="B480" s="3" t="s">
        <v>97</v>
      </c>
      <c r="C480" s="6" t="s">
        <v>202</v>
      </c>
      <c r="D480" s="118" t="s">
        <v>613</v>
      </c>
      <c r="E480" s="36"/>
      <c r="F480" s="118" t="s">
        <v>677</v>
      </c>
      <c r="G480" s="37">
        <f t="shared" si="55"/>
        <v>5.7142857142857143E-3</v>
      </c>
      <c r="H480" s="34">
        <v>5</v>
      </c>
      <c r="I480" s="37">
        <f t="shared" si="54"/>
        <v>1.1428571428571429E-3</v>
      </c>
    </row>
    <row r="481" spans="1:9" s="115" customFormat="1" ht="16.899999999999999" customHeight="1" x14ac:dyDescent="0.45">
      <c r="A481" s="19" t="s">
        <v>598</v>
      </c>
      <c r="B481" s="3" t="s">
        <v>98</v>
      </c>
      <c r="C481" s="6" t="s">
        <v>202</v>
      </c>
      <c r="D481" s="118" t="s">
        <v>454</v>
      </c>
      <c r="E481" s="125" t="s">
        <v>656</v>
      </c>
      <c r="F481" s="125" t="s">
        <v>660</v>
      </c>
      <c r="G481" s="37">
        <f>1/840</f>
        <v>1.1904761904761906E-3</v>
      </c>
      <c r="H481" s="34">
        <v>7</v>
      </c>
      <c r="I481" s="37">
        <f t="shared" si="54"/>
        <v>1.7006802721088437E-4</v>
      </c>
    </row>
    <row r="482" spans="1:9" s="115" customFormat="1" ht="16.899999999999999" customHeight="1" x14ac:dyDescent="0.45">
      <c r="A482" s="19" t="s">
        <v>599</v>
      </c>
      <c r="B482" s="3" t="s">
        <v>99</v>
      </c>
      <c r="C482" s="6" t="s">
        <v>202</v>
      </c>
      <c r="D482" s="118" t="s">
        <v>454</v>
      </c>
      <c r="E482" s="125" t="s">
        <v>656</v>
      </c>
      <c r="F482" s="125" t="s">
        <v>660</v>
      </c>
      <c r="G482" s="37">
        <f>1/840</f>
        <v>1.1904761904761906E-3</v>
      </c>
      <c r="H482" s="34">
        <v>5</v>
      </c>
      <c r="I482" s="37">
        <f t="shared" si="54"/>
        <v>2.3809523809523812E-4</v>
      </c>
    </row>
    <row r="483" spans="1:9" s="115" customFormat="1" ht="16.899999999999999" customHeight="1" x14ac:dyDescent="0.45">
      <c r="A483" s="19" t="s">
        <v>600</v>
      </c>
      <c r="B483" s="3" t="s">
        <v>100</v>
      </c>
      <c r="C483" s="6" t="s">
        <v>202</v>
      </c>
      <c r="D483" s="118" t="s">
        <v>427</v>
      </c>
      <c r="E483" s="125" t="s">
        <v>654</v>
      </c>
      <c r="F483" s="125" t="s">
        <v>658</v>
      </c>
      <c r="G483" s="37">
        <f>2/840</f>
        <v>2.3809523809523812E-3</v>
      </c>
      <c r="H483" s="34">
        <v>5</v>
      </c>
      <c r="I483" s="37">
        <f t="shared" si="54"/>
        <v>4.7619047619047624E-4</v>
      </c>
    </row>
    <row r="484" spans="1:9" s="115" customFormat="1" ht="16.899999999999999" customHeight="1" x14ac:dyDescent="0.45">
      <c r="A484" s="19" t="s">
        <v>601</v>
      </c>
      <c r="B484" s="3" t="s">
        <v>101</v>
      </c>
      <c r="C484" s="6" t="s">
        <v>195</v>
      </c>
      <c r="D484" s="118" t="s">
        <v>427</v>
      </c>
      <c r="E484" s="125" t="s">
        <v>654</v>
      </c>
      <c r="F484" s="125" t="s">
        <v>658</v>
      </c>
      <c r="G484" s="37">
        <f>2/840</f>
        <v>2.3809523809523812E-3</v>
      </c>
      <c r="H484" s="34">
        <v>3</v>
      </c>
      <c r="I484" s="37">
        <f t="shared" si="54"/>
        <v>7.9365079365079376E-4</v>
      </c>
    </row>
    <row r="485" spans="1:9" s="115" customFormat="1" ht="16.899999999999999" customHeight="1" x14ac:dyDescent="0.5">
      <c r="A485" s="19" t="s">
        <v>602</v>
      </c>
      <c r="B485" s="3" t="s">
        <v>102</v>
      </c>
      <c r="C485" s="6" t="s">
        <v>125</v>
      </c>
      <c r="D485" s="118" t="s">
        <v>636</v>
      </c>
      <c r="E485" s="36"/>
      <c r="F485" s="118" t="s">
        <v>636</v>
      </c>
      <c r="G485" s="37">
        <f>1/2</f>
        <v>0.5</v>
      </c>
      <c r="H485" s="34">
        <v>5</v>
      </c>
      <c r="I485" s="37">
        <f t="shared" si="54"/>
        <v>0.1</v>
      </c>
    </row>
    <row r="486" spans="1:9" s="115" customFormat="1" ht="16.899999999999999" customHeight="1" x14ac:dyDescent="0.45">
      <c r="A486" s="19" t="s">
        <v>603</v>
      </c>
      <c r="B486" s="3" t="s">
        <v>103</v>
      </c>
      <c r="C486" s="6" t="s">
        <v>202</v>
      </c>
      <c r="D486" s="118" t="s">
        <v>680</v>
      </c>
      <c r="E486" s="118" t="s">
        <v>285</v>
      </c>
      <c r="F486" s="119" t="s">
        <v>638</v>
      </c>
      <c r="G486" s="37">
        <f>1/35</f>
        <v>2.8571428571428571E-2</v>
      </c>
      <c r="H486" s="34">
        <v>5</v>
      </c>
      <c r="I486" s="37">
        <f t="shared" si="54"/>
        <v>5.7142857142857143E-3</v>
      </c>
    </row>
    <row r="487" spans="1:9" s="115" customFormat="1" ht="16.899999999999999" customHeight="1" x14ac:dyDescent="0.45">
      <c r="A487" s="19" t="s">
        <v>604</v>
      </c>
      <c r="B487" s="3" t="s">
        <v>104</v>
      </c>
      <c r="C487" s="6" t="s">
        <v>125</v>
      </c>
      <c r="D487" s="118" t="s">
        <v>287</v>
      </c>
      <c r="E487" s="118" t="s">
        <v>285</v>
      </c>
      <c r="F487" s="119" t="s">
        <v>638</v>
      </c>
      <c r="G487" s="37">
        <f>1/35</f>
        <v>2.8571428571428571E-2</v>
      </c>
      <c r="H487" s="34">
        <v>10</v>
      </c>
      <c r="I487" s="37">
        <f t="shared" si="54"/>
        <v>2.8571428571428571E-3</v>
      </c>
    </row>
    <row r="488" spans="1:9" s="115" customFormat="1" ht="16.899999999999999" customHeight="1" x14ac:dyDescent="0.5">
      <c r="A488" s="28">
        <v>13</v>
      </c>
      <c r="B488" s="59" t="s">
        <v>86</v>
      </c>
      <c r="C488" s="9"/>
      <c r="D488" s="118"/>
      <c r="E488" s="36"/>
      <c r="F488" s="36"/>
      <c r="G488" s="37"/>
      <c r="H488" s="34"/>
      <c r="I488" s="37"/>
    </row>
    <row r="489" spans="1:9" s="115" customFormat="1" ht="16.899999999999999" customHeight="1" x14ac:dyDescent="0.5">
      <c r="A489" s="30" t="s">
        <v>617</v>
      </c>
      <c r="B489" s="3" t="s">
        <v>87</v>
      </c>
      <c r="C489" s="6" t="s">
        <v>125</v>
      </c>
      <c r="D489" s="118" t="s">
        <v>285</v>
      </c>
      <c r="E489" s="36"/>
      <c r="F489" s="119" t="s">
        <v>638</v>
      </c>
      <c r="G489" s="37">
        <f t="shared" ref="G489:G495" si="56">1/35</f>
        <v>2.8571428571428571E-2</v>
      </c>
      <c r="H489" s="34">
        <v>3</v>
      </c>
      <c r="I489" s="37">
        <f t="shared" si="54"/>
        <v>9.5238095238095229E-3</v>
      </c>
    </row>
    <row r="490" spans="1:9" s="115" customFormat="1" ht="16.899999999999999" customHeight="1" x14ac:dyDescent="0.5">
      <c r="A490" s="136" t="s">
        <v>618</v>
      </c>
      <c r="B490" s="5" t="s">
        <v>616</v>
      </c>
      <c r="C490" s="7" t="s">
        <v>125</v>
      </c>
      <c r="D490" s="123" t="s">
        <v>285</v>
      </c>
      <c r="E490" s="127"/>
      <c r="F490" s="134" t="s">
        <v>638</v>
      </c>
      <c r="G490" s="44">
        <f t="shared" si="56"/>
        <v>2.8571428571428571E-2</v>
      </c>
      <c r="H490" s="35">
        <v>3</v>
      </c>
      <c r="I490" s="44">
        <f t="shared" si="54"/>
        <v>9.5238095238095229E-3</v>
      </c>
    </row>
    <row r="491" spans="1:9" s="115" customFormat="1" ht="16.899999999999999" customHeight="1" x14ac:dyDescent="0.5">
      <c r="A491" s="2"/>
      <c r="B491" s="2" t="s">
        <v>198</v>
      </c>
      <c r="C491" s="9"/>
      <c r="D491" s="118"/>
      <c r="E491" s="36"/>
      <c r="F491" s="36"/>
      <c r="G491" s="37"/>
      <c r="H491" s="34"/>
      <c r="I491" s="37"/>
    </row>
    <row r="492" spans="1:9" s="115" customFormat="1" ht="16.899999999999999" customHeight="1" x14ac:dyDescent="0.5">
      <c r="A492" s="28">
        <v>1</v>
      </c>
      <c r="B492" s="128" t="s">
        <v>284</v>
      </c>
      <c r="C492" s="9"/>
      <c r="D492" s="118"/>
      <c r="E492" s="36"/>
      <c r="F492" s="36"/>
      <c r="G492" s="37"/>
      <c r="H492" s="34"/>
      <c r="I492" s="37"/>
    </row>
    <row r="493" spans="1:9" s="115" customFormat="1" ht="16.899999999999999" customHeight="1" x14ac:dyDescent="0.45">
      <c r="A493" s="131" t="s">
        <v>290</v>
      </c>
      <c r="B493" s="45" t="s">
        <v>199</v>
      </c>
      <c r="C493" s="25" t="s">
        <v>125</v>
      </c>
      <c r="D493" s="125" t="s">
        <v>287</v>
      </c>
      <c r="E493" s="125" t="s">
        <v>285</v>
      </c>
      <c r="F493" s="135" t="s">
        <v>638</v>
      </c>
      <c r="G493" s="39">
        <f t="shared" si="56"/>
        <v>2.8571428571428571E-2</v>
      </c>
      <c r="H493" s="42">
        <v>3</v>
      </c>
      <c r="I493" s="39">
        <f t="shared" si="54"/>
        <v>9.5238095238095229E-3</v>
      </c>
    </row>
    <row r="494" spans="1:9" s="115" customFormat="1" ht="16.899999999999999" customHeight="1" x14ac:dyDescent="0.5">
      <c r="A494" s="121">
        <v>2</v>
      </c>
      <c r="B494" s="59" t="s">
        <v>326</v>
      </c>
      <c r="C494" s="133"/>
      <c r="D494" s="36"/>
      <c r="E494" s="36"/>
      <c r="F494" s="36"/>
      <c r="G494" s="37"/>
      <c r="H494" s="34"/>
      <c r="I494" s="37"/>
    </row>
    <row r="495" spans="1:9" s="115" customFormat="1" ht="16.899999999999999" customHeight="1" x14ac:dyDescent="0.45">
      <c r="A495" s="19" t="s">
        <v>296</v>
      </c>
      <c r="B495" s="3" t="s">
        <v>16</v>
      </c>
      <c r="C495" s="6" t="s">
        <v>195</v>
      </c>
      <c r="D495" s="118" t="s">
        <v>287</v>
      </c>
      <c r="E495" s="118" t="s">
        <v>285</v>
      </c>
      <c r="F495" s="119" t="s">
        <v>638</v>
      </c>
      <c r="G495" s="37">
        <f t="shared" si="56"/>
        <v>2.8571428571428571E-2</v>
      </c>
      <c r="H495" s="34">
        <v>3</v>
      </c>
      <c r="I495" s="37">
        <f t="shared" si="54"/>
        <v>9.5238095238095229E-3</v>
      </c>
    </row>
    <row r="496" spans="1:9" s="115" customFormat="1" ht="16.899999999999999" customHeight="1" x14ac:dyDescent="0.5">
      <c r="A496" s="19" t="s">
        <v>297</v>
      </c>
      <c r="B496" s="3" t="s">
        <v>298</v>
      </c>
      <c r="C496" s="6"/>
      <c r="D496" s="118"/>
      <c r="E496" s="36"/>
      <c r="F496" s="36"/>
      <c r="G496" s="37"/>
      <c r="H496" s="34"/>
      <c r="I496" s="37"/>
    </row>
    <row r="497" spans="1:9" s="115" customFormat="1" ht="16.899999999999999" customHeight="1" x14ac:dyDescent="0.5">
      <c r="A497" s="19"/>
      <c r="B497" s="16" t="s">
        <v>388</v>
      </c>
      <c r="C497" s="6" t="s">
        <v>125</v>
      </c>
      <c r="D497" s="118" t="s">
        <v>288</v>
      </c>
      <c r="E497" s="36"/>
      <c r="F497" s="118" t="s">
        <v>288</v>
      </c>
      <c r="G497" s="40">
        <v>1</v>
      </c>
      <c r="H497" s="34">
        <v>3</v>
      </c>
      <c r="I497" s="37">
        <f t="shared" si="54"/>
        <v>0.33333333333333331</v>
      </c>
    </row>
    <row r="498" spans="1:9" s="115" customFormat="1" ht="16.899999999999999" customHeight="1" x14ac:dyDescent="0.5">
      <c r="A498" s="19"/>
      <c r="B498" s="16" t="s">
        <v>389</v>
      </c>
      <c r="C498" s="6" t="s">
        <v>125</v>
      </c>
      <c r="D498" s="118" t="s">
        <v>288</v>
      </c>
      <c r="E498" s="36"/>
      <c r="F498" s="118" t="s">
        <v>288</v>
      </c>
      <c r="G498" s="40">
        <v>1</v>
      </c>
      <c r="H498" s="34">
        <v>3</v>
      </c>
      <c r="I498" s="37">
        <f t="shared" si="54"/>
        <v>0.33333333333333331</v>
      </c>
    </row>
    <row r="499" spans="1:9" s="115" customFormat="1" ht="16.899999999999999" customHeight="1" x14ac:dyDescent="0.45">
      <c r="A499" s="19" t="s">
        <v>303</v>
      </c>
      <c r="B499" s="16" t="s">
        <v>139</v>
      </c>
      <c r="C499" s="6" t="s">
        <v>125</v>
      </c>
      <c r="D499" s="118" t="s">
        <v>287</v>
      </c>
      <c r="E499" s="118" t="s">
        <v>285</v>
      </c>
      <c r="F499" s="119" t="s">
        <v>638</v>
      </c>
      <c r="G499" s="37">
        <f>1/35</f>
        <v>2.8571428571428571E-2</v>
      </c>
      <c r="H499" s="34">
        <v>3</v>
      </c>
      <c r="I499" s="37">
        <f t="shared" si="54"/>
        <v>9.5238095238095229E-3</v>
      </c>
    </row>
    <row r="500" spans="1:9" s="115" customFormat="1" ht="16.899999999999999" customHeight="1" x14ac:dyDescent="0.5">
      <c r="A500" s="19" t="s">
        <v>307</v>
      </c>
      <c r="B500" s="3" t="s">
        <v>316</v>
      </c>
      <c r="C500" s="6" t="s">
        <v>125</v>
      </c>
      <c r="D500" s="118" t="s">
        <v>314</v>
      </c>
      <c r="E500" s="36"/>
      <c r="F500" s="119" t="s">
        <v>681</v>
      </c>
      <c r="G500" s="37">
        <f>6/35</f>
        <v>0.17142857142857143</v>
      </c>
      <c r="H500" s="34">
        <v>3</v>
      </c>
      <c r="I500" s="37">
        <f t="shared" si="54"/>
        <v>5.7142857142857141E-2</v>
      </c>
    </row>
    <row r="501" spans="1:9" s="115" customFormat="1" ht="16.899999999999999" customHeight="1" x14ac:dyDescent="0.45">
      <c r="A501" s="19" t="s">
        <v>308</v>
      </c>
      <c r="B501" s="3" t="s">
        <v>200</v>
      </c>
      <c r="C501" s="6" t="s">
        <v>125</v>
      </c>
      <c r="D501" s="118" t="s">
        <v>287</v>
      </c>
      <c r="E501" s="118" t="s">
        <v>285</v>
      </c>
      <c r="F501" s="119" t="s">
        <v>638</v>
      </c>
      <c r="G501" s="37">
        <f t="shared" ref="G501:G510" si="57">1/35</f>
        <v>2.8571428571428571E-2</v>
      </c>
      <c r="H501" s="34">
        <v>3</v>
      </c>
      <c r="I501" s="37">
        <f t="shared" si="54"/>
        <v>9.5238095238095229E-3</v>
      </c>
    </row>
    <row r="502" spans="1:9" s="115" customFormat="1" ht="16.899999999999999" customHeight="1" x14ac:dyDescent="0.45">
      <c r="A502" s="19" t="s">
        <v>309</v>
      </c>
      <c r="B502" s="5" t="s">
        <v>201</v>
      </c>
      <c r="C502" s="7" t="s">
        <v>125</v>
      </c>
      <c r="D502" s="118" t="s">
        <v>287</v>
      </c>
      <c r="E502" s="118" t="s">
        <v>285</v>
      </c>
      <c r="F502" s="119" t="s">
        <v>638</v>
      </c>
      <c r="G502" s="37">
        <f t="shared" si="57"/>
        <v>2.8571428571428571E-2</v>
      </c>
      <c r="H502" s="34">
        <v>3</v>
      </c>
      <c r="I502" s="37">
        <f t="shared" si="54"/>
        <v>9.5238095238095229E-3</v>
      </c>
    </row>
    <row r="503" spans="1:9" s="115" customFormat="1" ht="16.899999999999999" customHeight="1" x14ac:dyDescent="0.5">
      <c r="A503" s="19" t="s">
        <v>311</v>
      </c>
      <c r="B503" s="3" t="s">
        <v>320</v>
      </c>
      <c r="C503" s="6"/>
      <c r="D503" s="36"/>
      <c r="E503" s="36"/>
      <c r="F503" s="36"/>
      <c r="G503" s="37"/>
      <c r="H503" s="34"/>
      <c r="I503" s="37"/>
    </row>
    <row r="504" spans="1:9" s="115" customFormat="1" ht="16.899999999999999" customHeight="1" x14ac:dyDescent="0.45">
      <c r="A504" s="126"/>
      <c r="B504" s="3" t="s">
        <v>390</v>
      </c>
      <c r="C504" s="6" t="s">
        <v>125</v>
      </c>
      <c r="D504" s="118" t="s">
        <v>287</v>
      </c>
      <c r="E504" s="118" t="s">
        <v>285</v>
      </c>
      <c r="F504" s="119" t="s">
        <v>638</v>
      </c>
      <c r="G504" s="37">
        <f t="shared" si="57"/>
        <v>2.8571428571428571E-2</v>
      </c>
      <c r="H504" s="34">
        <v>3</v>
      </c>
      <c r="I504" s="37">
        <f t="shared" si="54"/>
        <v>9.5238095238095229E-3</v>
      </c>
    </row>
    <row r="505" spans="1:9" s="115" customFormat="1" ht="16.899999999999999" customHeight="1" x14ac:dyDescent="0.5">
      <c r="A505" s="126"/>
      <c r="B505" s="3" t="s">
        <v>391</v>
      </c>
      <c r="C505" s="6" t="s">
        <v>125</v>
      </c>
      <c r="D505" s="118" t="s">
        <v>288</v>
      </c>
      <c r="E505" s="36"/>
      <c r="F505" s="118" t="s">
        <v>288</v>
      </c>
      <c r="G505" s="40">
        <v>1</v>
      </c>
      <c r="H505" s="34">
        <v>3</v>
      </c>
      <c r="I505" s="37">
        <f t="shared" si="54"/>
        <v>0.33333333333333331</v>
      </c>
    </row>
    <row r="506" spans="1:9" s="115" customFormat="1" ht="16.899999999999999" customHeight="1" x14ac:dyDescent="0.45">
      <c r="A506" s="126"/>
      <c r="B506" s="3" t="s">
        <v>392</v>
      </c>
      <c r="C506" s="6" t="s">
        <v>125</v>
      </c>
      <c r="D506" s="118" t="s">
        <v>287</v>
      </c>
      <c r="E506" s="118" t="s">
        <v>285</v>
      </c>
      <c r="F506" s="119" t="s">
        <v>638</v>
      </c>
      <c r="G506" s="37">
        <f t="shared" si="57"/>
        <v>2.8571428571428571E-2</v>
      </c>
      <c r="H506" s="34">
        <v>3</v>
      </c>
      <c r="I506" s="37">
        <f t="shared" si="54"/>
        <v>9.5238095238095229E-3</v>
      </c>
    </row>
    <row r="507" spans="1:9" s="115" customFormat="1" ht="16.899999999999999" customHeight="1" x14ac:dyDescent="0.5">
      <c r="A507" s="126"/>
      <c r="B507" s="3" t="s">
        <v>393</v>
      </c>
      <c r="C507" s="6" t="s">
        <v>125</v>
      </c>
      <c r="D507" s="118" t="s">
        <v>288</v>
      </c>
      <c r="E507" s="36"/>
      <c r="F507" s="118" t="s">
        <v>288</v>
      </c>
      <c r="G507" s="40">
        <v>1</v>
      </c>
      <c r="H507" s="34">
        <v>3</v>
      </c>
      <c r="I507" s="37">
        <f t="shared" si="54"/>
        <v>0.33333333333333331</v>
      </c>
    </row>
    <row r="508" spans="1:9" s="115" customFormat="1" ht="16.899999999999999" customHeight="1" x14ac:dyDescent="0.45">
      <c r="A508" s="126" t="s">
        <v>315</v>
      </c>
      <c r="B508" s="3" t="s">
        <v>324</v>
      </c>
      <c r="C508" s="6" t="s">
        <v>325</v>
      </c>
      <c r="D508" s="118" t="s">
        <v>287</v>
      </c>
      <c r="E508" s="118" t="s">
        <v>285</v>
      </c>
      <c r="F508" s="119" t="s">
        <v>638</v>
      </c>
      <c r="G508" s="37">
        <f t="shared" si="57"/>
        <v>2.8571428571428571E-2</v>
      </c>
      <c r="H508" s="34">
        <v>3</v>
      </c>
      <c r="I508" s="37">
        <f t="shared" si="54"/>
        <v>9.5238095238095229E-3</v>
      </c>
    </row>
    <row r="509" spans="1:9" s="115" customFormat="1" ht="16.899999999999999" customHeight="1" x14ac:dyDescent="0.45">
      <c r="A509" s="126" t="s">
        <v>317</v>
      </c>
      <c r="B509" s="3" t="s">
        <v>18</v>
      </c>
      <c r="C509" s="6" t="s">
        <v>125</v>
      </c>
      <c r="D509" s="118" t="s">
        <v>287</v>
      </c>
      <c r="E509" s="118" t="s">
        <v>285</v>
      </c>
      <c r="F509" s="119" t="s">
        <v>638</v>
      </c>
      <c r="G509" s="37">
        <f t="shared" si="57"/>
        <v>2.8571428571428571E-2</v>
      </c>
      <c r="H509" s="34">
        <v>3</v>
      </c>
      <c r="I509" s="37">
        <f t="shared" si="54"/>
        <v>9.5238095238095229E-3</v>
      </c>
    </row>
    <row r="510" spans="1:9" s="115" customFormat="1" ht="16.899999999999999" customHeight="1" x14ac:dyDescent="0.45">
      <c r="A510" s="126" t="s">
        <v>318</v>
      </c>
      <c r="B510" s="5" t="s">
        <v>19</v>
      </c>
      <c r="C510" s="7" t="s">
        <v>125</v>
      </c>
      <c r="D510" s="118" t="s">
        <v>287</v>
      </c>
      <c r="E510" s="118" t="s">
        <v>285</v>
      </c>
      <c r="F510" s="119" t="s">
        <v>638</v>
      </c>
      <c r="G510" s="37">
        <f t="shared" si="57"/>
        <v>2.8571428571428571E-2</v>
      </c>
      <c r="H510" s="34">
        <v>3</v>
      </c>
      <c r="I510" s="37">
        <f t="shared" si="54"/>
        <v>9.5238095238095229E-3</v>
      </c>
    </row>
    <row r="511" spans="1:9" s="115" customFormat="1" ht="16.899999999999999" customHeight="1" x14ac:dyDescent="0.5">
      <c r="A511" s="28">
        <v>3</v>
      </c>
      <c r="B511" s="59" t="s">
        <v>341</v>
      </c>
      <c r="C511" s="9"/>
      <c r="D511" s="118"/>
      <c r="E511" s="36"/>
      <c r="F511" s="36"/>
      <c r="G511" s="37"/>
      <c r="H511" s="34"/>
      <c r="I511" s="37"/>
    </row>
    <row r="512" spans="1:9" s="115" customFormat="1" ht="16.899999999999999" customHeight="1" x14ac:dyDescent="0.5">
      <c r="A512" s="19" t="s">
        <v>328</v>
      </c>
      <c r="B512" s="3" t="s">
        <v>203</v>
      </c>
      <c r="C512" s="6" t="s">
        <v>125</v>
      </c>
      <c r="D512" s="36" t="s">
        <v>635</v>
      </c>
      <c r="E512" s="36"/>
      <c r="F512" s="36" t="s">
        <v>635</v>
      </c>
      <c r="G512" s="37">
        <f>1/6</f>
        <v>0.16666666666666666</v>
      </c>
      <c r="H512" s="34">
        <v>3</v>
      </c>
      <c r="I512" s="37">
        <f t="shared" si="54"/>
        <v>5.5555555555555552E-2</v>
      </c>
    </row>
    <row r="513" spans="1:9" ht="15.3" x14ac:dyDescent="0.5">
      <c r="A513" s="19" t="s">
        <v>329</v>
      </c>
      <c r="B513" s="3" t="s">
        <v>204</v>
      </c>
      <c r="C513" s="6" t="s">
        <v>125</v>
      </c>
      <c r="D513" s="118" t="s">
        <v>635</v>
      </c>
      <c r="E513" s="118"/>
      <c r="F513" s="118" t="s">
        <v>635</v>
      </c>
      <c r="G513" s="37">
        <f t="shared" ref="G513:G517" si="58">1/6</f>
        <v>0.16666666666666666</v>
      </c>
      <c r="H513" s="34">
        <v>3</v>
      </c>
      <c r="I513" s="37">
        <f t="shared" si="54"/>
        <v>5.5555555555555552E-2</v>
      </c>
    </row>
    <row r="514" spans="1:9" ht="15.3" x14ac:dyDescent="0.5">
      <c r="A514" s="19" t="s">
        <v>335</v>
      </c>
      <c r="B514" s="3" t="s">
        <v>205</v>
      </c>
      <c r="C514" s="6" t="s">
        <v>125</v>
      </c>
      <c r="D514" s="36" t="s">
        <v>635</v>
      </c>
      <c r="E514" s="36"/>
      <c r="F514" s="36" t="s">
        <v>635</v>
      </c>
      <c r="G514" s="37">
        <f t="shared" si="58"/>
        <v>0.16666666666666666</v>
      </c>
      <c r="H514" s="34">
        <v>3</v>
      </c>
      <c r="I514" s="37">
        <f t="shared" si="54"/>
        <v>5.5555555555555552E-2</v>
      </c>
    </row>
    <row r="515" spans="1:9" ht="15.3" x14ac:dyDescent="0.5">
      <c r="A515" s="19" t="s">
        <v>336</v>
      </c>
      <c r="B515" s="3" t="s">
        <v>206</v>
      </c>
      <c r="C515" s="6" t="s">
        <v>125</v>
      </c>
      <c r="D515" s="36" t="s">
        <v>635</v>
      </c>
      <c r="E515" s="36"/>
      <c r="F515" s="36" t="s">
        <v>635</v>
      </c>
      <c r="G515" s="37">
        <f t="shared" si="58"/>
        <v>0.16666666666666666</v>
      </c>
      <c r="H515" s="34">
        <v>3</v>
      </c>
      <c r="I515" s="37">
        <f t="shared" si="54"/>
        <v>5.5555555555555552E-2</v>
      </c>
    </row>
    <row r="516" spans="1:9" ht="15.3" x14ac:dyDescent="0.5">
      <c r="A516" s="19" t="s">
        <v>337</v>
      </c>
      <c r="B516" s="3" t="s">
        <v>361</v>
      </c>
      <c r="C516" s="6" t="s">
        <v>125</v>
      </c>
      <c r="D516" s="36" t="s">
        <v>635</v>
      </c>
      <c r="E516" s="36"/>
      <c r="F516" s="36" t="s">
        <v>635</v>
      </c>
      <c r="G516" s="37">
        <f t="shared" si="58"/>
        <v>0.16666666666666666</v>
      </c>
      <c r="H516" s="34">
        <v>3</v>
      </c>
      <c r="I516" s="37">
        <f t="shared" si="54"/>
        <v>5.5555555555555552E-2</v>
      </c>
    </row>
    <row r="517" spans="1:9" s="115" customFormat="1" ht="16.899999999999999" customHeight="1" x14ac:dyDescent="0.5">
      <c r="A517" s="19" t="s">
        <v>338</v>
      </c>
      <c r="B517" s="3" t="s">
        <v>207</v>
      </c>
      <c r="C517" s="6" t="s">
        <v>125</v>
      </c>
      <c r="D517" s="36" t="s">
        <v>635</v>
      </c>
      <c r="E517" s="36"/>
      <c r="F517" s="36" t="s">
        <v>635</v>
      </c>
      <c r="G517" s="37">
        <f t="shared" si="58"/>
        <v>0.16666666666666666</v>
      </c>
      <c r="H517" s="34">
        <v>3</v>
      </c>
      <c r="I517" s="37">
        <f t="shared" si="54"/>
        <v>5.5555555555555552E-2</v>
      </c>
    </row>
    <row r="518" spans="1:9" s="115" customFormat="1" ht="16.149999999999999" customHeight="1" x14ac:dyDescent="0.45">
      <c r="A518" s="19" t="s">
        <v>342</v>
      </c>
      <c r="B518" s="3" t="s">
        <v>208</v>
      </c>
      <c r="C518" s="6" t="s">
        <v>125</v>
      </c>
      <c r="D518" s="118" t="s">
        <v>287</v>
      </c>
      <c r="E518" s="118" t="s">
        <v>285</v>
      </c>
      <c r="F518" s="119" t="s">
        <v>638</v>
      </c>
      <c r="G518" s="37">
        <f>1/35</f>
        <v>2.8571428571428571E-2</v>
      </c>
      <c r="H518" s="34">
        <v>3</v>
      </c>
      <c r="I518" s="37">
        <f t="shared" si="54"/>
        <v>9.5238095238095229E-3</v>
      </c>
    </row>
    <row r="519" spans="1:9" s="115" customFormat="1" ht="16.899999999999999" customHeight="1" x14ac:dyDescent="0.45">
      <c r="A519" s="19" t="s">
        <v>343</v>
      </c>
      <c r="B519" s="3" t="s">
        <v>209</v>
      </c>
      <c r="C519" s="6" t="s">
        <v>125</v>
      </c>
      <c r="D519" s="118" t="s">
        <v>287</v>
      </c>
      <c r="E519" s="118" t="s">
        <v>285</v>
      </c>
      <c r="F519" s="119" t="s">
        <v>638</v>
      </c>
      <c r="G519" s="37">
        <f t="shared" ref="G519:G526" si="59">1/35</f>
        <v>2.8571428571428571E-2</v>
      </c>
      <c r="H519" s="34">
        <v>3</v>
      </c>
      <c r="I519" s="37">
        <f t="shared" si="54"/>
        <v>9.5238095238095229E-3</v>
      </c>
    </row>
    <row r="520" spans="1:9" s="115" customFormat="1" ht="16.899999999999999" customHeight="1" x14ac:dyDescent="0.45">
      <c r="A520" s="20" t="s">
        <v>381</v>
      </c>
      <c r="B520" s="3" t="s">
        <v>210</v>
      </c>
      <c r="C520" s="6" t="s">
        <v>125</v>
      </c>
      <c r="D520" s="118" t="s">
        <v>287</v>
      </c>
      <c r="E520" s="118" t="s">
        <v>285</v>
      </c>
      <c r="F520" s="119" t="s">
        <v>638</v>
      </c>
      <c r="G520" s="37">
        <f t="shared" si="59"/>
        <v>2.8571428571428571E-2</v>
      </c>
      <c r="H520" s="34">
        <v>3</v>
      </c>
      <c r="I520" s="37">
        <f t="shared" si="54"/>
        <v>9.5238095238095229E-3</v>
      </c>
    </row>
    <row r="521" spans="1:9" s="115" customFormat="1" ht="16.899999999999999" customHeight="1" x14ac:dyDescent="0.5">
      <c r="A521" s="28">
        <v>4</v>
      </c>
      <c r="B521" s="59" t="s">
        <v>397</v>
      </c>
      <c r="C521" s="10"/>
      <c r="D521" s="118"/>
      <c r="E521" s="36"/>
      <c r="F521" s="36"/>
      <c r="G521" s="37"/>
      <c r="H521" s="34"/>
      <c r="I521" s="37"/>
    </row>
    <row r="522" spans="1:9" s="115" customFormat="1" ht="16.899999999999999" customHeight="1" x14ac:dyDescent="0.45">
      <c r="A522" s="19" t="s">
        <v>344</v>
      </c>
      <c r="B522" s="3" t="s">
        <v>211</v>
      </c>
      <c r="C522" s="6" t="s">
        <v>197</v>
      </c>
      <c r="D522" s="118" t="s">
        <v>287</v>
      </c>
      <c r="E522" s="118" t="s">
        <v>285</v>
      </c>
      <c r="F522" s="119" t="s">
        <v>638</v>
      </c>
      <c r="G522" s="37">
        <f t="shared" si="59"/>
        <v>2.8571428571428571E-2</v>
      </c>
      <c r="H522" s="34">
        <v>3</v>
      </c>
      <c r="I522" s="37">
        <f t="shared" si="54"/>
        <v>9.5238095238095229E-3</v>
      </c>
    </row>
    <row r="523" spans="1:9" s="115" customFormat="1" ht="16.899999999999999" customHeight="1" x14ac:dyDescent="0.45">
      <c r="A523" s="19" t="s">
        <v>345</v>
      </c>
      <c r="B523" s="3" t="s">
        <v>212</v>
      </c>
      <c r="C523" s="6" t="s">
        <v>197</v>
      </c>
      <c r="D523" s="118" t="s">
        <v>287</v>
      </c>
      <c r="E523" s="118" t="s">
        <v>285</v>
      </c>
      <c r="F523" s="119" t="s">
        <v>638</v>
      </c>
      <c r="G523" s="37">
        <f t="shared" si="59"/>
        <v>2.8571428571428571E-2</v>
      </c>
      <c r="H523" s="34">
        <v>3</v>
      </c>
      <c r="I523" s="37">
        <f t="shared" si="54"/>
        <v>9.5238095238095229E-3</v>
      </c>
    </row>
    <row r="524" spans="1:9" s="115" customFormat="1" ht="16.899999999999999" customHeight="1" x14ac:dyDescent="0.45">
      <c r="A524" s="19" t="s">
        <v>346</v>
      </c>
      <c r="B524" s="3" t="s">
        <v>213</v>
      </c>
      <c r="C524" s="6" t="s">
        <v>197</v>
      </c>
      <c r="D524" s="118" t="s">
        <v>287</v>
      </c>
      <c r="E524" s="118" t="s">
        <v>285</v>
      </c>
      <c r="F524" s="119" t="s">
        <v>638</v>
      </c>
      <c r="G524" s="37">
        <f t="shared" si="59"/>
        <v>2.8571428571428571E-2</v>
      </c>
      <c r="H524" s="34">
        <v>3</v>
      </c>
      <c r="I524" s="37">
        <f t="shared" ref="I524:I587" si="60">G524/H524</f>
        <v>9.5238095238095229E-3</v>
      </c>
    </row>
    <row r="525" spans="1:9" s="115" customFormat="1" ht="29.5" customHeight="1" x14ac:dyDescent="0.5">
      <c r="A525" s="19" t="s">
        <v>347</v>
      </c>
      <c r="B525" s="3" t="s">
        <v>214</v>
      </c>
      <c r="C525" s="6" t="s">
        <v>197</v>
      </c>
      <c r="D525" s="118" t="s">
        <v>635</v>
      </c>
      <c r="E525" s="36"/>
      <c r="F525" s="118" t="s">
        <v>635</v>
      </c>
      <c r="G525" s="37">
        <f>1/6</f>
        <v>0.16666666666666666</v>
      </c>
      <c r="H525" s="34">
        <v>3</v>
      </c>
      <c r="I525" s="37">
        <f t="shared" si="60"/>
        <v>5.5555555555555552E-2</v>
      </c>
    </row>
    <row r="526" spans="1:9" s="115" customFormat="1" ht="16.899999999999999" customHeight="1" x14ac:dyDescent="0.45">
      <c r="A526" s="19" t="s">
        <v>349</v>
      </c>
      <c r="B526" s="3" t="s">
        <v>215</v>
      </c>
      <c r="C526" s="6" t="s">
        <v>197</v>
      </c>
      <c r="D526" s="118" t="s">
        <v>287</v>
      </c>
      <c r="E526" s="118" t="s">
        <v>285</v>
      </c>
      <c r="F526" s="119" t="s">
        <v>638</v>
      </c>
      <c r="G526" s="37">
        <f t="shared" si="59"/>
        <v>2.8571428571428571E-2</v>
      </c>
      <c r="H526" s="34">
        <v>3</v>
      </c>
      <c r="I526" s="37">
        <f t="shared" si="60"/>
        <v>9.5238095238095229E-3</v>
      </c>
    </row>
    <row r="527" spans="1:9" s="115" customFormat="1" ht="16.899999999999999" customHeight="1" x14ac:dyDescent="0.5">
      <c r="A527" s="19" t="s">
        <v>351</v>
      </c>
      <c r="B527" s="3" t="s">
        <v>216</v>
      </c>
      <c r="C527" s="6" t="s">
        <v>125</v>
      </c>
      <c r="D527" s="118" t="s">
        <v>635</v>
      </c>
      <c r="E527" s="36"/>
      <c r="F527" s="118" t="s">
        <v>635</v>
      </c>
      <c r="G527" s="37">
        <f>1/6</f>
        <v>0.16666666666666666</v>
      </c>
      <c r="H527" s="34">
        <v>3</v>
      </c>
      <c r="I527" s="37">
        <f t="shared" si="60"/>
        <v>5.5555555555555552E-2</v>
      </c>
    </row>
    <row r="528" spans="1:9" s="115" customFormat="1" ht="16.899999999999999" customHeight="1" x14ac:dyDescent="0.5">
      <c r="A528" s="19" t="s">
        <v>352</v>
      </c>
      <c r="B528" s="3" t="s">
        <v>217</v>
      </c>
      <c r="C528" s="6" t="s">
        <v>125</v>
      </c>
      <c r="D528" s="118" t="s">
        <v>635</v>
      </c>
      <c r="E528" s="36"/>
      <c r="F528" s="118" t="s">
        <v>635</v>
      </c>
      <c r="G528" s="37">
        <f>1/6</f>
        <v>0.16666666666666666</v>
      </c>
      <c r="H528" s="34">
        <v>3</v>
      </c>
      <c r="I528" s="37">
        <f t="shared" si="60"/>
        <v>5.5555555555555552E-2</v>
      </c>
    </row>
    <row r="529" spans="1:9" s="115" customFormat="1" ht="16.899999999999999" customHeight="1" x14ac:dyDescent="0.45">
      <c r="A529" s="19" t="s">
        <v>353</v>
      </c>
      <c r="B529" s="3" t="s">
        <v>218</v>
      </c>
      <c r="C529" s="6" t="s">
        <v>125</v>
      </c>
      <c r="D529" s="118" t="s">
        <v>287</v>
      </c>
      <c r="E529" s="118" t="s">
        <v>285</v>
      </c>
      <c r="F529" s="119" t="s">
        <v>638</v>
      </c>
      <c r="G529" s="37">
        <f>1/35</f>
        <v>2.8571428571428571E-2</v>
      </c>
      <c r="H529" s="34">
        <v>3</v>
      </c>
      <c r="I529" s="37">
        <f t="shared" si="60"/>
        <v>9.5238095238095229E-3</v>
      </c>
    </row>
    <row r="530" spans="1:9" s="115" customFormat="1" ht="30.6" customHeight="1" x14ac:dyDescent="0.45">
      <c r="A530" s="19" t="s">
        <v>354</v>
      </c>
      <c r="B530" s="16" t="s">
        <v>219</v>
      </c>
      <c r="C530" s="6" t="s">
        <v>197</v>
      </c>
      <c r="D530" s="118" t="s">
        <v>287</v>
      </c>
      <c r="E530" s="118" t="s">
        <v>285</v>
      </c>
      <c r="F530" s="119" t="s">
        <v>638</v>
      </c>
      <c r="G530" s="37">
        <f t="shared" ref="G530:G543" si="61">1/35</f>
        <v>2.8571428571428571E-2</v>
      </c>
      <c r="H530" s="34">
        <v>3</v>
      </c>
      <c r="I530" s="37">
        <f t="shared" si="60"/>
        <v>9.5238095238095229E-3</v>
      </c>
    </row>
    <row r="531" spans="1:9" s="115" customFormat="1" ht="16.149999999999999" customHeight="1" x14ac:dyDescent="0.45">
      <c r="A531" s="19" t="s">
        <v>355</v>
      </c>
      <c r="B531" s="3" t="s">
        <v>220</v>
      </c>
      <c r="C531" s="6" t="s">
        <v>197</v>
      </c>
      <c r="D531" s="118" t="s">
        <v>287</v>
      </c>
      <c r="E531" s="118" t="s">
        <v>285</v>
      </c>
      <c r="F531" s="119" t="s">
        <v>638</v>
      </c>
      <c r="G531" s="37">
        <f t="shared" si="61"/>
        <v>2.8571428571428571E-2</v>
      </c>
      <c r="H531" s="34">
        <v>3</v>
      </c>
      <c r="I531" s="37">
        <f t="shared" si="60"/>
        <v>9.5238095238095229E-3</v>
      </c>
    </row>
    <row r="532" spans="1:9" s="115" customFormat="1" ht="16.899999999999999" customHeight="1" x14ac:dyDescent="0.45">
      <c r="A532" s="19" t="s">
        <v>356</v>
      </c>
      <c r="B532" s="3" t="s">
        <v>221</v>
      </c>
      <c r="C532" s="6" t="s">
        <v>197</v>
      </c>
      <c r="D532" s="118" t="s">
        <v>287</v>
      </c>
      <c r="E532" s="118" t="s">
        <v>285</v>
      </c>
      <c r="F532" s="119" t="s">
        <v>638</v>
      </c>
      <c r="G532" s="37">
        <f t="shared" si="61"/>
        <v>2.8571428571428571E-2</v>
      </c>
      <c r="H532" s="34">
        <v>3</v>
      </c>
      <c r="I532" s="37">
        <f t="shared" si="60"/>
        <v>9.5238095238095229E-3</v>
      </c>
    </row>
    <row r="533" spans="1:9" s="115" customFormat="1" ht="16.899999999999999" customHeight="1" x14ac:dyDescent="0.45">
      <c r="A533" s="19" t="s">
        <v>357</v>
      </c>
      <c r="B533" s="3" t="s">
        <v>222</v>
      </c>
      <c r="C533" s="6" t="s">
        <v>197</v>
      </c>
      <c r="D533" s="118" t="s">
        <v>287</v>
      </c>
      <c r="E533" s="118" t="s">
        <v>285</v>
      </c>
      <c r="F533" s="119" t="s">
        <v>638</v>
      </c>
      <c r="G533" s="37">
        <f t="shared" si="61"/>
        <v>2.8571428571428571E-2</v>
      </c>
      <c r="H533" s="34">
        <v>3</v>
      </c>
      <c r="I533" s="37">
        <f t="shared" si="60"/>
        <v>9.5238095238095229E-3</v>
      </c>
    </row>
    <row r="534" spans="1:9" s="115" customFormat="1" ht="16.899999999999999" customHeight="1" x14ac:dyDescent="0.45">
      <c r="A534" s="19" t="s">
        <v>358</v>
      </c>
      <c r="B534" s="3" t="s">
        <v>223</v>
      </c>
      <c r="C534" s="6" t="s">
        <v>197</v>
      </c>
      <c r="D534" s="118" t="s">
        <v>287</v>
      </c>
      <c r="E534" s="118" t="s">
        <v>285</v>
      </c>
      <c r="F534" s="119" t="s">
        <v>638</v>
      </c>
      <c r="G534" s="37">
        <f t="shared" si="61"/>
        <v>2.8571428571428571E-2</v>
      </c>
      <c r="H534" s="34">
        <v>3</v>
      </c>
      <c r="I534" s="37">
        <f t="shared" si="60"/>
        <v>9.5238095238095229E-3</v>
      </c>
    </row>
    <row r="535" spans="1:9" s="115" customFormat="1" ht="16.899999999999999" customHeight="1" x14ac:dyDescent="0.45">
      <c r="A535" s="19" t="s">
        <v>359</v>
      </c>
      <c r="B535" s="3" t="s">
        <v>224</v>
      </c>
      <c r="C535" s="6" t="s">
        <v>197</v>
      </c>
      <c r="D535" s="118" t="s">
        <v>287</v>
      </c>
      <c r="E535" s="118" t="s">
        <v>285</v>
      </c>
      <c r="F535" s="119" t="s">
        <v>638</v>
      </c>
      <c r="G535" s="37">
        <f t="shared" si="61"/>
        <v>2.8571428571428571E-2</v>
      </c>
      <c r="H535" s="34">
        <v>3</v>
      </c>
      <c r="I535" s="37">
        <f t="shared" si="60"/>
        <v>9.5238095238095229E-3</v>
      </c>
    </row>
    <row r="536" spans="1:9" s="115" customFormat="1" ht="16.899999999999999" customHeight="1" x14ac:dyDescent="0.45">
      <c r="A536" s="19" t="s">
        <v>360</v>
      </c>
      <c r="B536" s="3" t="s">
        <v>225</v>
      </c>
      <c r="C536" s="6" t="s">
        <v>197</v>
      </c>
      <c r="D536" s="118" t="s">
        <v>287</v>
      </c>
      <c r="E536" s="118" t="s">
        <v>285</v>
      </c>
      <c r="F536" s="119" t="s">
        <v>638</v>
      </c>
      <c r="G536" s="37">
        <f t="shared" si="61"/>
        <v>2.8571428571428571E-2</v>
      </c>
      <c r="H536" s="34">
        <v>3</v>
      </c>
      <c r="I536" s="37">
        <f t="shared" si="60"/>
        <v>9.5238095238095229E-3</v>
      </c>
    </row>
    <row r="537" spans="1:9" s="115" customFormat="1" ht="16.899999999999999" customHeight="1" x14ac:dyDescent="0.45">
      <c r="A537" s="19" t="s">
        <v>492</v>
      </c>
      <c r="B537" s="3" t="s">
        <v>226</v>
      </c>
      <c r="C537" s="6" t="s">
        <v>197</v>
      </c>
      <c r="D537" s="118" t="s">
        <v>287</v>
      </c>
      <c r="E537" s="118" t="s">
        <v>285</v>
      </c>
      <c r="F537" s="119" t="s">
        <v>638</v>
      </c>
      <c r="G537" s="37">
        <f t="shared" si="61"/>
        <v>2.8571428571428571E-2</v>
      </c>
      <c r="H537" s="34">
        <v>3</v>
      </c>
      <c r="I537" s="37">
        <f t="shared" si="60"/>
        <v>9.5238095238095229E-3</v>
      </c>
    </row>
    <row r="538" spans="1:9" s="115" customFormat="1" ht="30.6" customHeight="1" x14ac:dyDescent="0.45">
      <c r="A538" s="19" t="s">
        <v>493</v>
      </c>
      <c r="B538" s="16" t="s">
        <v>227</v>
      </c>
      <c r="C538" s="6" t="s">
        <v>125</v>
      </c>
      <c r="D538" s="118" t="s">
        <v>287</v>
      </c>
      <c r="E538" s="118" t="s">
        <v>285</v>
      </c>
      <c r="F538" s="119" t="s">
        <v>638</v>
      </c>
      <c r="G538" s="37">
        <f t="shared" si="61"/>
        <v>2.8571428571428571E-2</v>
      </c>
      <c r="H538" s="34">
        <v>3</v>
      </c>
      <c r="I538" s="37">
        <f t="shared" si="60"/>
        <v>9.5238095238095229E-3</v>
      </c>
    </row>
    <row r="539" spans="1:9" s="115" customFormat="1" ht="30.6" customHeight="1" x14ac:dyDescent="0.45">
      <c r="A539" s="19" t="s">
        <v>494</v>
      </c>
      <c r="B539" s="16" t="s">
        <v>228</v>
      </c>
      <c r="C539" s="6" t="s">
        <v>125</v>
      </c>
      <c r="D539" s="118" t="s">
        <v>287</v>
      </c>
      <c r="E539" s="118" t="s">
        <v>285</v>
      </c>
      <c r="F539" s="119" t="s">
        <v>638</v>
      </c>
      <c r="G539" s="37">
        <f t="shared" si="61"/>
        <v>2.8571428571428571E-2</v>
      </c>
      <c r="H539" s="34">
        <v>3</v>
      </c>
      <c r="I539" s="37">
        <f t="shared" si="60"/>
        <v>9.5238095238095229E-3</v>
      </c>
    </row>
    <row r="540" spans="1:9" s="115" customFormat="1" ht="30.6" customHeight="1" x14ac:dyDescent="0.45">
      <c r="A540" s="19" t="s">
        <v>495</v>
      </c>
      <c r="B540" s="16" t="s">
        <v>229</v>
      </c>
      <c r="C540" s="6" t="s">
        <v>125</v>
      </c>
      <c r="D540" s="118" t="s">
        <v>287</v>
      </c>
      <c r="E540" s="118" t="s">
        <v>285</v>
      </c>
      <c r="F540" s="119" t="s">
        <v>638</v>
      </c>
      <c r="G540" s="37">
        <f t="shared" si="61"/>
        <v>2.8571428571428571E-2</v>
      </c>
      <c r="H540" s="34">
        <v>3</v>
      </c>
      <c r="I540" s="37">
        <f t="shared" si="60"/>
        <v>9.5238095238095229E-3</v>
      </c>
    </row>
    <row r="541" spans="1:9" s="115" customFormat="1" ht="16.899999999999999" customHeight="1" x14ac:dyDescent="0.45">
      <c r="A541" s="19" t="s">
        <v>2160</v>
      </c>
      <c r="B541" s="3" t="s">
        <v>230</v>
      </c>
      <c r="C541" s="6" t="s">
        <v>125</v>
      </c>
      <c r="D541" s="118" t="s">
        <v>287</v>
      </c>
      <c r="E541" s="118" t="s">
        <v>285</v>
      </c>
      <c r="F541" s="119" t="s">
        <v>638</v>
      </c>
      <c r="G541" s="37">
        <f t="shared" si="61"/>
        <v>2.8571428571428571E-2</v>
      </c>
      <c r="H541" s="34">
        <v>3</v>
      </c>
      <c r="I541" s="37">
        <f t="shared" si="60"/>
        <v>9.5238095238095229E-3</v>
      </c>
    </row>
    <row r="542" spans="1:9" s="115" customFormat="1" ht="16.899999999999999" customHeight="1" x14ac:dyDescent="0.45">
      <c r="A542" s="19" t="s">
        <v>2161</v>
      </c>
      <c r="B542" s="3" t="s">
        <v>231</v>
      </c>
      <c r="C542" s="6" t="s">
        <v>125</v>
      </c>
      <c r="D542" s="118" t="s">
        <v>287</v>
      </c>
      <c r="E542" s="118" t="s">
        <v>285</v>
      </c>
      <c r="F542" s="119" t="s">
        <v>638</v>
      </c>
      <c r="G542" s="37">
        <f t="shared" si="61"/>
        <v>2.8571428571428571E-2</v>
      </c>
      <c r="H542" s="34">
        <v>3</v>
      </c>
      <c r="I542" s="37">
        <f t="shared" si="60"/>
        <v>9.5238095238095229E-3</v>
      </c>
    </row>
    <row r="543" spans="1:9" s="115" customFormat="1" ht="30.6" customHeight="1" x14ac:dyDescent="0.45">
      <c r="A543" s="19" t="s">
        <v>2162</v>
      </c>
      <c r="B543" s="51" t="s">
        <v>232</v>
      </c>
      <c r="C543" s="7" t="s">
        <v>125</v>
      </c>
      <c r="D543" s="118" t="s">
        <v>287</v>
      </c>
      <c r="E543" s="118" t="s">
        <v>285</v>
      </c>
      <c r="F543" s="119" t="s">
        <v>638</v>
      </c>
      <c r="G543" s="37">
        <f t="shared" si="61"/>
        <v>2.8571428571428571E-2</v>
      </c>
      <c r="H543" s="34">
        <v>3</v>
      </c>
      <c r="I543" s="37">
        <f t="shared" si="60"/>
        <v>9.5238095238095229E-3</v>
      </c>
    </row>
    <row r="544" spans="1:9" s="115" customFormat="1" ht="16.149999999999999" customHeight="1" x14ac:dyDescent="0.5">
      <c r="A544" s="28">
        <v>5</v>
      </c>
      <c r="B544" s="128" t="s">
        <v>422</v>
      </c>
      <c r="C544" s="9"/>
      <c r="D544" s="118"/>
      <c r="E544" s="36"/>
      <c r="F544" s="36"/>
      <c r="G544" s="37"/>
      <c r="H544" s="34"/>
      <c r="I544" s="37"/>
    </row>
    <row r="545" spans="1:9" s="115" customFormat="1" ht="16.149999999999999" customHeight="1" x14ac:dyDescent="0.45">
      <c r="A545" s="23" t="s">
        <v>423</v>
      </c>
      <c r="B545" s="24" t="s">
        <v>36</v>
      </c>
      <c r="C545" s="12" t="s">
        <v>202</v>
      </c>
      <c r="D545" s="118" t="s">
        <v>287</v>
      </c>
      <c r="E545" s="125" t="s">
        <v>639</v>
      </c>
      <c r="F545" s="125" t="s">
        <v>644</v>
      </c>
      <c r="G545" s="37">
        <f>1/420</f>
        <v>2.3809523809523812E-3</v>
      </c>
      <c r="H545" s="34">
        <v>3</v>
      </c>
      <c r="I545" s="37">
        <f t="shared" si="60"/>
        <v>7.9365079365079376E-4</v>
      </c>
    </row>
    <row r="546" spans="1:9" s="115" customFormat="1" ht="16.149999999999999" customHeight="1" x14ac:dyDescent="0.45">
      <c r="A546" s="23" t="s">
        <v>399</v>
      </c>
      <c r="B546" s="3" t="s">
        <v>37</v>
      </c>
      <c r="C546" s="6" t="s">
        <v>202</v>
      </c>
      <c r="D546" s="118" t="s">
        <v>424</v>
      </c>
      <c r="E546" s="125" t="s">
        <v>640</v>
      </c>
      <c r="F546" s="125" t="s">
        <v>645</v>
      </c>
      <c r="G546" s="37">
        <f>3/420</f>
        <v>7.1428571428571426E-3</v>
      </c>
      <c r="H546" s="34">
        <v>3</v>
      </c>
      <c r="I546" s="37">
        <f t="shared" si="60"/>
        <v>2.3809523809523807E-3</v>
      </c>
    </row>
    <row r="547" spans="1:9" s="115" customFormat="1" ht="16.149999999999999" customHeight="1" x14ac:dyDescent="0.45">
      <c r="A547" s="23" t="s">
        <v>400</v>
      </c>
      <c r="B547" s="3" t="s">
        <v>38</v>
      </c>
      <c r="C547" s="6" t="s">
        <v>202</v>
      </c>
      <c r="D547" s="118" t="s">
        <v>287</v>
      </c>
      <c r="E547" s="125" t="s">
        <v>639</v>
      </c>
      <c r="F547" s="125" t="s">
        <v>644</v>
      </c>
      <c r="G547" s="37">
        <f t="shared" ref="G547:G549" si="62">1/420</f>
        <v>2.3809523809523812E-3</v>
      </c>
      <c r="H547" s="34">
        <v>3</v>
      </c>
      <c r="I547" s="37">
        <f t="shared" si="60"/>
        <v>7.9365079365079376E-4</v>
      </c>
    </row>
    <row r="548" spans="1:9" s="115" customFormat="1" ht="16.149999999999999" customHeight="1" x14ac:dyDescent="0.45">
      <c r="A548" s="23" t="s">
        <v>401</v>
      </c>
      <c r="B548" s="3" t="s">
        <v>39</v>
      </c>
      <c r="C548" s="6" t="s">
        <v>202</v>
      </c>
      <c r="D548" s="118" t="s">
        <v>425</v>
      </c>
      <c r="E548" s="125" t="s">
        <v>641</v>
      </c>
      <c r="F548" s="125" t="s">
        <v>646</v>
      </c>
      <c r="G548" s="37">
        <f>4/420</f>
        <v>9.5238095238095247E-3</v>
      </c>
      <c r="H548" s="34">
        <v>3</v>
      </c>
      <c r="I548" s="37">
        <f t="shared" si="60"/>
        <v>3.174603174603175E-3</v>
      </c>
    </row>
    <row r="549" spans="1:9" s="115" customFormat="1" ht="16.149999999999999" customHeight="1" x14ac:dyDescent="0.45">
      <c r="A549" s="50" t="s">
        <v>402</v>
      </c>
      <c r="B549" s="5" t="s">
        <v>40</v>
      </c>
      <c r="C549" s="7" t="s">
        <v>125</v>
      </c>
      <c r="D549" s="123" t="s">
        <v>287</v>
      </c>
      <c r="E549" s="129" t="s">
        <v>639</v>
      </c>
      <c r="F549" s="129" t="s">
        <v>644</v>
      </c>
      <c r="G549" s="44">
        <f t="shared" si="62"/>
        <v>2.3809523809523812E-3</v>
      </c>
      <c r="H549" s="35">
        <v>3</v>
      </c>
      <c r="I549" s="44">
        <f t="shared" si="60"/>
        <v>7.9365079365079376E-4</v>
      </c>
    </row>
    <row r="550" spans="1:9" s="115" customFormat="1" ht="16.149999999999999" customHeight="1" x14ac:dyDescent="0.45">
      <c r="A550" s="27" t="s">
        <v>403</v>
      </c>
      <c r="B550" s="8" t="s">
        <v>41</v>
      </c>
      <c r="C550" s="9" t="s">
        <v>202</v>
      </c>
      <c r="D550" s="118" t="s">
        <v>426</v>
      </c>
      <c r="E550" s="118" t="s">
        <v>642</v>
      </c>
      <c r="F550" s="118" t="s">
        <v>647</v>
      </c>
      <c r="G550" s="37">
        <f>20/420</f>
        <v>4.7619047619047616E-2</v>
      </c>
      <c r="H550" s="34">
        <v>3</v>
      </c>
      <c r="I550" s="37">
        <f t="shared" si="60"/>
        <v>1.5873015873015872E-2</v>
      </c>
    </row>
    <row r="551" spans="1:9" s="115" customFormat="1" ht="16.149999999999999" customHeight="1" x14ac:dyDescent="0.45">
      <c r="A551" s="27" t="s">
        <v>404</v>
      </c>
      <c r="B551" s="8" t="s">
        <v>42</v>
      </c>
      <c r="C551" s="9" t="s">
        <v>202</v>
      </c>
      <c r="D551" s="118" t="s">
        <v>427</v>
      </c>
      <c r="E551" s="118" t="s">
        <v>654</v>
      </c>
      <c r="F551" s="118" t="s">
        <v>658</v>
      </c>
      <c r="G551" s="37">
        <f>2/840</f>
        <v>2.3809523809523812E-3</v>
      </c>
      <c r="H551" s="34">
        <v>3</v>
      </c>
      <c r="I551" s="37">
        <f t="shared" si="60"/>
        <v>7.9365079365079376E-4</v>
      </c>
    </row>
    <row r="552" spans="1:9" s="115" customFormat="1" ht="16.149999999999999" customHeight="1" x14ac:dyDescent="0.45">
      <c r="A552" s="23" t="s">
        <v>405</v>
      </c>
      <c r="B552" s="45" t="s">
        <v>43</v>
      </c>
      <c r="C552" s="25" t="s">
        <v>202</v>
      </c>
      <c r="D552" s="125" t="s">
        <v>426</v>
      </c>
      <c r="E552" s="125" t="s">
        <v>642</v>
      </c>
      <c r="F552" s="125" t="s">
        <v>647</v>
      </c>
      <c r="G552" s="39">
        <f>20/420</f>
        <v>4.7619047619047616E-2</v>
      </c>
      <c r="H552" s="42">
        <v>3</v>
      </c>
      <c r="I552" s="39">
        <f t="shared" si="60"/>
        <v>1.5873015873015872E-2</v>
      </c>
    </row>
    <row r="553" spans="1:9" s="115" customFormat="1" ht="16.149999999999999" customHeight="1" x14ac:dyDescent="0.45">
      <c r="A553" s="23" t="s">
        <v>406</v>
      </c>
      <c r="B553" s="3" t="s">
        <v>44</v>
      </c>
      <c r="C553" s="6" t="s">
        <v>202</v>
      </c>
      <c r="D553" s="118" t="s">
        <v>287</v>
      </c>
      <c r="E553" s="125" t="s">
        <v>639</v>
      </c>
      <c r="F553" s="125" t="s">
        <v>644</v>
      </c>
      <c r="G553" s="37">
        <f>1/420</f>
        <v>2.3809523809523812E-3</v>
      </c>
      <c r="H553" s="34">
        <v>3</v>
      </c>
      <c r="I553" s="37">
        <f t="shared" si="60"/>
        <v>7.9365079365079376E-4</v>
      </c>
    </row>
    <row r="554" spans="1:9" s="115" customFormat="1" ht="16.149999999999999" customHeight="1" x14ac:dyDescent="0.45">
      <c r="A554" s="23" t="s">
        <v>407</v>
      </c>
      <c r="B554" s="3" t="s">
        <v>45</v>
      </c>
      <c r="C554" s="6" t="s">
        <v>428</v>
      </c>
      <c r="D554" s="125" t="s">
        <v>427</v>
      </c>
      <c r="E554" s="125" t="s">
        <v>654</v>
      </c>
      <c r="F554" s="125" t="s">
        <v>658</v>
      </c>
      <c r="G554" s="37">
        <f>2/840</f>
        <v>2.3809523809523812E-3</v>
      </c>
      <c r="H554" s="34">
        <v>3</v>
      </c>
      <c r="I554" s="37">
        <f t="shared" si="60"/>
        <v>7.9365079365079376E-4</v>
      </c>
    </row>
    <row r="555" spans="1:9" s="115" customFormat="1" ht="16.149999999999999" customHeight="1" x14ac:dyDescent="0.45">
      <c r="A555" s="23" t="s">
        <v>408</v>
      </c>
      <c r="B555" s="3" t="s">
        <v>234</v>
      </c>
      <c r="C555" s="6" t="s">
        <v>125</v>
      </c>
      <c r="D555" s="125" t="s">
        <v>427</v>
      </c>
      <c r="E555" s="125" t="s">
        <v>654</v>
      </c>
      <c r="F555" s="125" t="s">
        <v>658</v>
      </c>
      <c r="G555" s="37">
        <f>2/840</f>
        <v>2.3809523809523812E-3</v>
      </c>
      <c r="H555" s="34">
        <v>3</v>
      </c>
      <c r="I555" s="37">
        <f t="shared" si="60"/>
        <v>7.9365079365079376E-4</v>
      </c>
    </row>
    <row r="556" spans="1:9" s="115" customFormat="1" ht="16.149999999999999" customHeight="1" x14ac:dyDescent="0.45">
      <c r="A556" s="23" t="s">
        <v>409</v>
      </c>
      <c r="B556" s="3" t="s">
        <v>130</v>
      </c>
      <c r="C556" s="6" t="s">
        <v>202</v>
      </c>
      <c r="D556" s="118" t="s">
        <v>441</v>
      </c>
      <c r="E556" s="125" t="s">
        <v>664</v>
      </c>
      <c r="F556" s="125" t="s">
        <v>652</v>
      </c>
      <c r="G556" s="37">
        <f>35/420</f>
        <v>8.3333333333333329E-2</v>
      </c>
      <c r="H556" s="34">
        <v>1</v>
      </c>
      <c r="I556" s="37">
        <f t="shared" si="60"/>
        <v>8.3333333333333329E-2</v>
      </c>
    </row>
    <row r="557" spans="1:9" s="115" customFormat="1" ht="16.149999999999999" customHeight="1" x14ac:dyDescent="0.45">
      <c r="A557" s="23" t="s">
        <v>410</v>
      </c>
      <c r="B557" s="3" t="s">
        <v>185</v>
      </c>
      <c r="C557" s="6" t="s">
        <v>202</v>
      </c>
      <c r="D557" s="118" t="s">
        <v>441</v>
      </c>
      <c r="E557" s="125" t="s">
        <v>664</v>
      </c>
      <c r="F557" s="125" t="s">
        <v>652</v>
      </c>
      <c r="G557" s="37">
        <f t="shared" ref="G557:G558" si="63">35/420</f>
        <v>8.3333333333333329E-2</v>
      </c>
      <c r="H557" s="34">
        <v>1</v>
      </c>
      <c r="I557" s="37">
        <f t="shared" si="60"/>
        <v>8.3333333333333329E-2</v>
      </c>
    </row>
    <row r="558" spans="1:9" s="115" customFormat="1" ht="16.149999999999999" customHeight="1" x14ac:dyDescent="0.45">
      <c r="A558" s="23" t="s">
        <v>411</v>
      </c>
      <c r="B558" s="3" t="s">
        <v>186</v>
      </c>
      <c r="C558" s="6" t="s">
        <v>202</v>
      </c>
      <c r="D558" s="118" t="s">
        <v>441</v>
      </c>
      <c r="E558" s="125" t="s">
        <v>664</v>
      </c>
      <c r="F558" s="125" t="s">
        <v>652</v>
      </c>
      <c r="G558" s="37">
        <f t="shared" si="63"/>
        <v>8.3333333333333329E-2</v>
      </c>
      <c r="H558" s="34">
        <v>1</v>
      </c>
      <c r="I558" s="37">
        <f t="shared" si="60"/>
        <v>8.3333333333333329E-2</v>
      </c>
    </row>
    <row r="559" spans="1:9" s="115" customFormat="1" ht="16.149999999999999" customHeight="1" x14ac:dyDescent="0.45">
      <c r="A559" s="23" t="s">
        <v>412</v>
      </c>
      <c r="B559" s="3" t="s">
        <v>131</v>
      </c>
      <c r="C559" s="6" t="s">
        <v>420</v>
      </c>
      <c r="D559" s="118" t="s">
        <v>426</v>
      </c>
      <c r="E559" s="125" t="s">
        <v>642</v>
      </c>
      <c r="F559" s="125" t="s">
        <v>647</v>
      </c>
      <c r="G559" s="37">
        <f>20/420</f>
        <v>4.7619047619047616E-2</v>
      </c>
      <c r="H559" s="34">
        <v>2</v>
      </c>
      <c r="I559" s="37">
        <f t="shared" si="60"/>
        <v>2.3809523809523808E-2</v>
      </c>
    </row>
    <row r="560" spans="1:9" s="115" customFormat="1" ht="16.149999999999999" customHeight="1" x14ac:dyDescent="0.45">
      <c r="A560" s="23" t="s">
        <v>413</v>
      </c>
      <c r="B560" s="3" t="s">
        <v>429</v>
      </c>
      <c r="C560" s="6" t="s">
        <v>125</v>
      </c>
      <c r="D560" s="125" t="s">
        <v>427</v>
      </c>
      <c r="E560" s="125" t="s">
        <v>654</v>
      </c>
      <c r="F560" s="125" t="s">
        <v>658</v>
      </c>
      <c r="G560" s="37">
        <f>2/840</f>
        <v>2.3809523809523812E-3</v>
      </c>
      <c r="H560" s="34">
        <v>3</v>
      </c>
      <c r="I560" s="37">
        <f t="shared" si="60"/>
        <v>7.9365079365079376E-4</v>
      </c>
    </row>
    <row r="561" spans="1:9" s="115" customFormat="1" ht="16.149999999999999" customHeight="1" x14ac:dyDescent="0.45">
      <c r="A561" s="23" t="s">
        <v>414</v>
      </c>
      <c r="B561" s="3" t="s">
        <v>46</v>
      </c>
      <c r="C561" s="6" t="s">
        <v>420</v>
      </c>
      <c r="D561" s="118" t="s">
        <v>426</v>
      </c>
      <c r="E561" s="125" t="s">
        <v>642</v>
      </c>
      <c r="F561" s="125" t="s">
        <v>647</v>
      </c>
      <c r="G561" s="37">
        <f>20/420</f>
        <v>4.7619047619047616E-2</v>
      </c>
      <c r="H561" s="34">
        <v>2</v>
      </c>
      <c r="I561" s="37">
        <f t="shared" si="60"/>
        <v>2.3809523809523808E-2</v>
      </c>
    </row>
    <row r="562" spans="1:9" s="115" customFormat="1" ht="16.149999999999999" customHeight="1" x14ac:dyDescent="0.45">
      <c r="A562" s="23" t="s">
        <v>415</v>
      </c>
      <c r="B562" s="3" t="s">
        <v>47</v>
      </c>
      <c r="C562" s="6" t="s">
        <v>125</v>
      </c>
      <c r="D562" s="125" t="s">
        <v>427</v>
      </c>
      <c r="E562" s="125" t="s">
        <v>654</v>
      </c>
      <c r="F562" s="125" t="s">
        <v>658</v>
      </c>
      <c r="G562" s="37">
        <f>2/840</f>
        <v>2.3809523809523812E-3</v>
      </c>
      <c r="H562" s="34">
        <v>3</v>
      </c>
      <c r="I562" s="37">
        <f t="shared" si="60"/>
        <v>7.9365079365079376E-4</v>
      </c>
    </row>
    <row r="563" spans="1:9" s="115" customFormat="1" ht="16.149999999999999" customHeight="1" x14ac:dyDescent="0.45">
      <c r="A563" s="23" t="s">
        <v>416</v>
      </c>
      <c r="B563" s="3" t="s">
        <v>430</v>
      </c>
      <c r="C563" s="6" t="s">
        <v>420</v>
      </c>
      <c r="D563" s="118" t="s">
        <v>426</v>
      </c>
      <c r="E563" s="125" t="s">
        <v>642</v>
      </c>
      <c r="F563" s="125" t="s">
        <v>647</v>
      </c>
      <c r="G563" s="37">
        <f>20/420</f>
        <v>4.7619047619047616E-2</v>
      </c>
      <c r="H563" s="34">
        <v>2</v>
      </c>
      <c r="I563" s="37">
        <f t="shared" si="60"/>
        <v>2.3809523809523808E-2</v>
      </c>
    </row>
    <row r="564" spans="1:9" s="115" customFormat="1" ht="16.149999999999999" customHeight="1" x14ac:dyDescent="0.45">
      <c r="A564" s="23" t="s">
        <v>417</v>
      </c>
      <c r="B564" s="3" t="s">
        <v>48</v>
      </c>
      <c r="C564" s="6" t="s">
        <v>125</v>
      </c>
      <c r="D564" s="125" t="s">
        <v>427</v>
      </c>
      <c r="E564" s="125" t="s">
        <v>654</v>
      </c>
      <c r="F564" s="125" t="s">
        <v>658</v>
      </c>
      <c r="G564" s="37">
        <f>2/840</f>
        <v>2.3809523809523812E-3</v>
      </c>
      <c r="H564" s="34">
        <v>3</v>
      </c>
      <c r="I564" s="37">
        <f t="shared" si="60"/>
        <v>7.9365079365079376E-4</v>
      </c>
    </row>
    <row r="565" spans="1:9" s="115" customFormat="1" ht="16.149999999999999" customHeight="1" x14ac:dyDescent="0.45">
      <c r="A565" s="23" t="s">
        <v>418</v>
      </c>
      <c r="B565" s="3" t="s">
        <v>49</v>
      </c>
      <c r="C565" s="6" t="s">
        <v>420</v>
      </c>
      <c r="D565" s="118" t="s">
        <v>431</v>
      </c>
      <c r="E565" s="125" t="s">
        <v>653</v>
      </c>
      <c r="F565" s="125" t="s">
        <v>649</v>
      </c>
      <c r="G565" s="37">
        <f>30/420</f>
        <v>7.1428571428571425E-2</v>
      </c>
      <c r="H565" s="34">
        <v>1</v>
      </c>
      <c r="I565" s="37">
        <f t="shared" si="60"/>
        <v>7.1428571428571425E-2</v>
      </c>
    </row>
    <row r="566" spans="1:9" s="115" customFormat="1" ht="16.149999999999999" customHeight="1" x14ac:dyDescent="0.45">
      <c r="A566" s="23" t="s">
        <v>419</v>
      </c>
      <c r="B566" s="3" t="s">
        <v>50</v>
      </c>
      <c r="C566" s="6" t="s">
        <v>125</v>
      </c>
      <c r="D566" s="125" t="s">
        <v>432</v>
      </c>
      <c r="E566" s="125" t="s">
        <v>657</v>
      </c>
      <c r="F566" s="125" t="s">
        <v>661</v>
      </c>
      <c r="G566" s="37">
        <f>3/840</f>
        <v>3.5714285714285713E-3</v>
      </c>
      <c r="H566" s="34">
        <v>3</v>
      </c>
      <c r="I566" s="37">
        <f t="shared" si="60"/>
        <v>1.1904761904761904E-3</v>
      </c>
    </row>
    <row r="567" spans="1:9" s="115" customFormat="1" ht="16.149999999999999" customHeight="1" x14ac:dyDescent="0.45">
      <c r="A567" s="23" t="s">
        <v>437</v>
      </c>
      <c r="B567" s="3" t="s">
        <v>433</v>
      </c>
      <c r="C567" s="6" t="s">
        <v>125</v>
      </c>
      <c r="D567" s="118" t="s">
        <v>426</v>
      </c>
      <c r="E567" s="125" t="s">
        <v>642</v>
      </c>
      <c r="F567" s="125" t="s">
        <v>647</v>
      </c>
      <c r="G567" s="37">
        <f>20/420</f>
        <v>4.7619047619047616E-2</v>
      </c>
      <c r="H567" s="34">
        <v>3</v>
      </c>
      <c r="I567" s="37">
        <f t="shared" si="60"/>
        <v>1.5873015873015872E-2</v>
      </c>
    </row>
    <row r="568" spans="1:9" s="115" customFormat="1" ht="16.149999999999999" customHeight="1" x14ac:dyDescent="0.45">
      <c r="A568" s="23" t="s">
        <v>438</v>
      </c>
      <c r="B568" s="3" t="s">
        <v>51</v>
      </c>
      <c r="C568" s="6" t="s">
        <v>125</v>
      </c>
      <c r="D568" s="118" t="s">
        <v>287</v>
      </c>
      <c r="E568" s="125" t="s">
        <v>639</v>
      </c>
      <c r="F568" s="125" t="s">
        <v>644</v>
      </c>
      <c r="G568" s="37">
        <f>1/420</f>
        <v>2.3809523809523812E-3</v>
      </c>
      <c r="H568" s="34">
        <v>3</v>
      </c>
      <c r="I568" s="37">
        <f t="shared" si="60"/>
        <v>7.9365079365079376E-4</v>
      </c>
    </row>
    <row r="569" spans="1:9" s="115" customFormat="1" ht="16.149999999999999" customHeight="1" x14ac:dyDescent="0.45">
      <c r="A569" s="23" t="s">
        <v>439</v>
      </c>
      <c r="B569" s="3" t="s">
        <v>52</v>
      </c>
      <c r="C569" s="6" t="s">
        <v>202</v>
      </c>
      <c r="D569" s="118" t="s">
        <v>434</v>
      </c>
      <c r="E569" s="125" t="s">
        <v>662</v>
      </c>
      <c r="F569" s="125" t="s">
        <v>650</v>
      </c>
      <c r="G569" s="37">
        <f>10/420</f>
        <v>2.3809523809523808E-2</v>
      </c>
      <c r="H569" s="34">
        <v>3</v>
      </c>
      <c r="I569" s="37">
        <f t="shared" si="60"/>
        <v>7.9365079365079361E-3</v>
      </c>
    </row>
    <row r="570" spans="1:9" s="115" customFormat="1" ht="16.149999999999999" customHeight="1" x14ac:dyDescent="0.45">
      <c r="A570" s="23" t="s">
        <v>440</v>
      </c>
      <c r="B570" s="3" t="s">
        <v>53</v>
      </c>
      <c r="C570" s="6" t="s">
        <v>313</v>
      </c>
      <c r="D570" s="125" t="s">
        <v>435</v>
      </c>
      <c r="E570" s="125" t="s">
        <v>655</v>
      </c>
      <c r="F570" s="125" t="s">
        <v>659</v>
      </c>
      <c r="G570" s="37">
        <f>20/840</f>
        <v>2.3809523809523808E-2</v>
      </c>
      <c r="H570" s="34">
        <v>3</v>
      </c>
      <c r="I570" s="37">
        <f t="shared" si="60"/>
        <v>7.9365079365079361E-3</v>
      </c>
    </row>
    <row r="571" spans="1:9" s="115" customFormat="1" ht="16.149999999999999" customHeight="1" x14ac:dyDescent="0.45">
      <c r="A571" s="23" t="s">
        <v>442</v>
      </c>
      <c r="B571" s="3" t="s">
        <v>54</v>
      </c>
      <c r="C571" s="6" t="s">
        <v>202</v>
      </c>
      <c r="D571" s="125" t="s">
        <v>435</v>
      </c>
      <c r="E571" s="125" t="s">
        <v>655</v>
      </c>
      <c r="F571" s="125" t="s">
        <v>659</v>
      </c>
      <c r="G571" s="37">
        <f>20/840</f>
        <v>2.3809523809523808E-2</v>
      </c>
      <c r="H571" s="34">
        <v>3</v>
      </c>
      <c r="I571" s="37">
        <f t="shared" si="60"/>
        <v>7.9365079365079361E-3</v>
      </c>
    </row>
    <row r="572" spans="1:9" s="115" customFormat="1" ht="16.149999999999999" customHeight="1" x14ac:dyDescent="0.45">
      <c r="A572" s="23" t="s">
        <v>443</v>
      </c>
      <c r="B572" s="3" t="s">
        <v>55</v>
      </c>
      <c r="C572" s="6" t="s">
        <v>202</v>
      </c>
      <c r="D572" s="125" t="s">
        <v>427</v>
      </c>
      <c r="E572" s="125" t="s">
        <v>654</v>
      </c>
      <c r="F572" s="125" t="s">
        <v>658</v>
      </c>
      <c r="G572" s="37">
        <f>2/840</f>
        <v>2.3809523809523812E-3</v>
      </c>
      <c r="H572" s="34">
        <v>3</v>
      </c>
      <c r="I572" s="37">
        <f t="shared" si="60"/>
        <v>7.9365079365079376E-4</v>
      </c>
    </row>
    <row r="573" spans="1:9" s="115" customFormat="1" ht="16.149999999999999" customHeight="1" x14ac:dyDescent="0.45">
      <c r="A573" s="23" t="s">
        <v>444</v>
      </c>
      <c r="B573" s="3" t="s">
        <v>56</v>
      </c>
      <c r="C573" s="6" t="s">
        <v>202</v>
      </c>
      <c r="D573" s="125" t="s">
        <v>436</v>
      </c>
      <c r="E573" s="125" t="s">
        <v>665</v>
      </c>
      <c r="F573" s="125" t="s">
        <v>668</v>
      </c>
      <c r="G573" s="37">
        <f>6/840</f>
        <v>7.1428571428571426E-3</v>
      </c>
      <c r="H573" s="34">
        <v>3</v>
      </c>
      <c r="I573" s="37">
        <f t="shared" si="60"/>
        <v>2.3809523809523807E-3</v>
      </c>
    </row>
    <row r="574" spans="1:9" s="115" customFormat="1" ht="16.149999999999999" customHeight="1" x14ac:dyDescent="0.45">
      <c r="A574" s="23" t="s">
        <v>445</v>
      </c>
      <c r="B574" s="3" t="s">
        <v>57</v>
      </c>
      <c r="C574" s="6" t="s">
        <v>125</v>
      </c>
      <c r="D574" s="118" t="s">
        <v>287</v>
      </c>
      <c r="E574" s="125" t="s">
        <v>639</v>
      </c>
      <c r="F574" s="125" t="s">
        <v>644</v>
      </c>
      <c r="G574" s="37">
        <f>1/420</f>
        <v>2.3809523809523812E-3</v>
      </c>
      <c r="H574" s="34">
        <v>5</v>
      </c>
      <c r="I574" s="37">
        <f t="shared" si="60"/>
        <v>4.7619047619047624E-4</v>
      </c>
    </row>
    <row r="575" spans="1:9" s="115" customFormat="1" ht="16.149999999999999" customHeight="1" x14ac:dyDescent="0.5">
      <c r="A575" s="28">
        <v>6</v>
      </c>
      <c r="B575" s="128" t="s">
        <v>447</v>
      </c>
      <c r="C575" s="9"/>
      <c r="D575" s="118"/>
      <c r="E575" s="36"/>
      <c r="F575" s="36"/>
      <c r="G575" s="37"/>
      <c r="H575" s="2"/>
      <c r="I575" s="37"/>
    </row>
    <row r="576" spans="1:9" s="115" customFormat="1" ht="16.149999999999999" customHeight="1" x14ac:dyDescent="0.45">
      <c r="A576" s="27" t="s">
        <v>448</v>
      </c>
      <c r="B576" s="8" t="s">
        <v>460</v>
      </c>
      <c r="C576" s="9" t="s">
        <v>125</v>
      </c>
      <c r="D576" s="125" t="s">
        <v>435</v>
      </c>
      <c r="E576" s="125" t="s">
        <v>655</v>
      </c>
      <c r="F576" s="125" t="s">
        <v>659</v>
      </c>
      <c r="G576" s="37">
        <f>20/840</f>
        <v>2.3809523809523808E-2</v>
      </c>
      <c r="H576" s="34">
        <v>3</v>
      </c>
      <c r="I576" s="37">
        <f t="shared" si="60"/>
        <v>7.9365079365079361E-3</v>
      </c>
    </row>
    <row r="577" spans="1:9" s="115" customFormat="1" ht="16.149999999999999" customHeight="1" x14ac:dyDescent="0.45">
      <c r="A577" s="27" t="s">
        <v>449</v>
      </c>
      <c r="B577" s="8" t="s">
        <v>462</v>
      </c>
      <c r="C577" s="9" t="s">
        <v>125</v>
      </c>
      <c r="D577" s="125" t="s">
        <v>435</v>
      </c>
      <c r="E577" s="125" t="s">
        <v>655</v>
      </c>
      <c r="F577" s="125" t="s">
        <v>659</v>
      </c>
      <c r="G577" s="37">
        <f t="shared" ref="G577" si="64">20/840</f>
        <v>2.3809523809523808E-2</v>
      </c>
      <c r="H577" s="34">
        <v>3</v>
      </c>
      <c r="I577" s="37">
        <f t="shared" si="60"/>
        <v>7.9365079365079361E-3</v>
      </c>
    </row>
    <row r="578" spans="1:9" s="115" customFormat="1" ht="16.149999999999999" customHeight="1" x14ac:dyDescent="0.45">
      <c r="A578" s="27" t="s">
        <v>450</v>
      </c>
      <c r="B578" s="8" t="s">
        <v>463</v>
      </c>
      <c r="C578" s="9" t="s">
        <v>125</v>
      </c>
      <c r="D578" s="125" t="s">
        <v>421</v>
      </c>
      <c r="E578" s="125" t="s">
        <v>666</v>
      </c>
      <c r="F578" s="125" t="s">
        <v>669</v>
      </c>
      <c r="G578" s="37">
        <f>5/840</f>
        <v>5.9523809523809521E-3</v>
      </c>
      <c r="H578" s="34">
        <v>3</v>
      </c>
      <c r="I578" s="37">
        <f t="shared" si="60"/>
        <v>1.984126984126984E-3</v>
      </c>
    </row>
    <row r="579" spans="1:9" s="115" customFormat="1" ht="15.6" customHeight="1" x14ac:dyDescent="0.45">
      <c r="A579" s="27" t="s">
        <v>451</v>
      </c>
      <c r="B579" s="3" t="s">
        <v>458</v>
      </c>
      <c r="C579" s="6" t="s">
        <v>197</v>
      </c>
      <c r="D579" s="118" t="s">
        <v>287</v>
      </c>
      <c r="E579" s="125" t="s">
        <v>639</v>
      </c>
      <c r="F579" s="125" t="s">
        <v>644</v>
      </c>
      <c r="G579" s="37">
        <f>1/420</f>
        <v>2.3809523809523812E-3</v>
      </c>
      <c r="H579" s="34">
        <v>3</v>
      </c>
      <c r="I579" s="37">
        <f t="shared" si="60"/>
        <v>7.9365079365079376E-4</v>
      </c>
    </row>
    <row r="580" spans="1:9" s="115" customFormat="1" ht="16.149999999999999" customHeight="1" x14ac:dyDescent="0.45">
      <c r="A580" s="27" t="s">
        <v>452</v>
      </c>
      <c r="B580" s="15" t="s">
        <v>459</v>
      </c>
      <c r="C580" s="6" t="s">
        <v>125</v>
      </c>
      <c r="D580" s="125" t="s">
        <v>454</v>
      </c>
      <c r="E580" s="125" t="s">
        <v>656</v>
      </c>
      <c r="F580" s="125" t="s">
        <v>660</v>
      </c>
      <c r="G580" s="37">
        <f>1/840</f>
        <v>1.1904761904761906E-3</v>
      </c>
      <c r="H580" s="34">
        <v>3</v>
      </c>
      <c r="I580" s="37">
        <f t="shared" si="60"/>
        <v>3.9682539682539688E-4</v>
      </c>
    </row>
    <row r="581" spans="1:9" s="115" customFormat="1" ht="16.149999999999999" customHeight="1" x14ac:dyDescent="0.5">
      <c r="A581" s="28">
        <v>7</v>
      </c>
      <c r="B581" s="128" t="s">
        <v>474</v>
      </c>
      <c r="C581" s="9"/>
      <c r="D581" s="118"/>
      <c r="E581" s="36"/>
      <c r="F581" s="36"/>
      <c r="G581" s="37"/>
      <c r="H581" s="2"/>
      <c r="I581" s="37"/>
    </row>
    <row r="582" spans="1:9" s="115" customFormat="1" ht="16.149999999999999" customHeight="1" x14ac:dyDescent="0.5">
      <c r="A582" s="19" t="s">
        <v>475</v>
      </c>
      <c r="B582" s="3" t="s">
        <v>235</v>
      </c>
      <c r="C582" s="6" t="s">
        <v>125</v>
      </c>
      <c r="D582" s="118" t="s">
        <v>635</v>
      </c>
      <c r="E582" s="36"/>
      <c r="F582" s="118" t="s">
        <v>635</v>
      </c>
      <c r="G582" s="37">
        <f>1/6</f>
        <v>0.16666666666666666</v>
      </c>
      <c r="H582" s="34">
        <v>3</v>
      </c>
      <c r="I582" s="37">
        <f t="shared" si="60"/>
        <v>5.5555555555555552E-2</v>
      </c>
    </row>
    <row r="583" spans="1:9" s="115" customFormat="1" ht="16.149999999999999" customHeight="1" x14ac:dyDescent="0.5">
      <c r="A583" s="19" t="s">
        <v>476</v>
      </c>
      <c r="B583" s="3" t="s">
        <v>236</v>
      </c>
      <c r="C583" s="6" t="s">
        <v>125</v>
      </c>
      <c r="D583" s="118" t="s">
        <v>635</v>
      </c>
      <c r="E583" s="36"/>
      <c r="F583" s="118" t="s">
        <v>635</v>
      </c>
      <c r="G583" s="37">
        <f t="shared" ref="G583:G584" si="65">1/6</f>
        <v>0.16666666666666666</v>
      </c>
      <c r="H583" s="34">
        <v>3</v>
      </c>
      <c r="I583" s="37">
        <f t="shared" si="60"/>
        <v>5.5555555555555552E-2</v>
      </c>
    </row>
    <row r="584" spans="1:9" s="115" customFormat="1" ht="30.6" customHeight="1" x14ac:dyDescent="0.5">
      <c r="A584" s="19" t="s">
        <v>477</v>
      </c>
      <c r="B584" s="16" t="s">
        <v>237</v>
      </c>
      <c r="C584" s="6" t="s">
        <v>125</v>
      </c>
      <c r="D584" s="118" t="s">
        <v>635</v>
      </c>
      <c r="E584" s="36"/>
      <c r="F584" s="118" t="s">
        <v>635</v>
      </c>
      <c r="G584" s="37">
        <f t="shared" si="65"/>
        <v>0.16666666666666666</v>
      </c>
      <c r="H584" s="34">
        <v>3</v>
      </c>
      <c r="I584" s="37">
        <f t="shared" si="60"/>
        <v>5.5555555555555552E-2</v>
      </c>
    </row>
    <row r="585" spans="1:9" s="115" customFormat="1" ht="16.149999999999999" customHeight="1" x14ac:dyDescent="0.45">
      <c r="A585" s="19" t="s">
        <v>478</v>
      </c>
      <c r="B585" s="3" t="s">
        <v>238</v>
      </c>
      <c r="C585" s="6" t="s">
        <v>197</v>
      </c>
      <c r="D585" s="118" t="s">
        <v>287</v>
      </c>
      <c r="E585" s="118" t="s">
        <v>285</v>
      </c>
      <c r="F585" s="119" t="s">
        <v>638</v>
      </c>
      <c r="G585" s="37">
        <f>1/35</f>
        <v>2.8571428571428571E-2</v>
      </c>
      <c r="H585" s="34">
        <v>3</v>
      </c>
      <c r="I585" s="37">
        <f t="shared" si="60"/>
        <v>9.5238095238095229E-3</v>
      </c>
    </row>
    <row r="586" spans="1:9" s="115" customFormat="1" ht="16.149999999999999" customHeight="1" x14ac:dyDescent="0.45">
      <c r="A586" s="19" t="s">
        <v>479</v>
      </c>
      <c r="B586" s="3" t="s">
        <v>480</v>
      </c>
      <c r="C586" s="6" t="s">
        <v>125</v>
      </c>
      <c r="D586" s="118" t="s">
        <v>287</v>
      </c>
      <c r="E586" s="118" t="s">
        <v>285</v>
      </c>
      <c r="F586" s="119" t="s">
        <v>638</v>
      </c>
      <c r="G586" s="37">
        <f>1/35</f>
        <v>2.8571428571428571E-2</v>
      </c>
      <c r="H586" s="34">
        <v>3</v>
      </c>
      <c r="I586" s="37">
        <f t="shared" si="60"/>
        <v>9.5238095238095229E-3</v>
      </c>
    </row>
    <row r="587" spans="1:9" s="115" customFormat="1" ht="16.149999999999999" customHeight="1" x14ac:dyDescent="0.45">
      <c r="A587" s="19" t="s">
        <v>483</v>
      </c>
      <c r="B587" s="3" t="s">
        <v>482</v>
      </c>
      <c r="C587" s="6" t="s">
        <v>125</v>
      </c>
      <c r="D587" s="125" t="s">
        <v>421</v>
      </c>
      <c r="E587" s="125" t="s">
        <v>666</v>
      </c>
      <c r="F587" s="125" t="s">
        <v>669</v>
      </c>
      <c r="G587" s="37">
        <f>5/840</f>
        <v>5.9523809523809521E-3</v>
      </c>
      <c r="H587" s="34">
        <v>3</v>
      </c>
      <c r="I587" s="37">
        <f t="shared" si="60"/>
        <v>1.984126984126984E-3</v>
      </c>
    </row>
    <row r="588" spans="1:9" s="115" customFormat="1" ht="16.149999999999999" customHeight="1" x14ac:dyDescent="0.45">
      <c r="A588" s="19" t="s">
        <v>484</v>
      </c>
      <c r="B588" s="3" t="s">
        <v>239</v>
      </c>
      <c r="C588" s="6" t="s">
        <v>125</v>
      </c>
      <c r="D588" s="125" t="s">
        <v>421</v>
      </c>
      <c r="E588" s="125" t="s">
        <v>666</v>
      </c>
      <c r="F588" s="125" t="s">
        <v>669</v>
      </c>
      <c r="G588" s="37">
        <f t="shared" ref="G588:G592" si="66">5/840</f>
        <v>5.9523809523809521E-3</v>
      </c>
      <c r="H588" s="34">
        <v>3</v>
      </c>
      <c r="I588" s="37">
        <f t="shared" ref="I588:I651" si="67">G588/H588</f>
        <v>1.984126984126984E-3</v>
      </c>
    </row>
    <row r="589" spans="1:9" s="115" customFormat="1" ht="16.149999999999999" customHeight="1" x14ac:dyDescent="0.45">
      <c r="A589" s="19" t="s">
        <v>485</v>
      </c>
      <c r="B589" s="3" t="s">
        <v>240</v>
      </c>
      <c r="C589" s="6" t="s">
        <v>125</v>
      </c>
      <c r="D589" s="125" t="s">
        <v>421</v>
      </c>
      <c r="E589" s="125" t="s">
        <v>666</v>
      </c>
      <c r="F589" s="125" t="s">
        <v>669</v>
      </c>
      <c r="G589" s="37">
        <f t="shared" si="66"/>
        <v>5.9523809523809521E-3</v>
      </c>
      <c r="H589" s="34">
        <v>3</v>
      </c>
      <c r="I589" s="37">
        <f t="shared" si="67"/>
        <v>1.984126984126984E-3</v>
      </c>
    </row>
    <row r="590" spans="1:9" s="115" customFormat="1" ht="16.149999999999999" customHeight="1" x14ac:dyDescent="0.45">
      <c r="A590" s="19" t="s">
        <v>486</v>
      </c>
      <c r="B590" s="3" t="s">
        <v>241</v>
      </c>
      <c r="C590" s="6" t="s">
        <v>195</v>
      </c>
      <c r="D590" s="125" t="s">
        <v>421</v>
      </c>
      <c r="E590" s="125" t="s">
        <v>666</v>
      </c>
      <c r="F590" s="125" t="s">
        <v>669</v>
      </c>
      <c r="G590" s="37">
        <f t="shared" si="66"/>
        <v>5.9523809523809521E-3</v>
      </c>
      <c r="H590" s="34">
        <v>3</v>
      </c>
      <c r="I590" s="37">
        <f t="shared" si="67"/>
        <v>1.984126984126984E-3</v>
      </c>
    </row>
    <row r="591" spans="1:9" s="115" customFormat="1" ht="16.899999999999999" customHeight="1" x14ac:dyDescent="0.45">
      <c r="A591" s="19" t="s">
        <v>487</v>
      </c>
      <c r="B591" s="3" t="s">
        <v>242</v>
      </c>
      <c r="C591" s="6" t="s">
        <v>195</v>
      </c>
      <c r="D591" s="125" t="s">
        <v>421</v>
      </c>
      <c r="E591" s="125" t="s">
        <v>666</v>
      </c>
      <c r="F591" s="125" t="s">
        <v>669</v>
      </c>
      <c r="G591" s="37">
        <f t="shared" si="66"/>
        <v>5.9523809523809521E-3</v>
      </c>
      <c r="H591" s="34">
        <v>3</v>
      </c>
      <c r="I591" s="37">
        <f t="shared" si="67"/>
        <v>1.984126984126984E-3</v>
      </c>
    </row>
    <row r="592" spans="1:9" s="115" customFormat="1" ht="16.899999999999999" customHeight="1" x14ac:dyDescent="0.45">
      <c r="A592" s="19" t="s">
        <v>488</v>
      </c>
      <c r="B592" s="3" t="s">
        <v>243</v>
      </c>
      <c r="C592" s="6" t="s">
        <v>202</v>
      </c>
      <c r="D592" s="125" t="s">
        <v>421</v>
      </c>
      <c r="E592" s="125" t="s">
        <v>666</v>
      </c>
      <c r="F592" s="125" t="s">
        <v>669</v>
      </c>
      <c r="G592" s="37">
        <f t="shared" si="66"/>
        <v>5.9523809523809521E-3</v>
      </c>
      <c r="H592" s="34">
        <v>3</v>
      </c>
      <c r="I592" s="37">
        <f t="shared" si="67"/>
        <v>1.984126984126984E-3</v>
      </c>
    </row>
    <row r="593" spans="1:9" s="115" customFormat="1" ht="16.899999999999999" customHeight="1" x14ac:dyDescent="0.45">
      <c r="A593" s="19" t="s">
        <v>489</v>
      </c>
      <c r="B593" s="3" t="s">
        <v>490</v>
      </c>
      <c r="C593" s="6" t="s">
        <v>195</v>
      </c>
      <c r="D593" s="125" t="s">
        <v>454</v>
      </c>
      <c r="E593" s="125" t="s">
        <v>656</v>
      </c>
      <c r="F593" s="125" t="s">
        <v>660</v>
      </c>
      <c r="G593" s="37">
        <f>1/840</f>
        <v>1.1904761904761906E-3</v>
      </c>
      <c r="H593" s="34">
        <v>5</v>
      </c>
      <c r="I593" s="37">
        <f t="shared" si="67"/>
        <v>2.3809523809523812E-4</v>
      </c>
    </row>
    <row r="594" spans="1:9" s="115" customFormat="1" ht="16.899999999999999" customHeight="1" x14ac:dyDescent="0.5">
      <c r="A594" s="28">
        <v>8</v>
      </c>
      <c r="B594" s="128" t="s">
        <v>491</v>
      </c>
      <c r="C594" s="9"/>
      <c r="D594" s="118"/>
      <c r="E594" s="36"/>
      <c r="F594" s="36"/>
      <c r="G594" s="37"/>
      <c r="H594" s="2"/>
      <c r="I594" s="37"/>
    </row>
    <row r="595" spans="1:9" s="115" customFormat="1" ht="16.899999999999999" customHeight="1" x14ac:dyDescent="0.45">
      <c r="A595" s="19" t="s">
        <v>499</v>
      </c>
      <c r="B595" s="3" t="s">
        <v>58</v>
      </c>
      <c r="C595" s="4" t="s">
        <v>125</v>
      </c>
      <c r="D595" s="118" t="s">
        <v>496</v>
      </c>
      <c r="E595" s="125" t="s">
        <v>663</v>
      </c>
      <c r="F595" s="125" t="s">
        <v>651</v>
      </c>
      <c r="G595" s="37">
        <f>5/420</f>
        <v>1.1904761904761904E-2</v>
      </c>
      <c r="H595" s="34">
        <v>3</v>
      </c>
      <c r="I595" s="37">
        <f t="shared" si="67"/>
        <v>3.968253968253968E-3</v>
      </c>
    </row>
    <row r="596" spans="1:9" s="115" customFormat="1" ht="16.899999999999999" customHeight="1" x14ac:dyDescent="0.45">
      <c r="A596" s="19" t="s">
        <v>500</v>
      </c>
      <c r="B596" s="3" t="s">
        <v>59</v>
      </c>
      <c r="C596" s="4" t="s">
        <v>195</v>
      </c>
      <c r="D596" s="118" t="s">
        <v>434</v>
      </c>
      <c r="E596" s="125" t="s">
        <v>662</v>
      </c>
      <c r="F596" s="125" t="s">
        <v>650</v>
      </c>
      <c r="G596" s="37">
        <f>10/420</f>
        <v>2.3809523809523808E-2</v>
      </c>
      <c r="H596" s="34">
        <v>3</v>
      </c>
      <c r="I596" s="37">
        <f t="shared" si="67"/>
        <v>7.9365079365079361E-3</v>
      </c>
    </row>
    <row r="597" spans="1:9" s="115" customFormat="1" ht="16.899999999999999" customHeight="1" x14ac:dyDescent="0.45">
      <c r="A597" s="19" t="s">
        <v>501</v>
      </c>
      <c r="B597" s="3" t="s">
        <v>60</v>
      </c>
      <c r="C597" s="4" t="s">
        <v>497</v>
      </c>
      <c r="D597" s="118" t="s">
        <v>441</v>
      </c>
      <c r="E597" s="125" t="s">
        <v>664</v>
      </c>
      <c r="F597" s="125" t="s">
        <v>652</v>
      </c>
      <c r="G597" s="37">
        <f>35/420</f>
        <v>8.3333333333333329E-2</v>
      </c>
      <c r="H597" s="34">
        <v>3</v>
      </c>
      <c r="I597" s="37">
        <f t="shared" si="67"/>
        <v>2.7777777777777776E-2</v>
      </c>
    </row>
    <row r="598" spans="1:9" s="115" customFormat="1" ht="16.899999999999999" customHeight="1" x14ac:dyDescent="0.45">
      <c r="A598" s="19" t="s">
        <v>502</v>
      </c>
      <c r="B598" s="3" t="s">
        <v>61</v>
      </c>
      <c r="C598" s="4" t="s">
        <v>125</v>
      </c>
      <c r="D598" s="118" t="s">
        <v>496</v>
      </c>
      <c r="E598" s="125" t="s">
        <v>663</v>
      </c>
      <c r="F598" s="125" t="s">
        <v>651</v>
      </c>
      <c r="G598" s="37">
        <f t="shared" ref="G598:G601" si="68">5/420</f>
        <v>1.1904761904761904E-2</v>
      </c>
      <c r="H598" s="34">
        <v>3</v>
      </c>
      <c r="I598" s="37">
        <f t="shared" si="67"/>
        <v>3.968253968253968E-3</v>
      </c>
    </row>
    <row r="599" spans="1:9" s="115" customFormat="1" ht="16.899999999999999" customHeight="1" x14ac:dyDescent="0.45">
      <c r="A599" s="19" t="s">
        <v>503</v>
      </c>
      <c r="B599" s="3" t="s">
        <v>62</v>
      </c>
      <c r="C599" s="4" t="s">
        <v>195</v>
      </c>
      <c r="D599" s="118" t="s">
        <v>496</v>
      </c>
      <c r="E599" s="125" t="s">
        <v>663</v>
      </c>
      <c r="F599" s="125" t="s">
        <v>651</v>
      </c>
      <c r="G599" s="37">
        <f t="shared" si="68"/>
        <v>1.1904761904761904E-2</v>
      </c>
      <c r="H599" s="34">
        <v>3</v>
      </c>
      <c r="I599" s="37">
        <f t="shared" si="67"/>
        <v>3.968253968253968E-3</v>
      </c>
    </row>
    <row r="600" spans="1:9" s="115" customFormat="1" ht="16.899999999999999" customHeight="1" x14ac:dyDescent="0.45">
      <c r="A600" s="19" t="s">
        <v>504</v>
      </c>
      <c r="B600" s="3" t="s">
        <v>137</v>
      </c>
      <c r="C600" s="4" t="s">
        <v>195</v>
      </c>
      <c r="D600" s="118" t="s">
        <v>496</v>
      </c>
      <c r="E600" s="125" t="s">
        <v>663</v>
      </c>
      <c r="F600" s="125" t="s">
        <v>651</v>
      </c>
      <c r="G600" s="37">
        <f t="shared" si="68"/>
        <v>1.1904761904761904E-2</v>
      </c>
      <c r="H600" s="34">
        <v>3</v>
      </c>
      <c r="I600" s="37">
        <f t="shared" si="67"/>
        <v>3.968253968253968E-3</v>
      </c>
    </row>
    <row r="601" spans="1:9" s="115" customFormat="1" ht="16.899999999999999" customHeight="1" x14ac:dyDescent="0.45">
      <c r="A601" s="19" t="s">
        <v>505</v>
      </c>
      <c r="B601" s="3" t="s">
        <v>193</v>
      </c>
      <c r="C601" s="4" t="s">
        <v>497</v>
      </c>
      <c r="D601" s="118" t="s">
        <v>496</v>
      </c>
      <c r="E601" s="125" t="s">
        <v>663</v>
      </c>
      <c r="F601" s="125" t="s">
        <v>651</v>
      </c>
      <c r="G601" s="37">
        <f t="shared" si="68"/>
        <v>1.1904761904761904E-2</v>
      </c>
      <c r="H601" s="34">
        <v>3</v>
      </c>
      <c r="I601" s="37">
        <f t="shared" si="67"/>
        <v>3.968253968253968E-3</v>
      </c>
    </row>
    <row r="602" spans="1:9" s="115" customFormat="1" ht="16.899999999999999" customHeight="1" x14ac:dyDescent="0.45">
      <c r="A602" s="19" t="s">
        <v>506</v>
      </c>
      <c r="B602" s="3" t="s">
        <v>194</v>
      </c>
      <c r="C602" s="4" t="s">
        <v>195</v>
      </c>
      <c r="D602" s="118" t="s">
        <v>424</v>
      </c>
      <c r="E602" s="125" t="s">
        <v>640</v>
      </c>
      <c r="F602" s="125" t="s">
        <v>645</v>
      </c>
      <c r="G602" s="37">
        <f>3/420</f>
        <v>7.1428571428571426E-3</v>
      </c>
      <c r="H602" s="34">
        <v>3</v>
      </c>
      <c r="I602" s="37">
        <f t="shared" si="67"/>
        <v>2.3809523809523807E-3</v>
      </c>
    </row>
    <row r="603" spans="1:9" s="115" customFormat="1" ht="16.899999999999999" customHeight="1" x14ac:dyDescent="0.45">
      <c r="A603" s="19" t="s">
        <v>507</v>
      </c>
      <c r="B603" s="3" t="s">
        <v>246</v>
      </c>
      <c r="C603" s="4" t="s">
        <v>195</v>
      </c>
      <c r="D603" s="118" t="s">
        <v>434</v>
      </c>
      <c r="E603" s="125" t="s">
        <v>662</v>
      </c>
      <c r="F603" s="125" t="s">
        <v>650</v>
      </c>
      <c r="G603" s="37">
        <f>10/420</f>
        <v>2.3809523809523808E-2</v>
      </c>
      <c r="H603" s="34">
        <v>3</v>
      </c>
      <c r="I603" s="37">
        <f t="shared" si="67"/>
        <v>7.9365079365079361E-3</v>
      </c>
    </row>
    <row r="604" spans="1:9" s="115" customFormat="1" ht="16.899999999999999" customHeight="1" x14ac:dyDescent="0.45">
      <c r="A604" s="19" t="s">
        <v>508</v>
      </c>
      <c r="B604" s="3" t="s">
        <v>247</v>
      </c>
      <c r="C604" s="4" t="s">
        <v>195</v>
      </c>
      <c r="D604" s="118" t="s">
        <v>426</v>
      </c>
      <c r="E604" s="125" t="s">
        <v>642</v>
      </c>
      <c r="F604" s="125" t="s">
        <v>647</v>
      </c>
      <c r="G604" s="37">
        <f>20/420</f>
        <v>4.7619047619047616E-2</v>
      </c>
      <c r="H604" s="34">
        <v>3</v>
      </c>
      <c r="I604" s="37">
        <f t="shared" si="67"/>
        <v>1.5873015873015872E-2</v>
      </c>
    </row>
    <row r="605" spans="1:9" s="115" customFormat="1" ht="16.899999999999999" customHeight="1" x14ac:dyDescent="0.45">
      <c r="A605" s="19" t="s">
        <v>509</v>
      </c>
      <c r="B605" s="3" t="s">
        <v>248</v>
      </c>
      <c r="C605" s="4" t="s">
        <v>195</v>
      </c>
      <c r="D605" s="118" t="s">
        <v>424</v>
      </c>
      <c r="E605" s="125" t="s">
        <v>640</v>
      </c>
      <c r="F605" s="125" t="s">
        <v>645</v>
      </c>
      <c r="G605" s="37">
        <f>3/420</f>
        <v>7.1428571428571426E-3</v>
      </c>
      <c r="H605" s="34">
        <v>3</v>
      </c>
      <c r="I605" s="37">
        <f t="shared" si="67"/>
        <v>2.3809523809523807E-3</v>
      </c>
    </row>
    <row r="606" spans="1:9" s="115" customFormat="1" ht="16.899999999999999" customHeight="1" x14ac:dyDescent="0.45">
      <c r="A606" s="19" t="s">
        <v>510</v>
      </c>
      <c r="B606" s="3" t="s">
        <v>249</v>
      </c>
      <c r="C606" s="4" t="s">
        <v>125</v>
      </c>
      <c r="D606" s="118" t="s">
        <v>287</v>
      </c>
      <c r="E606" s="125" t="s">
        <v>639</v>
      </c>
      <c r="F606" s="125" t="s">
        <v>644</v>
      </c>
      <c r="G606" s="37">
        <f>1/420</f>
        <v>2.3809523809523812E-3</v>
      </c>
      <c r="H606" s="34">
        <v>3</v>
      </c>
      <c r="I606" s="37">
        <f t="shared" si="67"/>
        <v>7.9365079365079376E-4</v>
      </c>
    </row>
    <row r="607" spans="1:9" s="115" customFormat="1" ht="16.899999999999999" customHeight="1" x14ac:dyDescent="0.45">
      <c r="A607" s="19" t="s">
        <v>511</v>
      </c>
      <c r="B607" s="3" t="s">
        <v>63</v>
      </c>
      <c r="C607" s="4" t="s">
        <v>498</v>
      </c>
      <c r="D607" s="118" t="s">
        <v>287</v>
      </c>
      <c r="E607" s="125" t="s">
        <v>639</v>
      </c>
      <c r="F607" s="125" t="s">
        <v>644</v>
      </c>
      <c r="G607" s="37">
        <f t="shared" ref="G607:G608" si="69">1/420</f>
        <v>2.3809523809523812E-3</v>
      </c>
      <c r="H607" s="34">
        <v>5</v>
      </c>
      <c r="I607" s="37">
        <f t="shared" si="67"/>
        <v>4.7619047619047624E-4</v>
      </c>
    </row>
    <row r="608" spans="1:9" s="115" customFormat="1" ht="16.899999999999999" customHeight="1" x14ac:dyDescent="0.45">
      <c r="A608" s="19" t="s">
        <v>512</v>
      </c>
      <c r="B608" s="3" t="s">
        <v>57</v>
      </c>
      <c r="C608" s="4" t="s">
        <v>125</v>
      </c>
      <c r="D608" s="118" t="s">
        <v>287</v>
      </c>
      <c r="E608" s="125" t="s">
        <v>639</v>
      </c>
      <c r="F608" s="125" t="s">
        <v>644</v>
      </c>
      <c r="G608" s="37">
        <f t="shared" si="69"/>
        <v>2.3809523809523812E-3</v>
      </c>
      <c r="H608" s="34">
        <v>5</v>
      </c>
      <c r="I608" s="37">
        <f t="shared" si="67"/>
        <v>4.7619047619047624E-4</v>
      </c>
    </row>
    <row r="609" spans="1:9" s="115" customFormat="1" ht="16.899999999999999" customHeight="1" x14ac:dyDescent="0.5">
      <c r="A609" s="28">
        <v>9</v>
      </c>
      <c r="B609" s="128" t="s">
        <v>513</v>
      </c>
      <c r="C609" s="9"/>
      <c r="D609" s="118"/>
      <c r="E609" s="36"/>
      <c r="F609" s="36"/>
      <c r="G609" s="37"/>
      <c r="H609" s="2"/>
      <c r="I609" s="37"/>
    </row>
    <row r="610" spans="1:9" s="115" customFormat="1" ht="16.899999999999999" customHeight="1" x14ac:dyDescent="0.45">
      <c r="A610" s="27" t="s">
        <v>530</v>
      </c>
      <c r="B610" s="3" t="s">
        <v>64</v>
      </c>
      <c r="C610" s="25" t="s">
        <v>195</v>
      </c>
      <c r="D610" s="125" t="s">
        <v>515</v>
      </c>
      <c r="E610" s="125" t="s">
        <v>667</v>
      </c>
      <c r="F610" s="125" t="s">
        <v>670</v>
      </c>
      <c r="G610" s="37">
        <f>35/840</f>
        <v>4.1666666666666664E-2</v>
      </c>
      <c r="H610" s="34">
        <v>3</v>
      </c>
      <c r="I610" s="37">
        <f t="shared" si="67"/>
        <v>1.3888888888888888E-2</v>
      </c>
    </row>
    <row r="611" spans="1:9" s="115" customFormat="1" ht="16.899999999999999" customHeight="1" x14ac:dyDescent="0.45">
      <c r="A611" s="27" t="s">
        <v>531</v>
      </c>
      <c r="B611" s="3" t="s">
        <v>65</v>
      </c>
      <c r="C611" s="25" t="s">
        <v>195</v>
      </c>
      <c r="D611" s="125" t="s">
        <v>515</v>
      </c>
      <c r="E611" s="125" t="s">
        <v>667</v>
      </c>
      <c r="F611" s="125" t="s">
        <v>670</v>
      </c>
      <c r="G611" s="37">
        <f>35/840</f>
        <v>4.1666666666666664E-2</v>
      </c>
      <c r="H611" s="34">
        <v>3</v>
      </c>
      <c r="I611" s="37">
        <f t="shared" si="67"/>
        <v>1.3888888888888888E-2</v>
      </c>
    </row>
    <row r="612" spans="1:9" s="115" customFormat="1" ht="16.899999999999999" customHeight="1" x14ac:dyDescent="0.45">
      <c r="A612" s="27" t="s">
        <v>532</v>
      </c>
      <c r="B612" s="3" t="s">
        <v>66</v>
      </c>
      <c r="C612" s="25" t="s">
        <v>195</v>
      </c>
      <c r="D612" s="125" t="s">
        <v>516</v>
      </c>
      <c r="E612" s="125" t="s">
        <v>671</v>
      </c>
      <c r="F612" s="125" t="s">
        <v>673</v>
      </c>
      <c r="G612" s="37">
        <f>4/840</f>
        <v>4.7619047619047623E-3</v>
      </c>
      <c r="H612" s="34">
        <v>3</v>
      </c>
      <c r="I612" s="37">
        <f t="shared" si="67"/>
        <v>1.5873015873015875E-3</v>
      </c>
    </row>
    <row r="613" spans="1:9" s="115" customFormat="1" ht="16.899999999999999" customHeight="1" x14ac:dyDescent="0.45">
      <c r="A613" s="56" t="s">
        <v>533</v>
      </c>
      <c r="B613" s="5" t="s">
        <v>67</v>
      </c>
      <c r="C613" s="7" t="s">
        <v>125</v>
      </c>
      <c r="D613" s="129" t="s">
        <v>454</v>
      </c>
      <c r="E613" s="129" t="s">
        <v>656</v>
      </c>
      <c r="F613" s="129" t="s">
        <v>660</v>
      </c>
      <c r="G613" s="44">
        <f>1/840</f>
        <v>1.1904761904761906E-3</v>
      </c>
      <c r="H613" s="35">
        <v>3</v>
      </c>
      <c r="I613" s="44">
        <f t="shared" si="67"/>
        <v>3.9682539682539688E-4</v>
      </c>
    </row>
    <row r="614" spans="1:9" s="115" customFormat="1" ht="16.899999999999999" customHeight="1" x14ac:dyDescent="0.5">
      <c r="A614" s="27" t="s">
        <v>534</v>
      </c>
      <c r="B614" s="8" t="s">
        <v>68</v>
      </c>
      <c r="C614" s="9" t="s">
        <v>125</v>
      </c>
      <c r="D614" s="118" t="s">
        <v>454</v>
      </c>
      <c r="E614" s="118" t="s">
        <v>656</v>
      </c>
      <c r="F614" s="118" t="s">
        <v>660</v>
      </c>
      <c r="G614" s="37">
        <f t="shared" ref="G614:G616" si="70">1/840</f>
        <v>1.1904761904761906E-3</v>
      </c>
      <c r="H614" s="36">
        <v>7</v>
      </c>
      <c r="I614" s="37">
        <f t="shared" si="67"/>
        <v>1.7006802721088437E-4</v>
      </c>
    </row>
    <row r="615" spans="1:9" s="115" customFormat="1" ht="16.899999999999999" customHeight="1" x14ac:dyDescent="0.5">
      <c r="A615" s="27" t="s">
        <v>535</v>
      </c>
      <c r="B615" s="8" t="s">
        <v>69</v>
      </c>
      <c r="C615" s="9" t="s">
        <v>125</v>
      </c>
      <c r="D615" s="118" t="s">
        <v>454</v>
      </c>
      <c r="E615" s="118" t="s">
        <v>656</v>
      </c>
      <c r="F615" s="118" t="s">
        <v>660</v>
      </c>
      <c r="G615" s="37">
        <f t="shared" si="70"/>
        <v>1.1904761904761906E-3</v>
      </c>
      <c r="H615" s="36">
        <v>5</v>
      </c>
      <c r="I615" s="37">
        <f t="shared" si="67"/>
        <v>2.3809523809523812E-4</v>
      </c>
    </row>
    <row r="616" spans="1:9" s="115" customFormat="1" ht="16.899999999999999" customHeight="1" x14ac:dyDescent="0.5">
      <c r="A616" s="23" t="s">
        <v>536</v>
      </c>
      <c r="B616" s="45" t="s">
        <v>57</v>
      </c>
      <c r="C616" s="25" t="s">
        <v>125</v>
      </c>
      <c r="D616" s="125" t="s">
        <v>454</v>
      </c>
      <c r="E616" s="125" t="s">
        <v>656</v>
      </c>
      <c r="F616" s="125" t="s">
        <v>660</v>
      </c>
      <c r="G616" s="39">
        <f t="shared" si="70"/>
        <v>1.1904761904761906E-3</v>
      </c>
      <c r="H616" s="143">
        <v>5</v>
      </c>
      <c r="I616" s="39">
        <f t="shared" si="67"/>
        <v>2.3809523809523812E-4</v>
      </c>
    </row>
    <row r="617" spans="1:9" s="115" customFormat="1" ht="16.899999999999999" customHeight="1" x14ac:dyDescent="0.5">
      <c r="A617" s="27" t="s">
        <v>537</v>
      </c>
      <c r="B617" s="3" t="s">
        <v>70</v>
      </c>
      <c r="C617" s="6" t="s">
        <v>196</v>
      </c>
      <c r="D617" s="125" t="s">
        <v>517</v>
      </c>
      <c r="E617" s="125" t="s">
        <v>672</v>
      </c>
      <c r="F617" s="125" t="s">
        <v>674</v>
      </c>
      <c r="G617" s="37">
        <f>12/840</f>
        <v>1.4285714285714285E-2</v>
      </c>
      <c r="H617" s="36">
        <v>1</v>
      </c>
      <c r="I617" s="37">
        <f t="shared" si="67"/>
        <v>1.4285714285714285E-2</v>
      </c>
    </row>
    <row r="618" spans="1:9" s="115" customFormat="1" ht="16.899999999999999" customHeight="1" x14ac:dyDescent="0.5">
      <c r="A618" s="27" t="s">
        <v>538</v>
      </c>
      <c r="B618" s="3" t="s">
        <v>71</v>
      </c>
      <c r="C618" s="6" t="s">
        <v>195</v>
      </c>
      <c r="D618" s="125" t="s">
        <v>432</v>
      </c>
      <c r="E618" s="125" t="s">
        <v>657</v>
      </c>
      <c r="F618" s="125" t="s">
        <v>661</v>
      </c>
      <c r="G618" s="37">
        <f>3/840</f>
        <v>3.5714285714285713E-3</v>
      </c>
      <c r="H618" s="36">
        <v>8</v>
      </c>
      <c r="I618" s="37">
        <f t="shared" si="67"/>
        <v>4.4642857142857141E-4</v>
      </c>
    </row>
    <row r="619" spans="1:9" s="115" customFormat="1" ht="16.899999999999999" customHeight="1" x14ac:dyDescent="0.5">
      <c r="A619" s="27" t="s">
        <v>539</v>
      </c>
      <c r="B619" s="3" t="s">
        <v>72</v>
      </c>
      <c r="C619" s="6" t="s">
        <v>125</v>
      </c>
      <c r="D619" s="125" t="s">
        <v>515</v>
      </c>
      <c r="E619" s="125" t="s">
        <v>667</v>
      </c>
      <c r="F619" s="125" t="s">
        <v>670</v>
      </c>
      <c r="G619" s="37">
        <f>35/840</f>
        <v>4.1666666666666664E-2</v>
      </c>
      <c r="H619" s="36">
        <v>1</v>
      </c>
      <c r="I619" s="37">
        <f t="shared" si="67"/>
        <v>4.1666666666666664E-2</v>
      </c>
    </row>
    <row r="620" spans="1:9" s="115" customFormat="1" ht="16.899999999999999" customHeight="1" x14ac:dyDescent="0.5">
      <c r="A620" s="27" t="s">
        <v>540</v>
      </c>
      <c r="B620" s="3" t="s">
        <v>73</v>
      </c>
      <c r="C620" s="6" t="s">
        <v>195</v>
      </c>
      <c r="D620" s="125" t="s">
        <v>515</v>
      </c>
      <c r="E620" s="125" t="s">
        <v>667</v>
      </c>
      <c r="F620" s="125" t="s">
        <v>670</v>
      </c>
      <c r="G620" s="37">
        <f t="shared" ref="G620:G623" si="71">35/840</f>
        <v>4.1666666666666664E-2</v>
      </c>
      <c r="H620" s="36">
        <v>1</v>
      </c>
      <c r="I620" s="37">
        <f t="shared" si="67"/>
        <v>4.1666666666666664E-2</v>
      </c>
    </row>
    <row r="621" spans="1:9" s="115" customFormat="1" ht="16.899999999999999" customHeight="1" x14ac:dyDescent="0.5">
      <c r="A621" s="27" t="s">
        <v>541</v>
      </c>
      <c r="B621" s="3" t="s">
        <v>74</v>
      </c>
      <c r="C621" s="6" t="s">
        <v>195</v>
      </c>
      <c r="D621" s="125" t="s">
        <v>515</v>
      </c>
      <c r="E621" s="125" t="s">
        <v>667</v>
      </c>
      <c r="F621" s="125" t="s">
        <v>670</v>
      </c>
      <c r="G621" s="37">
        <f t="shared" si="71"/>
        <v>4.1666666666666664E-2</v>
      </c>
      <c r="H621" s="36">
        <v>3</v>
      </c>
      <c r="I621" s="37">
        <f t="shared" si="67"/>
        <v>1.3888888888888888E-2</v>
      </c>
    </row>
    <row r="622" spans="1:9" s="115" customFormat="1" ht="16.899999999999999" customHeight="1" x14ac:dyDescent="0.5">
      <c r="A622" s="27" t="s">
        <v>542</v>
      </c>
      <c r="B622" s="3" t="s">
        <v>75</v>
      </c>
      <c r="C622" s="6" t="s">
        <v>195</v>
      </c>
      <c r="D622" s="125" t="s">
        <v>515</v>
      </c>
      <c r="E622" s="125" t="s">
        <v>667</v>
      </c>
      <c r="F622" s="125" t="s">
        <v>670</v>
      </c>
      <c r="G622" s="37">
        <f t="shared" si="71"/>
        <v>4.1666666666666664E-2</v>
      </c>
      <c r="H622" s="36">
        <v>1</v>
      </c>
      <c r="I622" s="37">
        <f t="shared" si="67"/>
        <v>4.1666666666666664E-2</v>
      </c>
    </row>
    <row r="623" spans="1:9" s="115" customFormat="1" ht="16.899999999999999" customHeight="1" x14ac:dyDescent="0.5">
      <c r="A623" s="27" t="s">
        <v>543</v>
      </c>
      <c r="B623" s="3" t="s">
        <v>76</v>
      </c>
      <c r="C623" s="6" t="s">
        <v>125</v>
      </c>
      <c r="D623" s="125" t="s">
        <v>515</v>
      </c>
      <c r="E623" s="125" t="s">
        <v>667</v>
      </c>
      <c r="F623" s="125" t="s">
        <v>670</v>
      </c>
      <c r="G623" s="37">
        <f t="shared" si="71"/>
        <v>4.1666666666666664E-2</v>
      </c>
      <c r="H623" s="36">
        <v>3</v>
      </c>
      <c r="I623" s="37">
        <f t="shared" si="67"/>
        <v>1.3888888888888888E-2</v>
      </c>
    </row>
    <row r="624" spans="1:9" s="115" customFormat="1" ht="16.899999999999999" customHeight="1" x14ac:dyDescent="0.5">
      <c r="A624" s="27" t="s">
        <v>544</v>
      </c>
      <c r="B624" s="3" t="s">
        <v>77</v>
      </c>
      <c r="C624" s="6" t="s">
        <v>196</v>
      </c>
      <c r="D624" s="125" t="s">
        <v>436</v>
      </c>
      <c r="E624" s="125" t="s">
        <v>665</v>
      </c>
      <c r="F624" s="125" t="s">
        <v>668</v>
      </c>
      <c r="G624" s="37">
        <f>6/840</f>
        <v>7.1428571428571426E-3</v>
      </c>
      <c r="H624" s="36">
        <v>1</v>
      </c>
      <c r="I624" s="37">
        <f t="shared" si="67"/>
        <v>7.1428571428571426E-3</v>
      </c>
    </row>
    <row r="625" spans="1:9" s="115" customFormat="1" ht="16.899999999999999" customHeight="1" x14ac:dyDescent="0.5">
      <c r="A625" s="27" t="s">
        <v>545</v>
      </c>
      <c r="B625" s="3" t="s">
        <v>78</v>
      </c>
      <c r="C625" s="6" t="s">
        <v>125</v>
      </c>
      <c r="D625" s="125" t="s">
        <v>517</v>
      </c>
      <c r="E625" s="125" t="s">
        <v>672</v>
      </c>
      <c r="F625" s="125" t="s">
        <v>674</v>
      </c>
      <c r="G625" s="37">
        <f>12/840</f>
        <v>1.4285714285714285E-2</v>
      </c>
      <c r="H625" s="36">
        <v>1</v>
      </c>
      <c r="I625" s="37">
        <f t="shared" si="67"/>
        <v>1.4285714285714285E-2</v>
      </c>
    </row>
    <row r="626" spans="1:9" s="115" customFormat="1" ht="16.899999999999999" customHeight="1" x14ac:dyDescent="0.45">
      <c r="A626" s="27" t="s">
        <v>546</v>
      </c>
      <c r="B626" s="3" t="s">
        <v>79</v>
      </c>
      <c r="C626" s="6" t="s">
        <v>197</v>
      </c>
      <c r="D626" s="125" t="s">
        <v>454</v>
      </c>
      <c r="E626" s="125" t="s">
        <v>656</v>
      </c>
      <c r="F626" s="125" t="s">
        <v>660</v>
      </c>
      <c r="G626" s="37">
        <f>1/840</f>
        <v>1.1904761904761906E-3</v>
      </c>
      <c r="H626" s="34">
        <v>3</v>
      </c>
      <c r="I626" s="37">
        <f t="shared" si="67"/>
        <v>3.9682539682539688E-4</v>
      </c>
    </row>
    <row r="627" spans="1:9" s="115" customFormat="1" ht="16.899999999999999" customHeight="1" x14ac:dyDescent="0.45">
      <c r="A627" s="27" t="s">
        <v>547</v>
      </c>
      <c r="B627" s="3" t="s">
        <v>80</v>
      </c>
      <c r="C627" s="6" t="s">
        <v>197</v>
      </c>
      <c r="D627" s="125" t="s">
        <v>454</v>
      </c>
      <c r="E627" s="125" t="s">
        <v>656</v>
      </c>
      <c r="F627" s="125" t="s">
        <v>660</v>
      </c>
      <c r="G627" s="37">
        <f t="shared" ref="G627:G628" si="72">1/840</f>
        <v>1.1904761904761906E-3</v>
      </c>
      <c r="H627" s="34">
        <v>3</v>
      </c>
      <c r="I627" s="37">
        <f t="shared" si="67"/>
        <v>3.9682539682539688E-4</v>
      </c>
    </row>
    <row r="628" spans="1:9" s="115" customFormat="1" ht="16.899999999999999" customHeight="1" x14ac:dyDescent="0.45">
      <c r="A628" s="27" t="s">
        <v>548</v>
      </c>
      <c r="B628" s="3" t="s">
        <v>81</v>
      </c>
      <c r="C628" s="6" t="s">
        <v>125</v>
      </c>
      <c r="D628" s="125" t="s">
        <v>454</v>
      </c>
      <c r="E628" s="125" t="s">
        <v>656</v>
      </c>
      <c r="F628" s="125" t="s">
        <v>660</v>
      </c>
      <c r="G628" s="37">
        <f t="shared" si="72"/>
        <v>1.1904761904761906E-3</v>
      </c>
      <c r="H628" s="34">
        <v>3</v>
      </c>
      <c r="I628" s="37">
        <f t="shared" si="67"/>
        <v>3.9682539682539688E-4</v>
      </c>
    </row>
    <row r="629" spans="1:9" s="115" customFormat="1" ht="16.899999999999999" customHeight="1" x14ac:dyDescent="0.5">
      <c r="A629" s="28">
        <v>10</v>
      </c>
      <c r="B629" s="128" t="s">
        <v>549</v>
      </c>
      <c r="C629" s="9"/>
      <c r="D629" s="118"/>
      <c r="E629" s="36"/>
      <c r="F629" s="36"/>
      <c r="G629" s="37"/>
      <c r="H629" s="2"/>
      <c r="I629" s="37"/>
    </row>
    <row r="630" spans="1:9" s="115" customFormat="1" ht="16.899999999999999" customHeight="1" x14ac:dyDescent="0.45">
      <c r="A630" s="23" t="s">
        <v>553</v>
      </c>
      <c r="B630" s="3" t="s">
        <v>82</v>
      </c>
      <c r="C630" s="6" t="s">
        <v>125</v>
      </c>
      <c r="D630" s="118" t="s">
        <v>287</v>
      </c>
      <c r="E630" s="118" t="s">
        <v>285</v>
      </c>
      <c r="F630" s="119" t="s">
        <v>638</v>
      </c>
      <c r="G630" s="37">
        <f>1/35</f>
        <v>2.8571428571428571E-2</v>
      </c>
      <c r="H630" s="34">
        <v>3</v>
      </c>
      <c r="I630" s="37">
        <f t="shared" si="67"/>
        <v>9.5238095238095229E-3</v>
      </c>
    </row>
    <row r="631" spans="1:9" s="115" customFormat="1" ht="16.899999999999999" customHeight="1" x14ac:dyDescent="0.5">
      <c r="A631" s="23" t="s">
        <v>554</v>
      </c>
      <c r="B631" s="3" t="s">
        <v>83</v>
      </c>
      <c r="C631" s="6" t="s">
        <v>125</v>
      </c>
      <c r="D631" s="118" t="s">
        <v>635</v>
      </c>
      <c r="E631" s="36"/>
      <c r="F631" s="118" t="s">
        <v>635</v>
      </c>
      <c r="G631" s="37">
        <f>1/6</f>
        <v>0.16666666666666666</v>
      </c>
      <c r="H631" s="34">
        <v>3</v>
      </c>
      <c r="I631" s="37">
        <f t="shared" si="67"/>
        <v>5.5555555555555552E-2</v>
      </c>
    </row>
    <row r="632" spans="1:9" s="115" customFormat="1" ht="16.899999999999999" customHeight="1" x14ac:dyDescent="0.5">
      <c r="A632" s="23" t="s">
        <v>555</v>
      </c>
      <c r="B632" s="3" t="s">
        <v>132</v>
      </c>
      <c r="C632" s="6" t="s">
        <v>125</v>
      </c>
      <c r="D632" s="118" t="s">
        <v>635</v>
      </c>
      <c r="E632" s="36"/>
      <c r="F632" s="118" t="s">
        <v>635</v>
      </c>
      <c r="G632" s="37">
        <f t="shared" ref="G632:G634" si="73">1/6</f>
        <v>0.16666666666666666</v>
      </c>
      <c r="H632" s="34">
        <v>3</v>
      </c>
      <c r="I632" s="37">
        <f t="shared" si="67"/>
        <v>5.5555555555555552E-2</v>
      </c>
    </row>
    <row r="633" spans="1:9" s="115" customFormat="1" ht="16.899999999999999" customHeight="1" x14ac:dyDescent="0.5">
      <c r="A633" s="23" t="s">
        <v>556</v>
      </c>
      <c r="B633" s="3" t="s">
        <v>189</v>
      </c>
      <c r="C633" s="6" t="s">
        <v>125</v>
      </c>
      <c r="D633" s="118" t="s">
        <v>635</v>
      </c>
      <c r="E633" s="36"/>
      <c r="F633" s="118" t="s">
        <v>635</v>
      </c>
      <c r="G633" s="37">
        <f t="shared" si="73"/>
        <v>0.16666666666666666</v>
      </c>
      <c r="H633" s="34">
        <v>3</v>
      </c>
      <c r="I633" s="37">
        <f t="shared" si="67"/>
        <v>5.5555555555555552E-2</v>
      </c>
    </row>
    <row r="634" spans="1:9" s="115" customFormat="1" ht="16.899999999999999" customHeight="1" x14ac:dyDescent="0.5">
      <c r="A634" s="23" t="s">
        <v>557</v>
      </c>
      <c r="B634" s="3" t="s">
        <v>134</v>
      </c>
      <c r="C634" s="6" t="s">
        <v>125</v>
      </c>
      <c r="D634" s="118" t="s">
        <v>635</v>
      </c>
      <c r="E634" s="36"/>
      <c r="F634" s="118" t="s">
        <v>635</v>
      </c>
      <c r="G634" s="37">
        <f t="shared" si="73"/>
        <v>0.16666666666666666</v>
      </c>
      <c r="H634" s="34">
        <v>3</v>
      </c>
      <c r="I634" s="37">
        <f t="shared" si="67"/>
        <v>5.5555555555555552E-2</v>
      </c>
    </row>
    <row r="635" spans="1:9" s="115" customFormat="1" ht="16.899999999999999" customHeight="1" x14ac:dyDescent="0.45">
      <c r="A635" s="23" t="s">
        <v>558</v>
      </c>
      <c r="B635" s="3" t="s">
        <v>244</v>
      </c>
      <c r="C635" s="6" t="s">
        <v>125</v>
      </c>
      <c r="D635" s="118" t="s">
        <v>287</v>
      </c>
      <c r="E635" s="118" t="s">
        <v>285</v>
      </c>
      <c r="F635" s="119" t="s">
        <v>638</v>
      </c>
      <c r="G635" s="37">
        <f>1/35</f>
        <v>2.8571428571428571E-2</v>
      </c>
      <c r="H635" s="34">
        <v>3</v>
      </c>
      <c r="I635" s="37">
        <f t="shared" si="67"/>
        <v>9.5238095238095229E-3</v>
      </c>
    </row>
    <row r="636" spans="1:9" s="115" customFormat="1" ht="16.899999999999999" customHeight="1" x14ac:dyDescent="0.45">
      <c r="A636" s="23" t="s">
        <v>559</v>
      </c>
      <c r="B636" s="3" t="s">
        <v>245</v>
      </c>
      <c r="C636" s="6" t="s">
        <v>125</v>
      </c>
      <c r="D636" s="118" t="s">
        <v>287</v>
      </c>
      <c r="E636" s="118" t="s">
        <v>285</v>
      </c>
      <c r="F636" s="119" t="s">
        <v>638</v>
      </c>
      <c r="G636" s="37">
        <f t="shared" ref="G636:G637" si="74">1/35</f>
        <v>2.8571428571428571E-2</v>
      </c>
      <c r="H636" s="34">
        <v>3</v>
      </c>
      <c r="I636" s="37">
        <f t="shared" si="67"/>
        <v>9.5238095238095229E-3</v>
      </c>
    </row>
    <row r="637" spans="1:9" s="115" customFormat="1" ht="16.899999999999999" customHeight="1" x14ac:dyDescent="0.45">
      <c r="A637" s="23" t="s">
        <v>560</v>
      </c>
      <c r="B637" s="3" t="s">
        <v>84</v>
      </c>
      <c r="C637" s="6" t="s">
        <v>125</v>
      </c>
      <c r="D637" s="118" t="s">
        <v>287</v>
      </c>
      <c r="E637" s="118" t="s">
        <v>285</v>
      </c>
      <c r="F637" s="119" t="s">
        <v>638</v>
      </c>
      <c r="G637" s="37">
        <f t="shared" si="74"/>
        <v>2.8571428571428571E-2</v>
      </c>
      <c r="H637" s="34">
        <v>3</v>
      </c>
      <c r="I637" s="37">
        <f t="shared" si="67"/>
        <v>9.5238095238095229E-3</v>
      </c>
    </row>
    <row r="638" spans="1:9" s="115" customFormat="1" ht="47.5" customHeight="1" x14ac:dyDescent="0.45">
      <c r="A638" s="23" t="s">
        <v>561</v>
      </c>
      <c r="B638" s="16" t="s">
        <v>551</v>
      </c>
      <c r="C638" s="6" t="s">
        <v>125</v>
      </c>
      <c r="D638" s="125" t="s">
        <v>421</v>
      </c>
      <c r="E638" s="125" t="s">
        <v>666</v>
      </c>
      <c r="F638" s="125" t="s">
        <v>669</v>
      </c>
      <c r="G638" s="37">
        <f>5/840</f>
        <v>5.9523809523809521E-3</v>
      </c>
      <c r="H638" s="34">
        <v>3</v>
      </c>
      <c r="I638" s="37">
        <f t="shared" si="67"/>
        <v>1.984126984126984E-3</v>
      </c>
    </row>
    <row r="639" spans="1:9" s="115" customFormat="1" ht="47.5" customHeight="1" x14ac:dyDescent="0.45">
      <c r="A639" s="23" t="s">
        <v>562</v>
      </c>
      <c r="B639" s="16" t="s">
        <v>550</v>
      </c>
      <c r="C639" s="6" t="s">
        <v>125</v>
      </c>
      <c r="D639" s="118" t="s">
        <v>289</v>
      </c>
      <c r="E639" s="34"/>
      <c r="F639" s="120" t="s">
        <v>675</v>
      </c>
      <c r="G639" s="37">
        <f>2/35</f>
        <v>5.7142857142857141E-2</v>
      </c>
      <c r="H639" s="34">
        <v>3</v>
      </c>
      <c r="I639" s="37">
        <f t="shared" si="67"/>
        <v>1.9047619047619046E-2</v>
      </c>
    </row>
    <row r="640" spans="1:9" s="115" customFormat="1" ht="30" customHeight="1" x14ac:dyDescent="0.45">
      <c r="A640" s="50" t="s">
        <v>563</v>
      </c>
      <c r="B640" s="54" t="s">
        <v>552</v>
      </c>
      <c r="C640" s="7" t="s">
        <v>125</v>
      </c>
      <c r="D640" s="129" t="s">
        <v>421</v>
      </c>
      <c r="E640" s="129" t="s">
        <v>666</v>
      </c>
      <c r="F640" s="129" t="s">
        <v>669</v>
      </c>
      <c r="G640" s="44">
        <f>5/840</f>
        <v>5.9523809523809521E-3</v>
      </c>
      <c r="H640" s="35">
        <v>3</v>
      </c>
      <c r="I640" s="44">
        <f t="shared" si="67"/>
        <v>1.984126984126984E-3</v>
      </c>
    </row>
    <row r="641" spans="1:9" s="115" customFormat="1" ht="16.899999999999999" customHeight="1" x14ac:dyDescent="0.5">
      <c r="A641" s="27" t="s">
        <v>564</v>
      </c>
      <c r="B641" s="8" t="s">
        <v>85</v>
      </c>
      <c r="C641" s="9" t="s">
        <v>125</v>
      </c>
      <c r="D641" s="118" t="s">
        <v>289</v>
      </c>
      <c r="E641" s="36"/>
      <c r="F641" s="119" t="s">
        <v>675</v>
      </c>
      <c r="G641" s="37">
        <f>2/35</f>
        <v>5.7142857142857141E-2</v>
      </c>
      <c r="H641" s="34">
        <v>3</v>
      </c>
      <c r="I641" s="37">
        <f t="shared" si="67"/>
        <v>1.9047619047619046E-2</v>
      </c>
    </row>
    <row r="642" spans="1:9" s="115" customFormat="1" ht="16.899999999999999" customHeight="1" x14ac:dyDescent="0.5">
      <c r="A642" s="147">
        <v>11</v>
      </c>
      <c r="B642" s="148" t="s">
        <v>340</v>
      </c>
      <c r="C642" s="9"/>
      <c r="D642" s="118"/>
      <c r="E642" s="36"/>
      <c r="F642" s="36"/>
      <c r="G642" s="37"/>
      <c r="H642" s="2"/>
      <c r="I642" s="37"/>
    </row>
    <row r="643" spans="1:9" s="115" customFormat="1" ht="16.899999999999999" customHeight="1" x14ac:dyDescent="0.5">
      <c r="A643" s="131" t="s">
        <v>567</v>
      </c>
      <c r="B643" s="45" t="s">
        <v>140</v>
      </c>
      <c r="C643" s="12" t="s">
        <v>202</v>
      </c>
      <c r="D643" s="125" t="s">
        <v>333</v>
      </c>
      <c r="E643" s="125" t="s">
        <v>656</v>
      </c>
      <c r="F643" s="125" t="s">
        <v>660</v>
      </c>
      <c r="G643" s="141">
        <f>1/840</f>
        <v>1.1904761904761906E-3</v>
      </c>
      <c r="H643" s="143">
        <v>5</v>
      </c>
      <c r="I643" s="39">
        <f t="shared" si="67"/>
        <v>2.3809523809523812E-4</v>
      </c>
    </row>
    <row r="644" spans="1:9" s="115" customFormat="1" ht="16.899999999999999" customHeight="1" x14ac:dyDescent="0.5">
      <c r="A644" s="19" t="s">
        <v>568</v>
      </c>
      <c r="B644" s="3" t="s">
        <v>57</v>
      </c>
      <c r="C644" s="6" t="s">
        <v>125</v>
      </c>
      <c r="D644" s="118" t="s">
        <v>333</v>
      </c>
      <c r="E644" s="118" t="s">
        <v>656</v>
      </c>
      <c r="F644" s="125" t="s">
        <v>660</v>
      </c>
      <c r="G644" s="139">
        <f>1/840</f>
        <v>1.1904761904761906E-3</v>
      </c>
      <c r="H644" s="36">
        <v>5</v>
      </c>
      <c r="I644" s="37">
        <f t="shared" si="67"/>
        <v>2.3809523809523812E-4</v>
      </c>
    </row>
    <row r="645" spans="1:9" s="115" customFormat="1" ht="16.899999999999999" customHeight="1" x14ac:dyDescent="0.5">
      <c r="A645" s="19" t="s">
        <v>569</v>
      </c>
      <c r="B645" s="3" t="s">
        <v>141</v>
      </c>
      <c r="C645" s="6" t="s">
        <v>125</v>
      </c>
      <c r="D645" s="118" t="s">
        <v>566</v>
      </c>
      <c r="E645" s="118" t="s">
        <v>671</v>
      </c>
      <c r="F645" s="125" t="s">
        <v>673</v>
      </c>
      <c r="G645" s="139">
        <f>4/840</f>
        <v>4.7619047619047623E-3</v>
      </c>
      <c r="H645" s="36">
        <v>3</v>
      </c>
      <c r="I645" s="37">
        <f t="shared" si="67"/>
        <v>1.5873015873015875E-3</v>
      </c>
    </row>
    <row r="646" spans="1:9" s="115" customFormat="1" ht="16.899999999999999" customHeight="1" x14ac:dyDescent="0.5">
      <c r="A646" s="19" t="s">
        <v>570</v>
      </c>
      <c r="B646" s="3" t="s">
        <v>82</v>
      </c>
      <c r="C646" s="6" t="s">
        <v>125</v>
      </c>
      <c r="D646" s="118" t="s">
        <v>333</v>
      </c>
      <c r="E646" s="118" t="s">
        <v>656</v>
      </c>
      <c r="F646" s="125" t="s">
        <v>660</v>
      </c>
      <c r="G646" s="139">
        <f t="shared" ref="G646" si="75">1/840</f>
        <v>1.1904761904761906E-3</v>
      </c>
      <c r="H646" s="36">
        <v>3</v>
      </c>
      <c r="I646" s="37">
        <f t="shared" si="67"/>
        <v>3.9682539682539688E-4</v>
      </c>
    </row>
    <row r="647" spans="1:9" s="115" customFormat="1" ht="16.899999999999999" customHeight="1" x14ac:dyDescent="0.5">
      <c r="A647" s="19" t="s">
        <v>571</v>
      </c>
      <c r="B647" s="3" t="s">
        <v>142</v>
      </c>
      <c r="C647" s="6" t="s">
        <v>125</v>
      </c>
      <c r="D647" s="118" t="s">
        <v>334</v>
      </c>
      <c r="E647" s="118" t="s">
        <v>667</v>
      </c>
      <c r="F647" s="125" t="s">
        <v>670</v>
      </c>
      <c r="G647" s="139">
        <f>35/840</f>
        <v>4.1666666666666664E-2</v>
      </c>
      <c r="H647" s="36">
        <v>3</v>
      </c>
      <c r="I647" s="37">
        <f t="shared" si="67"/>
        <v>1.3888888888888888E-2</v>
      </c>
    </row>
    <row r="648" spans="1:9" s="115" customFormat="1" ht="16.899999999999999" customHeight="1" x14ac:dyDescent="0.5">
      <c r="A648" s="19" t="s">
        <v>572</v>
      </c>
      <c r="B648" s="3" t="s">
        <v>339</v>
      </c>
      <c r="C648" s="9"/>
      <c r="D648" s="118"/>
      <c r="E648" s="118"/>
      <c r="F648" s="118"/>
      <c r="G648" s="142"/>
      <c r="H648" s="36"/>
      <c r="I648" s="37"/>
    </row>
    <row r="649" spans="1:9" s="115" customFormat="1" ht="16.899999999999999" customHeight="1" x14ac:dyDescent="0.5">
      <c r="A649" s="4"/>
      <c r="B649" s="3" t="s">
        <v>143</v>
      </c>
      <c r="C649" s="6" t="s">
        <v>125</v>
      </c>
      <c r="D649" s="118" t="s">
        <v>333</v>
      </c>
      <c r="E649" s="118" t="s">
        <v>656</v>
      </c>
      <c r="F649" s="125" t="s">
        <v>660</v>
      </c>
      <c r="G649" s="139">
        <f>1/840</f>
        <v>1.1904761904761906E-3</v>
      </c>
      <c r="H649" s="36">
        <v>7</v>
      </c>
      <c r="I649" s="37">
        <f t="shared" si="67"/>
        <v>1.7006802721088437E-4</v>
      </c>
    </row>
    <row r="650" spans="1:9" s="115" customFormat="1" ht="16.899999999999999" customHeight="1" x14ac:dyDescent="0.5">
      <c r="A650" s="4"/>
      <c r="B650" s="3" t="s">
        <v>144</v>
      </c>
      <c r="C650" s="6" t="s">
        <v>125</v>
      </c>
      <c r="D650" s="118" t="s">
        <v>333</v>
      </c>
      <c r="E650" s="118" t="s">
        <v>656</v>
      </c>
      <c r="F650" s="125" t="s">
        <v>660</v>
      </c>
      <c r="G650" s="139">
        <f t="shared" ref="G650:G652" si="76">1/840</f>
        <v>1.1904761904761906E-3</v>
      </c>
      <c r="H650" s="36">
        <v>5</v>
      </c>
      <c r="I650" s="37">
        <f t="shared" si="67"/>
        <v>2.3809523809523812E-4</v>
      </c>
    </row>
    <row r="651" spans="1:9" s="115" customFormat="1" ht="16.899999999999999" customHeight="1" x14ac:dyDescent="0.5">
      <c r="A651" s="4"/>
      <c r="B651" s="3" t="s">
        <v>565</v>
      </c>
      <c r="C651" s="6" t="s">
        <v>125</v>
      </c>
      <c r="D651" s="118" t="s">
        <v>333</v>
      </c>
      <c r="E651" s="118" t="s">
        <v>656</v>
      </c>
      <c r="F651" s="125" t="s">
        <v>660</v>
      </c>
      <c r="G651" s="139">
        <f t="shared" si="76"/>
        <v>1.1904761904761906E-3</v>
      </c>
      <c r="H651" s="36">
        <v>5</v>
      </c>
      <c r="I651" s="37">
        <f t="shared" si="67"/>
        <v>2.3809523809523812E-4</v>
      </c>
    </row>
    <row r="652" spans="1:9" s="115" customFormat="1" ht="16.899999999999999" customHeight="1" x14ac:dyDescent="0.45">
      <c r="A652" s="4" t="s">
        <v>573</v>
      </c>
      <c r="B652" s="3" t="s">
        <v>145</v>
      </c>
      <c r="C652" s="6" t="s">
        <v>125</v>
      </c>
      <c r="D652" s="118" t="s">
        <v>333</v>
      </c>
      <c r="E652" s="118" t="s">
        <v>656</v>
      </c>
      <c r="F652" s="125" t="s">
        <v>660</v>
      </c>
      <c r="G652" s="139">
        <f t="shared" si="76"/>
        <v>1.1904761904761906E-3</v>
      </c>
      <c r="H652" s="34">
        <v>10</v>
      </c>
      <c r="I652" s="37">
        <f t="shared" ref="I652:I715" si="77">G652/H652</f>
        <v>1.1904761904761906E-4</v>
      </c>
    </row>
    <row r="653" spans="1:9" s="115" customFormat="1" ht="16.899999999999999" customHeight="1" x14ac:dyDescent="0.45">
      <c r="A653" s="4" t="s">
        <v>574</v>
      </c>
      <c r="B653" s="3" t="s">
        <v>146</v>
      </c>
      <c r="C653" s="6" t="s">
        <v>125</v>
      </c>
      <c r="D653" s="118" t="s">
        <v>334</v>
      </c>
      <c r="E653" s="118" t="s">
        <v>667</v>
      </c>
      <c r="F653" s="125" t="s">
        <v>670</v>
      </c>
      <c r="G653" s="139">
        <f>35/840</f>
        <v>4.1666666666666664E-2</v>
      </c>
      <c r="H653" s="34">
        <v>5</v>
      </c>
      <c r="I653" s="37">
        <f t="shared" si="77"/>
        <v>8.3333333333333332E-3</v>
      </c>
    </row>
    <row r="654" spans="1:9" s="115" customFormat="1" ht="16.899999999999999" customHeight="1" x14ac:dyDescent="0.5">
      <c r="A654" s="28">
        <v>12</v>
      </c>
      <c r="B654" s="128" t="s">
        <v>575</v>
      </c>
      <c r="C654" s="9"/>
      <c r="D654" s="118"/>
      <c r="E654" s="36"/>
      <c r="F654" s="36"/>
      <c r="G654" s="37"/>
      <c r="H654" s="2"/>
      <c r="I654" s="37"/>
    </row>
    <row r="655" spans="1:9" s="115" customFormat="1" ht="16.899999999999999" customHeight="1" x14ac:dyDescent="0.45">
      <c r="A655" s="19" t="s">
        <v>590</v>
      </c>
      <c r="B655" s="3" t="s">
        <v>159</v>
      </c>
      <c r="C655" s="6" t="s">
        <v>125</v>
      </c>
      <c r="D655" s="118" t="s">
        <v>333</v>
      </c>
      <c r="E655" s="118" t="s">
        <v>656</v>
      </c>
      <c r="F655" s="125" t="s">
        <v>660</v>
      </c>
      <c r="G655" s="37">
        <f>1/840</f>
        <v>1.1904761904761906E-3</v>
      </c>
      <c r="H655" s="34">
        <v>7</v>
      </c>
      <c r="I655" s="37">
        <f t="shared" si="77"/>
        <v>1.7006802721088437E-4</v>
      </c>
    </row>
    <row r="656" spans="1:9" s="115" customFormat="1" ht="16.899999999999999" customHeight="1" x14ac:dyDescent="0.45">
      <c r="A656" s="19" t="s">
        <v>591</v>
      </c>
      <c r="B656" s="3" t="s">
        <v>160</v>
      </c>
      <c r="C656" s="6" t="s">
        <v>125</v>
      </c>
      <c r="D656" s="118" t="s">
        <v>683</v>
      </c>
      <c r="E656" s="118" t="s">
        <v>684</v>
      </c>
      <c r="F656" s="125" t="s">
        <v>685</v>
      </c>
      <c r="G656" s="37">
        <f>19/840</f>
        <v>2.2619047619047618E-2</v>
      </c>
      <c r="H656" s="34">
        <v>7</v>
      </c>
      <c r="I656" s="37">
        <f t="shared" si="77"/>
        <v>3.2312925170068026E-3</v>
      </c>
    </row>
    <row r="657" spans="1:9" s="115" customFormat="1" ht="16.899999999999999" customHeight="1" x14ac:dyDescent="0.45">
      <c r="A657" s="19" t="s">
        <v>592</v>
      </c>
      <c r="B657" s="3" t="s">
        <v>161</v>
      </c>
      <c r="C657" s="6" t="s">
        <v>125</v>
      </c>
      <c r="D657" s="118" t="s">
        <v>333</v>
      </c>
      <c r="E657" s="118" t="s">
        <v>656</v>
      </c>
      <c r="F657" s="125" t="s">
        <v>660</v>
      </c>
      <c r="G657" s="37">
        <f t="shared" ref="G657:G675" si="78">1/840</f>
        <v>1.1904761904761906E-3</v>
      </c>
      <c r="H657" s="34">
        <v>5</v>
      </c>
      <c r="I657" s="37">
        <f t="shared" si="77"/>
        <v>2.3809523809523812E-4</v>
      </c>
    </row>
    <row r="658" spans="1:9" s="115" customFormat="1" ht="16.899999999999999" customHeight="1" x14ac:dyDescent="0.45">
      <c r="A658" s="19" t="s">
        <v>593</v>
      </c>
      <c r="B658" s="3" t="s">
        <v>162</v>
      </c>
      <c r="C658" s="6" t="s">
        <v>125</v>
      </c>
      <c r="D658" s="118" t="s">
        <v>683</v>
      </c>
      <c r="E658" s="118" t="s">
        <v>684</v>
      </c>
      <c r="F658" s="125" t="s">
        <v>685</v>
      </c>
      <c r="G658" s="37">
        <f>19/840</f>
        <v>2.2619047619047618E-2</v>
      </c>
      <c r="H658" s="34">
        <v>5</v>
      </c>
      <c r="I658" s="37">
        <f t="shared" si="77"/>
        <v>4.5238095238095237E-3</v>
      </c>
    </row>
    <row r="659" spans="1:9" s="115" customFormat="1" ht="16.899999999999999" customHeight="1" x14ac:dyDescent="0.45">
      <c r="A659" s="19" t="s">
        <v>594</v>
      </c>
      <c r="B659" s="3" t="s">
        <v>163</v>
      </c>
      <c r="C659" s="6" t="s">
        <v>580</v>
      </c>
      <c r="D659" s="118" t="s">
        <v>333</v>
      </c>
      <c r="E659" s="118" t="s">
        <v>656</v>
      </c>
      <c r="F659" s="125" t="s">
        <v>660</v>
      </c>
      <c r="G659" s="37">
        <f t="shared" si="78"/>
        <v>1.1904761904761906E-3</v>
      </c>
      <c r="H659" s="34">
        <v>5</v>
      </c>
      <c r="I659" s="37">
        <f t="shared" si="77"/>
        <v>2.3809523809523812E-4</v>
      </c>
    </row>
    <row r="660" spans="1:9" s="115" customFormat="1" ht="16.899999999999999" customHeight="1" x14ac:dyDescent="0.45">
      <c r="A660" s="19" t="s">
        <v>595</v>
      </c>
      <c r="B660" s="3" t="s">
        <v>164</v>
      </c>
      <c r="C660" s="6" t="s">
        <v>195</v>
      </c>
      <c r="D660" s="118" t="s">
        <v>333</v>
      </c>
      <c r="E660" s="118" t="s">
        <v>656</v>
      </c>
      <c r="F660" s="125" t="s">
        <v>660</v>
      </c>
      <c r="G660" s="37">
        <f t="shared" si="78"/>
        <v>1.1904761904761906E-3</v>
      </c>
      <c r="H660" s="34">
        <v>8</v>
      </c>
      <c r="I660" s="37">
        <f t="shared" si="77"/>
        <v>1.4880952380952382E-4</v>
      </c>
    </row>
    <row r="661" spans="1:9" s="115" customFormat="1" ht="16.899999999999999" customHeight="1" x14ac:dyDescent="0.45">
      <c r="A661" s="19" t="s">
        <v>596</v>
      </c>
      <c r="B661" s="3" t="s">
        <v>165</v>
      </c>
      <c r="C661" s="6" t="s">
        <v>202</v>
      </c>
      <c r="D661" s="118" t="s">
        <v>333</v>
      </c>
      <c r="E661" s="118" t="s">
        <v>656</v>
      </c>
      <c r="F661" s="125" t="s">
        <v>660</v>
      </c>
      <c r="G661" s="37">
        <f t="shared" si="78"/>
        <v>1.1904761904761906E-3</v>
      </c>
      <c r="H661" s="34">
        <v>7</v>
      </c>
      <c r="I661" s="37">
        <f t="shared" si="77"/>
        <v>1.7006802721088437E-4</v>
      </c>
    </row>
    <row r="662" spans="1:9" s="115" customFormat="1" ht="16.899999999999999" customHeight="1" x14ac:dyDescent="0.45">
      <c r="A662" s="19" t="s">
        <v>597</v>
      </c>
      <c r="B662" s="3" t="s">
        <v>69</v>
      </c>
      <c r="C662" s="6" t="s">
        <v>202</v>
      </c>
      <c r="D662" s="118" t="s">
        <v>333</v>
      </c>
      <c r="E662" s="118" t="s">
        <v>656</v>
      </c>
      <c r="F662" s="125" t="s">
        <v>660</v>
      </c>
      <c r="G662" s="37">
        <f t="shared" si="78"/>
        <v>1.1904761904761906E-3</v>
      </c>
      <c r="H662" s="34">
        <v>5</v>
      </c>
      <c r="I662" s="37">
        <f t="shared" si="77"/>
        <v>2.3809523809523812E-4</v>
      </c>
    </row>
    <row r="663" spans="1:9" s="115" customFormat="1" ht="16.899999999999999" customHeight="1" x14ac:dyDescent="0.45">
      <c r="A663" s="19" t="s">
        <v>598</v>
      </c>
      <c r="B663" s="3" t="s">
        <v>166</v>
      </c>
      <c r="C663" s="6" t="s">
        <v>125</v>
      </c>
      <c r="D663" s="118" t="s">
        <v>333</v>
      </c>
      <c r="E663" s="118" t="s">
        <v>656</v>
      </c>
      <c r="F663" s="125" t="s">
        <v>660</v>
      </c>
      <c r="G663" s="37">
        <f t="shared" si="78"/>
        <v>1.1904761904761906E-3</v>
      </c>
      <c r="H663" s="34">
        <v>8</v>
      </c>
      <c r="I663" s="37">
        <f t="shared" si="77"/>
        <v>1.4880952380952382E-4</v>
      </c>
    </row>
    <row r="664" spans="1:9" s="115" customFormat="1" ht="16.899999999999999" customHeight="1" x14ac:dyDescent="0.45">
      <c r="A664" s="19" t="s">
        <v>599</v>
      </c>
      <c r="B664" s="3" t="s">
        <v>167</v>
      </c>
      <c r="C664" s="6" t="s">
        <v>195</v>
      </c>
      <c r="D664" s="118" t="s">
        <v>333</v>
      </c>
      <c r="E664" s="118" t="s">
        <v>656</v>
      </c>
      <c r="F664" s="125" t="s">
        <v>660</v>
      </c>
      <c r="G664" s="37">
        <f t="shared" si="78"/>
        <v>1.1904761904761906E-3</v>
      </c>
      <c r="H664" s="34">
        <v>3</v>
      </c>
      <c r="I664" s="37">
        <f t="shared" si="77"/>
        <v>3.9682539682539688E-4</v>
      </c>
    </row>
    <row r="665" spans="1:9" s="115" customFormat="1" ht="16.5" customHeight="1" x14ac:dyDescent="0.45">
      <c r="A665" s="19" t="s">
        <v>600</v>
      </c>
      <c r="B665" s="3" t="s">
        <v>168</v>
      </c>
      <c r="C665" s="6" t="s">
        <v>125</v>
      </c>
      <c r="D665" s="118" t="s">
        <v>333</v>
      </c>
      <c r="E665" s="118" t="s">
        <v>656</v>
      </c>
      <c r="F665" s="125" t="s">
        <v>660</v>
      </c>
      <c r="G665" s="37">
        <f t="shared" si="78"/>
        <v>1.1904761904761906E-3</v>
      </c>
      <c r="H665" s="34">
        <v>5</v>
      </c>
      <c r="I665" s="37">
        <f t="shared" si="77"/>
        <v>2.3809523809523812E-4</v>
      </c>
    </row>
    <row r="666" spans="1:9" s="115" customFormat="1" ht="16.899999999999999" customHeight="1" x14ac:dyDescent="0.45">
      <c r="A666" s="19" t="s">
        <v>601</v>
      </c>
      <c r="B666" s="3" t="s">
        <v>169</v>
      </c>
      <c r="C666" s="6" t="s">
        <v>195</v>
      </c>
      <c r="D666" s="118" t="s">
        <v>333</v>
      </c>
      <c r="E666" s="118" t="s">
        <v>656</v>
      </c>
      <c r="F666" s="125" t="s">
        <v>660</v>
      </c>
      <c r="G666" s="37">
        <f t="shared" si="78"/>
        <v>1.1904761904761906E-3</v>
      </c>
      <c r="H666" s="34">
        <v>5</v>
      </c>
      <c r="I666" s="37">
        <f t="shared" si="77"/>
        <v>2.3809523809523812E-4</v>
      </c>
    </row>
    <row r="667" spans="1:9" s="115" customFormat="1" ht="16.899999999999999" customHeight="1" x14ac:dyDescent="0.45">
      <c r="A667" s="19" t="s">
        <v>602</v>
      </c>
      <c r="B667" s="3" t="s">
        <v>170</v>
      </c>
      <c r="C667" s="6" t="s">
        <v>125</v>
      </c>
      <c r="D667" s="118" t="s">
        <v>333</v>
      </c>
      <c r="E667" s="118" t="s">
        <v>656</v>
      </c>
      <c r="F667" s="125" t="s">
        <v>660</v>
      </c>
      <c r="G667" s="37">
        <f t="shared" si="78"/>
        <v>1.1904761904761906E-3</v>
      </c>
      <c r="H667" s="34">
        <v>5</v>
      </c>
      <c r="I667" s="37">
        <f t="shared" si="77"/>
        <v>2.3809523809523812E-4</v>
      </c>
    </row>
    <row r="668" spans="1:9" s="115" customFormat="1" ht="16.899999999999999" customHeight="1" x14ac:dyDescent="0.45">
      <c r="A668" s="19" t="s">
        <v>603</v>
      </c>
      <c r="B668" s="3" t="s">
        <v>171</v>
      </c>
      <c r="C668" s="6" t="s">
        <v>125</v>
      </c>
      <c r="D668" s="118" t="s">
        <v>333</v>
      </c>
      <c r="E668" s="118" t="s">
        <v>656</v>
      </c>
      <c r="F668" s="125" t="s">
        <v>660</v>
      </c>
      <c r="G668" s="37">
        <f t="shared" si="78"/>
        <v>1.1904761904761906E-3</v>
      </c>
      <c r="H668" s="34">
        <v>3</v>
      </c>
      <c r="I668" s="37">
        <f t="shared" si="77"/>
        <v>3.9682539682539688E-4</v>
      </c>
    </row>
    <row r="669" spans="1:9" s="115" customFormat="1" ht="16.899999999999999" customHeight="1" x14ac:dyDescent="0.45">
      <c r="A669" s="19" t="s">
        <v>604</v>
      </c>
      <c r="B669" s="3" t="s">
        <v>172</v>
      </c>
      <c r="C669" s="6" t="s">
        <v>125</v>
      </c>
      <c r="D669" s="118" t="s">
        <v>333</v>
      </c>
      <c r="E669" s="118" t="s">
        <v>656</v>
      </c>
      <c r="F669" s="125" t="s">
        <v>660</v>
      </c>
      <c r="G669" s="37">
        <f t="shared" si="78"/>
        <v>1.1904761904761906E-3</v>
      </c>
      <c r="H669" s="34">
        <v>3</v>
      </c>
      <c r="I669" s="37">
        <f t="shared" si="77"/>
        <v>3.9682539682539688E-4</v>
      </c>
    </row>
    <row r="670" spans="1:9" s="115" customFormat="1" ht="16.899999999999999" customHeight="1" x14ac:dyDescent="0.45">
      <c r="A670" s="19" t="s">
        <v>605</v>
      </c>
      <c r="B670" s="3" t="s">
        <v>173</v>
      </c>
      <c r="C670" s="6" t="s">
        <v>125</v>
      </c>
      <c r="D670" s="118" t="s">
        <v>333</v>
      </c>
      <c r="E670" s="118" t="s">
        <v>656</v>
      </c>
      <c r="F670" s="125" t="s">
        <v>660</v>
      </c>
      <c r="G670" s="37">
        <f t="shared" si="78"/>
        <v>1.1904761904761906E-3</v>
      </c>
      <c r="H670" s="34">
        <v>3</v>
      </c>
      <c r="I670" s="37">
        <f t="shared" si="77"/>
        <v>3.9682539682539688E-4</v>
      </c>
    </row>
    <row r="671" spans="1:9" s="115" customFormat="1" ht="16.899999999999999" customHeight="1" x14ac:dyDescent="0.45">
      <c r="A671" s="20" t="s">
        <v>606</v>
      </c>
      <c r="B671" s="5" t="s">
        <v>174</v>
      </c>
      <c r="C671" s="7" t="s">
        <v>125</v>
      </c>
      <c r="D671" s="123" t="s">
        <v>333</v>
      </c>
      <c r="E671" s="123" t="s">
        <v>656</v>
      </c>
      <c r="F671" s="129" t="s">
        <v>660</v>
      </c>
      <c r="G671" s="44">
        <f t="shared" si="78"/>
        <v>1.1904761904761906E-3</v>
      </c>
      <c r="H671" s="35">
        <v>1</v>
      </c>
      <c r="I671" s="44">
        <f t="shared" si="77"/>
        <v>1.1904761904761906E-3</v>
      </c>
    </row>
    <row r="672" spans="1:9" s="115" customFormat="1" ht="16.899999999999999" customHeight="1" x14ac:dyDescent="0.45">
      <c r="A672" s="30" t="s">
        <v>607</v>
      </c>
      <c r="B672" s="8" t="s">
        <v>175</v>
      </c>
      <c r="C672" s="9" t="s">
        <v>125</v>
      </c>
      <c r="D672" s="118" t="s">
        <v>333</v>
      </c>
      <c r="E672" s="118" t="s">
        <v>656</v>
      </c>
      <c r="F672" s="118" t="s">
        <v>660</v>
      </c>
      <c r="G672" s="37">
        <f t="shared" si="78"/>
        <v>1.1904761904761906E-3</v>
      </c>
      <c r="H672" s="34">
        <v>3</v>
      </c>
      <c r="I672" s="37">
        <f t="shared" si="77"/>
        <v>3.9682539682539688E-4</v>
      </c>
    </row>
    <row r="673" spans="1:9" s="115" customFormat="1" ht="16.899999999999999" customHeight="1" x14ac:dyDescent="0.45">
      <c r="A673" s="30" t="s">
        <v>608</v>
      </c>
      <c r="B673" s="8" t="s">
        <v>176</v>
      </c>
      <c r="C673" s="9" t="s">
        <v>125</v>
      </c>
      <c r="D673" s="118" t="s">
        <v>333</v>
      </c>
      <c r="E673" s="118" t="s">
        <v>656</v>
      </c>
      <c r="F673" s="118" t="s">
        <v>660</v>
      </c>
      <c r="G673" s="37">
        <f t="shared" si="78"/>
        <v>1.1904761904761906E-3</v>
      </c>
      <c r="H673" s="34">
        <v>3</v>
      </c>
      <c r="I673" s="37">
        <f t="shared" si="77"/>
        <v>3.9682539682539688E-4</v>
      </c>
    </row>
    <row r="674" spans="1:9" s="115" customFormat="1" ht="16.899999999999999" customHeight="1" x14ac:dyDescent="0.45">
      <c r="A674" s="131" t="s">
        <v>609</v>
      </c>
      <c r="B674" s="45" t="s">
        <v>178</v>
      </c>
      <c r="C674" s="25" t="s">
        <v>125</v>
      </c>
      <c r="D674" s="125" t="s">
        <v>333</v>
      </c>
      <c r="E674" s="125" t="s">
        <v>656</v>
      </c>
      <c r="F674" s="125" t="s">
        <v>660</v>
      </c>
      <c r="G674" s="39">
        <f t="shared" si="78"/>
        <v>1.1904761904761906E-3</v>
      </c>
      <c r="H674" s="42">
        <v>3</v>
      </c>
      <c r="I674" s="39">
        <f t="shared" si="77"/>
        <v>3.9682539682539688E-4</v>
      </c>
    </row>
    <row r="675" spans="1:9" s="115" customFormat="1" ht="16.899999999999999" customHeight="1" x14ac:dyDescent="0.45">
      <c r="A675" s="19" t="s">
        <v>610</v>
      </c>
      <c r="B675" s="3" t="s">
        <v>233</v>
      </c>
      <c r="C675" s="6" t="s">
        <v>125</v>
      </c>
      <c r="D675" s="118" t="s">
        <v>333</v>
      </c>
      <c r="E675" s="118" t="s">
        <v>656</v>
      </c>
      <c r="F675" s="125" t="s">
        <v>660</v>
      </c>
      <c r="G675" s="37">
        <f t="shared" si="78"/>
        <v>1.1904761904761906E-3</v>
      </c>
      <c r="H675" s="34">
        <v>3</v>
      </c>
      <c r="I675" s="37">
        <f t="shared" si="77"/>
        <v>3.9682539682539688E-4</v>
      </c>
    </row>
    <row r="676" spans="1:9" s="115" customFormat="1" ht="16.899999999999999" customHeight="1" x14ac:dyDescent="0.5">
      <c r="A676" s="28">
        <v>13</v>
      </c>
      <c r="B676" s="59" t="s">
        <v>611</v>
      </c>
      <c r="C676" s="9"/>
      <c r="D676" s="118"/>
      <c r="E676" s="36"/>
      <c r="F676" s="36"/>
      <c r="G676" s="37"/>
      <c r="H676" s="2"/>
      <c r="I676" s="37"/>
    </row>
    <row r="677" spans="1:9" s="115" customFormat="1" ht="16.899999999999999" customHeight="1" x14ac:dyDescent="0.45">
      <c r="A677" s="19" t="s">
        <v>617</v>
      </c>
      <c r="B677" s="3" t="s">
        <v>88</v>
      </c>
      <c r="C677" s="6" t="s">
        <v>202</v>
      </c>
      <c r="D677" s="118" t="s">
        <v>635</v>
      </c>
      <c r="E677" s="34"/>
      <c r="F677" s="118" t="s">
        <v>635</v>
      </c>
      <c r="G677" s="37">
        <f>1/6</f>
        <v>0.16666666666666666</v>
      </c>
      <c r="H677" s="34">
        <v>3</v>
      </c>
      <c r="I677" s="37">
        <f t="shared" si="77"/>
        <v>5.5555555555555552E-2</v>
      </c>
    </row>
    <row r="678" spans="1:9" s="115" customFormat="1" ht="16.899999999999999" customHeight="1" x14ac:dyDescent="0.45">
      <c r="A678" s="19" t="s">
        <v>618</v>
      </c>
      <c r="B678" s="3" t="s">
        <v>89</v>
      </c>
      <c r="C678" s="6" t="s">
        <v>202</v>
      </c>
      <c r="D678" s="118" t="s">
        <v>285</v>
      </c>
      <c r="E678" s="34"/>
      <c r="F678" s="120" t="s">
        <v>638</v>
      </c>
      <c r="G678" s="37">
        <f>1/35</f>
        <v>2.8571428571428571E-2</v>
      </c>
      <c r="H678" s="34">
        <v>3</v>
      </c>
      <c r="I678" s="37">
        <f t="shared" si="77"/>
        <v>9.5238095238095229E-3</v>
      </c>
    </row>
    <row r="679" spans="1:9" s="115" customFormat="1" ht="16.899999999999999" customHeight="1" x14ac:dyDescent="0.45">
      <c r="A679" s="19" t="s">
        <v>619</v>
      </c>
      <c r="B679" s="3" t="s">
        <v>90</v>
      </c>
      <c r="C679" s="6" t="s">
        <v>202</v>
      </c>
      <c r="D679" s="118" t="s">
        <v>289</v>
      </c>
      <c r="E679" s="34"/>
      <c r="F679" s="120" t="s">
        <v>675</v>
      </c>
      <c r="G679" s="37">
        <f>2/35</f>
        <v>5.7142857142857141E-2</v>
      </c>
      <c r="H679" s="34">
        <v>8</v>
      </c>
      <c r="I679" s="37">
        <f t="shared" si="77"/>
        <v>7.1428571428571426E-3</v>
      </c>
    </row>
    <row r="680" spans="1:9" s="115" customFormat="1" ht="16.899999999999999" customHeight="1" x14ac:dyDescent="0.45">
      <c r="A680" s="19" t="s">
        <v>620</v>
      </c>
      <c r="B680" s="3" t="s">
        <v>91</v>
      </c>
      <c r="C680" s="6" t="s">
        <v>202</v>
      </c>
      <c r="D680" s="118" t="s">
        <v>612</v>
      </c>
      <c r="E680" s="34"/>
      <c r="F680" s="120" t="s">
        <v>676</v>
      </c>
      <c r="G680" s="37">
        <f>20/35</f>
        <v>0.5714285714285714</v>
      </c>
      <c r="H680" s="34">
        <v>3</v>
      </c>
      <c r="I680" s="37">
        <f t="shared" si="77"/>
        <v>0.19047619047619047</v>
      </c>
    </row>
    <row r="681" spans="1:9" s="115" customFormat="1" ht="16.899999999999999" customHeight="1" x14ac:dyDescent="0.45">
      <c r="A681" s="19" t="s">
        <v>621</v>
      </c>
      <c r="B681" s="3" t="s">
        <v>92</v>
      </c>
      <c r="C681" s="6" t="s">
        <v>202</v>
      </c>
      <c r="D681" s="118" t="s">
        <v>435</v>
      </c>
      <c r="E681" s="125" t="s">
        <v>655</v>
      </c>
      <c r="F681" s="125" t="s">
        <v>659</v>
      </c>
      <c r="G681" s="37">
        <f>20/840</f>
        <v>2.3809523809523808E-2</v>
      </c>
      <c r="H681" s="34">
        <v>3</v>
      </c>
      <c r="I681" s="37">
        <f t="shared" si="77"/>
        <v>7.9365079365079361E-3</v>
      </c>
    </row>
    <row r="682" spans="1:9" s="115" customFormat="1" ht="16.899999999999999" customHeight="1" x14ac:dyDescent="0.45">
      <c r="A682" s="19" t="s">
        <v>622</v>
      </c>
      <c r="B682" s="3" t="s">
        <v>93</v>
      </c>
      <c r="C682" s="6" t="s">
        <v>202</v>
      </c>
      <c r="D682" s="118" t="s">
        <v>432</v>
      </c>
      <c r="E682" s="125" t="s">
        <v>657</v>
      </c>
      <c r="F682" s="125" t="s">
        <v>661</v>
      </c>
      <c r="G682" s="37">
        <f>3/840</f>
        <v>3.5714285714285713E-3</v>
      </c>
      <c r="H682" s="34">
        <v>3</v>
      </c>
      <c r="I682" s="37">
        <f t="shared" si="77"/>
        <v>1.1904761904761904E-3</v>
      </c>
    </row>
    <row r="683" spans="1:9" s="115" customFormat="1" ht="16.899999999999999" customHeight="1" x14ac:dyDescent="0.5">
      <c r="A683" s="19" t="s">
        <v>623</v>
      </c>
      <c r="B683" s="3" t="s">
        <v>614</v>
      </c>
      <c r="C683" s="6"/>
      <c r="D683" s="118"/>
      <c r="E683" s="36"/>
      <c r="F683" s="36"/>
      <c r="G683" s="37"/>
      <c r="H683" s="2"/>
      <c r="I683" s="37"/>
    </row>
    <row r="684" spans="1:9" s="115" customFormat="1" ht="16.899999999999999" customHeight="1" x14ac:dyDescent="0.5">
      <c r="A684" s="19"/>
      <c r="B684" s="3" t="s">
        <v>94</v>
      </c>
      <c r="C684" s="6" t="s">
        <v>202</v>
      </c>
      <c r="D684" s="118" t="s">
        <v>613</v>
      </c>
      <c r="E684" s="36"/>
      <c r="F684" s="118" t="s">
        <v>677</v>
      </c>
      <c r="G684" s="37">
        <f>1/175</f>
        <v>5.7142857142857143E-3</v>
      </c>
      <c r="H684" s="34">
        <v>5</v>
      </c>
      <c r="I684" s="37">
        <f t="shared" si="77"/>
        <v>1.1428571428571429E-3</v>
      </c>
    </row>
    <row r="685" spans="1:9" s="115" customFormat="1" ht="16.899999999999999" customHeight="1" x14ac:dyDescent="0.5">
      <c r="A685" s="19"/>
      <c r="B685" s="3" t="s">
        <v>95</v>
      </c>
      <c r="C685" s="6" t="s">
        <v>202</v>
      </c>
      <c r="D685" s="118" t="s">
        <v>613</v>
      </c>
      <c r="E685" s="36"/>
      <c r="F685" s="118" t="s">
        <v>677</v>
      </c>
      <c r="G685" s="37">
        <f t="shared" ref="G685:G691" si="79">1/175</f>
        <v>5.7142857142857143E-3</v>
      </c>
      <c r="H685" s="34">
        <v>5</v>
      </c>
      <c r="I685" s="37">
        <f t="shared" si="77"/>
        <v>1.1428571428571429E-3</v>
      </c>
    </row>
    <row r="686" spans="1:9" s="115" customFormat="1" ht="16.899999999999999" customHeight="1" x14ac:dyDescent="0.5">
      <c r="A686" s="19"/>
      <c r="B686" s="3" t="s">
        <v>57</v>
      </c>
      <c r="C686" s="6" t="s">
        <v>125</v>
      </c>
      <c r="D686" s="118" t="s">
        <v>613</v>
      </c>
      <c r="E686" s="36"/>
      <c r="F686" s="118" t="s">
        <v>677</v>
      </c>
      <c r="G686" s="37">
        <f t="shared" si="79"/>
        <v>5.7142857142857143E-3</v>
      </c>
      <c r="H686" s="34">
        <v>5</v>
      </c>
      <c r="I686" s="37">
        <f t="shared" si="77"/>
        <v>1.1428571428571429E-3</v>
      </c>
    </row>
    <row r="687" spans="1:9" s="115" customFormat="1" ht="16.899999999999999" customHeight="1" x14ac:dyDescent="0.5">
      <c r="A687" s="19" t="s">
        <v>624</v>
      </c>
      <c r="B687" s="3" t="s">
        <v>615</v>
      </c>
      <c r="C687" s="133"/>
      <c r="D687" s="118"/>
      <c r="E687" s="36"/>
      <c r="F687" s="118"/>
      <c r="G687" s="37"/>
      <c r="H687" s="2"/>
      <c r="I687" s="37"/>
    </row>
    <row r="688" spans="1:9" s="115" customFormat="1" ht="16.899999999999999" customHeight="1" x14ac:dyDescent="0.5">
      <c r="A688" s="19"/>
      <c r="B688" s="3" t="s">
        <v>68</v>
      </c>
      <c r="C688" s="6" t="s">
        <v>125</v>
      </c>
      <c r="D688" s="118" t="s">
        <v>613</v>
      </c>
      <c r="E688" s="36"/>
      <c r="F688" s="118" t="s">
        <v>677</v>
      </c>
      <c r="G688" s="37">
        <f t="shared" si="79"/>
        <v>5.7142857142857143E-3</v>
      </c>
      <c r="H688" s="34">
        <v>7</v>
      </c>
      <c r="I688" s="37">
        <f t="shared" si="77"/>
        <v>8.1632653061224493E-4</v>
      </c>
    </row>
    <row r="689" spans="1:9" s="115" customFormat="1" ht="16.899999999999999" customHeight="1" x14ac:dyDescent="0.5">
      <c r="A689" s="19"/>
      <c r="B689" s="3" t="s">
        <v>69</v>
      </c>
      <c r="C689" s="6" t="s">
        <v>125</v>
      </c>
      <c r="D689" s="118" t="s">
        <v>613</v>
      </c>
      <c r="E689" s="36"/>
      <c r="F689" s="118" t="s">
        <v>677</v>
      </c>
      <c r="G689" s="37">
        <f t="shared" si="79"/>
        <v>5.7142857142857143E-3</v>
      </c>
      <c r="H689" s="34">
        <v>5</v>
      </c>
      <c r="I689" s="37">
        <f t="shared" si="77"/>
        <v>1.1428571428571429E-3</v>
      </c>
    </row>
    <row r="690" spans="1:9" s="115" customFormat="1" ht="16.899999999999999" customHeight="1" x14ac:dyDescent="0.5">
      <c r="A690" s="19"/>
      <c r="B690" s="3" t="s">
        <v>96</v>
      </c>
      <c r="C690" s="6" t="s">
        <v>202</v>
      </c>
      <c r="D690" s="118" t="s">
        <v>613</v>
      </c>
      <c r="E690" s="36"/>
      <c r="F690" s="118" t="s">
        <v>677</v>
      </c>
      <c r="G690" s="37">
        <f t="shared" si="79"/>
        <v>5.7142857142857143E-3</v>
      </c>
      <c r="H690" s="34">
        <v>5</v>
      </c>
      <c r="I690" s="37">
        <f t="shared" si="77"/>
        <v>1.1428571428571429E-3</v>
      </c>
    </row>
    <row r="691" spans="1:9" s="115" customFormat="1" ht="16.899999999999999" customHeight="1" x14ac:dyDescent="0.5">
      <c r="A691" s="19"/>
      <c r="B691" s="3" t="s">
        <v>97</v>
      </c>
      <c r="C691" s="6" t="s">
        <v>202</v>
      </c>
      <c r="D691" s="118" t="s">
        <v>613</v>
      </c>
      <c r="E691" s="36"/>
      <c r="F691" s="118" t="s">
        <v>677</v>
      </c>
      <c r="G691" s="37">
        <f t="shared" si="79"/>
        <v>5.7142857142857143E-3</v>
      </c>
      <c r="H691" s="34">
        <v>5</v>
      </c>
      <c r="I691" s="37">
        <f t="shared" si="77"/>
        <v>1.1428571428571429E-3</v>
      </c>
    </row>
    <row r="692" spans="1:9" s="115" customFormat="1" ht="16.899999999999999" customHeight="1" x14ac:dyDescent="0.45">
      <c r="A692" s="19" t="s">
        <v>625</v>
      </c>
      <c r="B692" s="3" t="s">
        <v>98</v>
      </c>
      <c r="C692" s="6" t="s">
        <v>202</v>
      </c>
      <c r="D692" s="118" t="s">
        <v>454</v>
      </c>
      <c r="E692" s="125" t="s">
        <v>656</v>
      </c>
      <c r="F692" s="125" t="s">
        <v>660</v>
      </c>
      <c r="G692" s="37">
        <f>1/840</f>
        <v>1.1904761904761906E-3</v>
      </c>
      <c r="H692" s="34">
        <v>7</v>
      </c>
      <c r="I692" s="37">
        <f t="shared" si="77"/>
        <v>1.7006802721088437E-4</v>
      </c>
    </row>
    <row r="693" spans="1:9" s="115" customFormat="1" ht="16.899999999999999" customHeight="1" x14ac:dyDescent="0.45">
      <c r="A693" s="19" t="s">
        <v>626</v>
      </c>
      <c r="B693" s="3" t="s">
        <v>99</v>
      </c>
      <c r="C693" s="6" t="s">
        <v>202</v>
      </c>
      <c r="D693" s="118" t="s">
        <v>454</v>
      </c>
      <c r="E693" s="125" t="s">
        <v>656</v>
      </c>
      <c r="F693" s="125" t="s">
        <v>660</v>
      </c>
      <c r="G693" s="37">
        <f>1/840</f>
        <v>1.1904761904761906E-3</v>
      </c>
      <c r="H693" s="34">
        <v>5</v>
      </c>
      <c r="I693" s="37">
        <f t="shared" si="77"/>
        <v>2.3809523809523812E-4</v>
      </c>
    </row>
    <row r="694" spans="1:9" s="115" customFormat="1" ht="16.899999999999999" customHeight="1" x14ac:dyDescent="0.45">
      <c r="A694" s="19" t="s">
        <v>627</v>
      </c>
      <c r="B694" s="3" t="s">
        <v>100</v>
      </c>
      <c r="C694" s="6" t="s">
        <v>202</v>
      </c>
      <c r="D694" s="118" t="s">
        <v>427</v>
      </c>
      <c r="E694" s="125" t="s">
        <v>654</v>
      </c>
      <c r="F694" s="125" t="s">
        <v>658</v>
      </c>
      <c r="G694" s="37">
        <f>2/840</f>
        <v>2.3809523809523812E-3</v>
      </c>
      <c r="H694" s="34">
        <v>5</v>
      </c>
      <c r="I694" s="37">
        <f t="shared" si="77"/>
        <v>4.7619047619047624E-4</v>
      </c>
    </row>
    <row r="695" spans="1:9" s="115" customFormat="1" ht="16.899999999999999" customHeight="1" x14ac:dyDescent="0.45">
      <c r="A695" s="19" t="s">
        <v>628</v>
      </c>
      <c r="B695" s="3" t="s">
        <v>101</v>
      </c>
      <c r="C695" s="6" t="s">
        <v>195</v>
      </c>
      <c r="D695" s="118" t="s">
        <v>427</v>
      </c>
      <c r="E695" s="125" t="s">
        <v>654</v>
      </c>
      <c r="F695" s="125" t="s">
        <v>658</v>
      </c>
      <c r="G695" s="37">
        <f>2/840</f>
        <v>2.3809523809523812E-3</v>
      </c>
      <c r="H695" s="34">
        <v>3</v>
      </c>
      <c r="I695" s="37">
        <f t="shared" si="77"/>
        <v>7.9365079365079376E-4</v>
      </c>
    </row>
    <row r="696" spans="1:9" s="115" customFormat="1" ht="16.899999999999999" customHeight="1" x14ac:dyDescent="0.5">
      <c r="A696" s="19" t="s">
        <v>629</v>
      </c>
      <c r="B696" s="3" t="s">
        <v>102</v>
      </c>
      <c r="C696" s="6" t="s">
        <v>125</v>
      </c>
      <c r="D696" s="118" t="s">
        <v>636</v>
      </c>
      <c r="E696" s="36"/>
      <c r="F696" s="118" t="s">
        <v>636</v>
      </c>
      <c r="G696" s="37">
        <f>1/2</f>
        <v>0.5</v>
      </c>
      <c r="H696" s="34">
        <v>5</v>
      </c>
      <c r="I696" s="37">
        <f t="shared" si="77"/>
        <v>0.1</v>
      </c>
    </row>
    <row r="697" spans="1:9" s="115" customFormat="1" ht="16.899999999999999" customHeight="1" x14ac:dyDescent="0.45">
      <c r="A697" s="19" t="s">
        <v>630</v>
      </c>
      <c r="B697" s="3" t="s">
        <v>103</v>
      </c>
      <c r="C697" s="6" t="s">
        <v>202</v>
      </c>
      <c r="D697" s="118" t="s">
        <v>680</v>
      </c>
      <c r="E697" s="118" t="s">
        <v>285</v>
      </c>
      <c r="F697" s="119" t="s">
        <v>638</v>
      </c>
      <c r="G697" s="37">
        <f>1/35</f>
        <v>2.8571428571428571E-2</v>
      </c>
      <c r="H697" s="34">
        <v>5</v>
      </c>
      <c r="I697" s="37">
        <f t="shared" si="77"/>
        <v>5.7142857142857143E-3</v>
      </c>
    </row>
    <row r="698" spans="1:9" s="115" customFormat="1" ht="16.899999999999999" customHeight="1" x14ac:dyDescent="0.45">
      <c r="A698" s="19" t="s">
        <v>631</v>
      </c>
      <c r="B698" s="3" t="s">
        <v>104</v>
      </c>
      <c r="C698" s="6" t="s">
        <v>125</v>
      </c>
      <c r="D698" s="118" t="s">
        <v>287</v>
      </c>
      <c r="E698" s="118" t="s">
        <v>285</v>
      </c>
      <c r="F698" s="119" t="s">
        <v>638</v>
      </c>
      <c r="G698" s="37">
        <f>1/35</f>
        <v>2.8571428571428571E-2</v>
      </c>
      <c r="H698" s="34">
        <v>10</v>
      </c>
      <c r="I698" s="37">
        <f t="shared" si="77"/>
        <v>2.8571428571428571E-3</v>
      </c>
    </row>
    <row r="699" spans="1:9" s="115" customFormat="1" ht="16.899999999999999" customHeight="1" x14ac:dyDescent="0.5">
      <c r="A699" s="28">
        <v>14</v>
      </c>
      <c r="B699" s="59" t="s">
        <v>86</v>
      </c>
      <c r="C699" s="9"/>
      <c r="D699" s="118"/>
      <c r="E699" s="36"/>
      <c r="F699" s="36"/>
      <c r="G699" s="37"/>
      <c r="H699" s="2"/>
      <c r="I699" s="37"/>
    </row>
    <row r="700" spans="1:9" s="115" customFormat="1" ht="16.899999999999999" customHeight="1" x14ac:dyDescent="0.5">
      <c r="A700" s="30" t="s">
        <v>632</v>
      </c>
      <c r="B700" s="3" t="s">
        <v>87</v>
      </c>
      <c r="C700" s="6" t="s">
        <v>125</v>
      </c>
      <c r="D700" s="118" t="s">
        <v>285</v>
      </c>
      <c r="E700" s="36"/>
      <c r="F700" s="119" t="s">
        <v>638</v>
      </c>
      <c r="G700" s="37">
        <f t="shared" ref="G700:G701" si="80">1/35</f>
        <v>2.8571428571428571E-2</v>
      </c>
      <c r="H700" s="34">
        <v>3</v>
      </c>
      <c r="I700" s="37">
        <f t="shared" si="77"/>
        <v>9.5238095238095229E-3</v>
      </c>
    </row>
    <row r="701" spans="1:9" s="115" customFormat="1" ht="16.899999999999999" customHeight="1" x14ac:dyDescent="0.5">
      <c r="A701" s="30" t="s">
        <v>633</v>
      </c>
      <c r="B701" s="3" t="s">
        <v>616</v>
      </c>
      <c r="C701" s="6" t="s">
        <v>125</v>
      </c>
      <c r="D701" s="118" t="s">
        <v>285</v>
      </c>
      <c r="E701" s="36"/>
      <c r="F701" s="119" t="s">
        <v>638</v>
      </c>
      <c r="G701" s="37">
        <f t="shared" si="80"/>
        <v>2.8571428571428571E-2</v>
      </c>
      <c r="H701" s="34">
        <v>3</v>
      </c>
      <c r="I701" s="37">
        <f t="shared" si="77"/>
        <v>9.5238095238095229E-3</v>
      </c>
    </row>
    <row r="702" spans="1:9" s="115" customFormat="1" ht="16.899999999999999" customHeight="1" x14ac:dyDescent="0.45">
      <c r="A702" s="2"/>
      <c r="B702" s="2" t="s">
        <v>250</v>
      </c>
      <c r="C702" s="2"/>
      <c r="D702" s="2"/>
      <c r="E702" s="2"/>
      <c r="F702" s="2"/>
      <c r="G702" s="37"/>
      <c r="H702" s="2"/>
      <c r="I702" s="37"/>
    </row>
    <row r="703" spans="1:9" ht="15.3" x14ac:dyDescent="0.5">
      <c r="A703" s="149">
        <v>1</v>
      </c>
      <c r="B703" s="150" t="s">
        <v>284</v>
      </c>
      <c r="C703" s="151"/>
      <c r="D703" s="152"/>
      <c r="E703" s="152"/>
      <c r="F703" s="152"/>
      <c r="G703" s="153"/>
      <c r="H703" s="152"/>
      <c r="I703" s="44"/>
    </row>
    <row r="704" spans="1:9" ht="15.3" x14ac:dyDescent="0.5">
      <c r="A704" s="30" t="s">
        <v>290</v>
      </c>
      <c r="B704" s="8" t="s">
        <v>251</v>
      </c>
      <c r="C704" s="9" t="s">
        <v>125</v>
      </c>
      <c r="D704" s="118" t="s">
        <v>287</v>
      </c>
      <c r="E704" s="118" t="s">
        <v>285</v>
      </c>
      <c r="F704" s="119" t="s">
        <v>638</v>
      </c>
      <c r="G704" s="139">
        <f>1/35</f>
        <v>2.8571428571428571E-2</v>
      </c>
      <c r="H704" s="36">
        <v>3</v>
      </c>
      <c r="I704" s="37">
        <f t="shared" si="77"/>
        <v>9.5238095238095229E-3</v>
      </c>
    </row>
    <row r="705" spans="1:9" ht="15.3" x14ac:dyDescent="0.5">
      <c r="A705" s="28">
        <v>2</v>
      </c>
      <c r="B705" s="128" t="s">
        <v>326</v>
      </c>
      <c r="C705" s="8"/>
      <c r="D705" s="36"/>
      <c r="E705" s="36"/>
      <c r="F705" s="36"/>
      <c r="G705" s="139"/>
      <c r="H705" s="36"/>
      <c r="I705" s="37"/>
    </row>
    <row r="706" spans="1:9" ht="15.3" x14ac:dyDescent="0.5">
      <c r="A706" s="131" t="s">
        <v>296</v>
      </c>
      <c r="B706" s="45" t="s">
        <v>16</v>
      </c>
      <c r="C706" s="25" t="s">
        <v>195</v>
      </c>
      <c r="D706" s="125" t="s">
        <v>287</v>
      </c>
      <c r="E706" s="125" t="s">
        <v>285</v>
      </c>
      <c r="F706" s="135" t="s">
        <v>638</v>
      </c>
      <c r="G706" s="141">
        <f t="shared" ref="G706:G712" si="81">1/35</f>
        <v>2.8571428571428571E-2</v>
      </c>
      <c r="H706" s="143">
        <v>3</v>
      </c>
      <c r="I706" s="39">
        <f t="shared" si="77"/>
        <v>9.5238095238095229E-3</v>
      </c>
    </row>
    <row r="707" spans="1:9" ht="15.3" x14ac:dyDescent="0.5">
      <c r="A707" s="19" t="s">
        <v>297</v>
      </c>
      <c r="B707" s="16" t="s">
        <v>139</v>
      </c>
      <c r="C707" s="6" t="s">
        <v>125</v>
      </c>
      <c r="D707" s="118" t="s">
        <v>287</v>
      </c>
      <c r="E707" s="118" t="s">
        <v>285</v>
      </c>
      <c r="F707" s="119" t="s">
        <v>638</v>
      </c>
      <c r="G707" s="139">
        <f t="shared" si="81"/>
        <v>2.8571428571428571E-2</v>
      </c>
      <c r="H707" s="36">
        <v>3</v>
      </c>
      <c r="I707" s="37">
        <f t="shared" si="77"/>
        <v>9.5238095238095229E-3</v>
      </c>
    </row>
    <row r="708" spans="1:9" ht="15.3" x14ac:dyDescent="0.5">
      <c r="A708" s="19" t="s">
        <v>303</v>
      </c>
      <c r="B708" s="3" t="s">
        <v>316</v>
      </c>
      <c r="C708" s="6" t="s">
        <v>125</v>
      </c>
      <c r="D708" s="118" t="s">
        <v>314</v>
      </c>
      <c r="E708" s="36"/>
      <c r="F708" s="119" t="s">
        <v>681</v>
      </c>
      <c r="G708" s="139">
        <f>6/35</f>
        <v>0.17142857142857143</v>
      </c>
      <c r="H708" s="36">
        <v>3</v>
      </c>
      <c r="I708" s="37">
        <f t="shared" si="77"/>
        <v>5.7142857142857141E-2</v>
      </c>
    </row>
    <row r="709" spans="1:9" ht="15.3" x14ac:dyDescent="0.5">
      <c r="A709" s="19" t="s">
        <v>307</v>
      </c>
      <c r="B709" s="3" t="s">
        <v>200</v>
      </c>
      <c r="C709" s="6" t="s">
        <v>125</v>
      </c>
      <c r="D709" s="118" t="s">
        <v>287</v>
      </c>
      <c r="E709" s="118" t="s">
        <v>285</v>
      </c>
      <c r="F709" s="119" t="s">
        <v>638</v>
      </c>
      <c r="G709" s="139">
        <f t="shared" si="81"/>
        <v>2.8571428571428571E-2</v>
      </c>
      <c r="H709" s="36">
        <v>3</v>
      </c>
      <c r="I709" s="37">
        <f t="shared" si="77"/>
        <v>9.5238095238095229E-3</v>
      </c>
    </row>
    <row r="710" spans="1:9" ht="15.6" customHeight="1" x14ac:dyDescent="0.5">
      <c r="A710" s="19" t="s">
        <v>308</v>
      </c>
      <c r="B710" s="3" t="s">
        <v>201</v>
      </c>
      <c r="C710" s="6" t="s">
        <v>125</v>
      </c>
      <c r="D710" s="118" t="s">
        <v>287</v>
      </c>
      <c r="E710" s="118" t="s">
        <v>285</v>
      </c>
      <c r="F710" s="119" t="s">
        <v>638</v>
      </c>
      <c r="G710" s="139">
        <f t="shared" si="81"/>
        <v>2.8571428571428571E-2</v>
      </c>
      <c r="H710" s="36">
        <v>3</v>
      </c>
      <c r="I710" s="37">
        <f t="shared" si="77"/>
        <v>9.5238095238095229E-3</v>
      </c>
    </row>
    <row r="711" spans="1:9" ht="15" customHeight="1" x14ac:dyDescent="0.5">
      <c r="A711" s="19" t="s">
        <v>309</v>
      </c>
      <c r="B711" s="3" t="s">
        <v>320</v>
      </c>
      <c r="C711" s="6"/>
      <c r="D711" s="36"/>
      <c r="E711" s="36"/>
      <c r="F711" s="36"/>
      <c r="G711" s="139"/>
      <c r="H711" s="36"/>
      <c r="I711" s="37"/>
    </row>
    <row r="712" spans="1:9" ht="15" customHeight="1" x14ac:dyDescent="0.5">
      <c r="A712" s="126"/>
      <c r="B712" s="3" t="s">
        <v>394</v>
      </c>
      <c r="C712" s="6" t="s">
        <v>125</v>
      </c>
      <c r="D712" s="118" t="s">
        <v>287</v>
      </c>
      <c r="E712" s="118" t="s">
        <v>285</v>
      </c>
      <c r="F712" s="119" t="s">
        <v>638</v>
      </c>
      <c r="G712" s="139">
        <f t="shared" si="81"/>
        <v>2.8571428571428571E-2</v>
      </c>
      <c r="H712" s="36">
        <v>3</v>
      </c>
      <c r="I712" s="37">
        <f t="shared" si="77"/>
        <v>9.5238095238095229E-3</v>
      </c>
    </row>
    <row r="713" spans="1:9" ht="15" customHeight="1" x14ac:dyDescent="0.5">
      <c r="A713" s="126"/>
      <c r="B713" s="3" t="s">
        <v>395</v>
      </c>
      <c r="C713" s="6" t="s">
        <v>125</v>
      </c>
      <c r="D713" s="118" t="s">
        <v>288</v>
      </c>
      <c r="E713" s="36"/>
      <c r="F713" s="118" t="s">
        <v>288</v>
      </c>
      <c r="G713" s="154">
        <v>1</v>
      </c>
      <c r="H713" s="36">
        <v>3</v>
      </c>
      <c r="I713" s="37">
        <f t="shared" si="77"/>
        <v>0.33333333333333331</v>
      </c>
    </row>
    <row r="714" spans="1:9" ht="16.899999999999999" customHeight="1" x14ac:dyDescent="0.5">
      <c r="A714" s="126"/>
      <c r="B714" s="49" t="s">
        <v>396</v>
      </c>
      <c r="C714" s="6" t="s">
        <v>125</v>
      </c>
      <c r="D714" s="118" t="s">
        <v>287</v>
      </c>
      <c r="E714" s="118" t="s">
        <v>285</v>
      </c>
      <c r="F714" s="119" t="s">
        <v>638</v>
      </c>
      <c r="G714" s="139">
        <f>1/35</f>
        <v>2.8571428571428571E-2</v>
      </c>
      <c r="H714" s="118">
        <v>3</v>
      </c>
      <c r="I714" s="37">
        <f t="shared" si="77"/>
        <v>9.5238095238095229E-3</v>
      </c>
    </row>
    <row r="715" spans="1:9" ht="15.3" x14ac:dyDescent="0.5">
      <c r="A715" s="126" t="s">
        <v>311</v>
      </c>
      <c r="B715" s="3" t="s">
        <v>18</v>
      </c>
      <c r="C715" s="6" t="s">
        <v>125</v>
      </c>
      <c r="D715" s="118" t="s">
        <v>287</v>
      </c>
      <c r="E715" s="118" t="s">
        <v>285</v>
      </c>
      <c r="F715" s="119" t="s">
        <v>638</v>
      </c>
      <c r="G715" s="139">
        <f t="shared" ref="G715:G718" si="82">1/35</f>
        <v>2.8571428571428571E-2</v>
      </c>
      <c r="H715" s="36">
        <v>3</v>
      </c>
      <c r="I715" s="37">
        <f t="shared" si="77"/>
        <v>9.5238095238095229E-3</v>
      </c>
    </row>
    <row r="716" spans="1:9" ht="15.3" x14ac:dyDescent="0.5">
      <c r="A716" s="126" t="s">
        <v>315</v>
      </c>
      <c r="B716" s="3" t="s">
        <v>19</v>
      </c>
      <c r="C716" s="6" t="s">
        <v>125</v>
      </c>
      <c r="D716" s="118" t="s">
        <v>287</v>
      </c>
      <c r="E716" s="118" t="s">
        <v>285</v>
      </c>
      <c r="F716" s="119" t="s">
        <v>638</v>
      </c>
      <c r="G716" s="139">
        <f t="shared" si="82"/>
        <v>2.8571428571428571E-2</v>
      </c>
      <c r="H716" s="36">
        <v>3</v>
      </c>
      <c r="I716" s="37">
        <f t="shared" ref="I716:I779" si="83">G716/H716</f>
        <v>9.5238095238095229E-3</v>
      </c>
    </row>
    <row r="717" spans="1:9" ht="15.3" x14ac:dyDescent="0.5">
      <c r="A717" s="121">
        <v>3</v>
      </c>
      <c r="B717" s="59" t="s">
        <v>341</v>
      </c>
      <c r="C717" s="133"/>
      <c r="D717" s="36"/>
      <c r="E717" s="36"/>
      <c r="F717" s="36"/>
      <c r="G717" s="139"/>
      <c r="H717" s="36"/>
      <c r="I717" s="37"/>
    </row>
    <row r="718" spans="1:9" ht="17.5" customHeight="1" x14ac:dyDescent="0.5">
      <c r="A718" s="19" t="s">
        <v>328</v>
      </c>
      <c r="B718" s="3" t="s">
        <v>350</v>
      </c>
      <c r="C718" s="6" t="s">
        <v>125</v>
      </c>
      <c r="D718" s="118" t="s">
        <v>287</v>
      </c>
      <c r="E718" s="118" t="s">
        <v>285</v>
      </c>
      <c r="F718" s="119" t="s">
        <v>638</v>
      </c>
      <c r="G718" s="139">
        <f t="shared" si="82"/>
        <v>2.8571428571428571E-2</v>
      </c>
      <c r="H718" s="36">
        <v>3</v>
      </c>
      <c r="I718" s="37">
        <f t="shared" si="83"/>
        <v>9.5238095238095229E-3</v>
      </c>
    </row>
    <row r="719" spans="1:9" ht="15.3" x14ac:dyDescent="0.5">
      <c r="A719" s="19" t="s">
        <v>329</v>
      </c>
      <c r="B719" s="3" t="s">
        <v>252</v>
      </c>
      <c r="C719" s="6" t="s">
        <v>125</v>
      </c>
      <c r="D719" s="118" t="s">
        <v>635</v>
      </c>
      <c r="E719" s="36"/>
      <c r="F719" s="118" t="s">
        <v>635</v>
      </c>
      <c r="G719" s="139">
        <f>1/6</f>
        <v>0.16666666666666666</v>
      </c>
      <c r="H719" s="36">
        <v>3</v>
      </c>
      <c r="I719" s="37">
        <f t="shared" si="83"/>
        <v>5.5555555555555552E-2</v>
      </c>
    </row>
    <row r="720" spans="1:9" ht="15.3" x14ac:dyDescent="0.5">
      <c r="A720" s="19" t="s">
        <v>335</v>
      </c>
      <c r="B720" s="3" t="s">
        <v>253</v>
      </c>
      <c r="C720" s="6" t="s">
        <v>125</v>
      </c>
      <c r="D720" s="118" t="s">
        <v>635</v>
      </c>
      <c r="E720" s="36"/>
      <c r="F720" s="118" t="s">
        <v>635</v>
      </c>
      <c r="G720" s="139">
        <f>1/6</f>
        <v>0.16666666666666666</v>
      </c>
      <c r="H720" s="36">
        <v>3</v>
      </c>
      <c r="I720" s="37">
        <f t="shared" si="83"/>
        <v>5.5555555555555552E-2</v>
      </c>
    </row>
    <row r="721" spans="1:9" ht="16.149999999999999" customHeight="1" x14ac:dyDescent="0.5">
      <c r="A721" s="19" t="s">
        <v>336</v>
      </c>
      <c r="B721" s="3" t="s">
        <v>254</v>
      </c>
      <c r="C721" s="6" t="s">
        <v>125</v>
      </c>
      <c r="D721" s="118" t="s">
        <v>287</v>
      </c>
      <c r="E721" s="118" t="s">
        <v>285</v>
      </c>
      <c r="F721" s="119" t="s">
        <v>638</v>
      </c>
      <c r="G721" s="139">
        <f>1/35</f>
        <v>2.8571428571428571E-2</v>
      </c>
      <c r="H721" s="118">
        <v>3</v>
      </c>
      <c r="I721" s="37">
        <f t="shared" si="83"/>
        <v>9.5238095238095229E-3</v>
      </c>
    </row>
    <row r="722" spans="1:9" ht="15.3" x14ac:dyDescent="0.5">
      <c r="A722" s="19" t="s">
        <v>337</v>
      </c>
      <c r="B722" s="3" t="s">
        <v>255</v>
      </c>
      <c r="C722" s="6" t="s">
        <v>125</v>
      </c>
      <c r="D722" s="118" t="s">
        <v>287</v>
      </c>
      <c r="E722" s="118" t="s">
        <v>285</v>
      </c>
      <c r="F722" s="119" t="s">
        <v>638</v>
      </c>
      <c r="G722" s="139">
        <f t="shared" ref="G722:G726" si="84">1/35</f>
        <v>2.8571428571428571E-2</v>
      </c>
      <c r="H722" s="36">
        <v>3</v>
      </c>
      <c r="I722" s="37">
        <f t="shared" si="83"/>
        <v>9.5238095238095229E-3</v>
      </c>
    </row>
    <row r="723" spans="1:9" ht="15.3" x14ac:dyDescent="0.5">
      <c r="A723" s="19" t="s">
        <v>338</v>
      </c>
      <c r="B723" s="3" t="s">
        <v>256</v>
      </c>
      <c r="C723" s="6" t="s">
        <v>125</v>
      </c>
      <c r="D723" s="118" t="s">
        <v>287</v>
      </c>
      <c r="E723" s="118" t="s">
        <v>285</v>
      </c>
      <c r="F723" s="119" t="s">
        <v>638</v>
      </c>
      <c r="G723" s="139">
        <f t="shared" si="84"/>
        <v>2.8571428571428571E-2</v>
      </c>
      <c r="H723" s="36">
        <v>3</v>
      </c>
      <c r="I723" s="37">
        <f t="shared" si="83"/>
        <v>9.5238095238095229E-3</v>
      </c>
    </row>
    <row r="724" spans="1:9" ht="15.3" x14ac:dyDescent="0.5">
      <c r="A724" s="19" t="s">
        <v>342</v>
      </c>
      <c r="B724" s="3" t="s">
        <v>257</v>
      </c>
      <c r="C724" s="6" t="s">
        <v>125</v>
      </c>
      <c r="D724" s="118" t="s">
        <v>287</v>
      </c>
      <c r="E724" s="118" t="s">
        <v>285</v>
      </c>
      <c r="F724" s="119" t="s">
        <v>638</v>
      </c>
      <c r="G724" s="139">
        <f t="shared" si="84"/>
        <v>2.8571428571428571E-2</v>
      </c>
      <c r="H724" s="36">
        <v>3</v>
      </c>
      <c r="I724" s="37">
        <f t="shared" si="83"/>
        <v>9.5238095238095229E-3</v>
      </c>
    </row>
    <row r="725" spans="1:9" ht="15.3" x14ac:dyDescent="0.5">
      <c r="A725" s="19" t="s">
        <v>343</v>
      </c>
      <c r="B725" s="3" t="s">
        <v>258</v>
      </c>
      <c r="C725" s="6" t="s">
        <v>125</v>
      </c>
      <c r="D725" s="118" t="s">
        <v>287</v>
      </c>
      <c r="E725" s="118" t="s">
        <v>285</v>
      </c>
      <c r="F725" s="119" t="s">
        <v>638</v>
      </c>
      <c r="G725" s="139">
        <f t="shared" si="84"/>
        <v>2.8571428571428571E-2</v>
      </c>
      <c r="H725" s="36">
        <v>3</v>
      </c>
      <c r="I725" s="37">
        <f t="shared" si="83"/>
        <v>9.5238095238095229E-3</v>
      </c>
    </row>
    <row r="726" spans="1:9" ht="15.3" x14ac:dyDescent="0.5">
      <c r="A726" s="19" t="s">
        <v>381</v>
      </c>
      <c r="B726" s="3" t="s">
        <v>259</v>
      </c>
      <c r="C726" s="6" t="s">
        <v>125</v>
      </c>
      <c r="D726" s="118" t="s">
        <v>287</v>
      </c>
      <c r="E726" s="118" t="s">
        <v>285</v>
      </c>
      <c r="F726" s="119" t="s">
        <v>638</v>
      </c>
      <c r="G726" s="139">
        <f t="shared" si="84"/>
        <v>2.8571428571428571E-2</v>
      </c>
      <c r="H726" s="36">
        <v>3</v>
      </c>
      <c r="I726" s="37">
        <f t="shared" si="83"/>
        <v>9.5238095238095229E-3</v>
      </c>
    </row>
    <row r="727" spans="1:9" ht="15.3" x14ac:dyDescent="0.5">
      <c r="A727" s="28">
        <v>4</v>
      </c>
      <c r="B727" s="59" t="s">
        <v>397</v>
      </c>
      <c r="C727" s="6"/>
      <c r="D727" s="118"/>
      <c r="E727" s="36"/>
      <c r="F727" s="36"/>
      <c r="G727" s="139"/>
      <c r="H727" s="36"/>
      <c r="I727" s="37"/>
    </row>
    <row r="728" spans="1:9" ht="15.3" x14ac:dyDescent="0.5">
      <c r="A728" s="19" t="s">
        <v>344</v>
      </c>
      <c r="B728" s="3" t="s">
        <v>211</v>
      </c>
      <c r="C728" s="6" t="s">
        <v>197</v>
      </c>
      <c r="D728" s="118" t="s">
        <v>287</v>
      </c>
      <c r="E728" s="118" t="s">
        <v>285</v>
      </c>
      <c r="F728" s="119" t="s">
        <v>638</v>
      </c>
      <c r="G728" s="139">
        <f>1/35</f>
        <v>2.8571428571428571E-2</v>
      </c>
      <c r="H728" s="36">
        <v>3</v>
      </c>
      <c r="I728" s="37">
        <f t="shared" si="83"/>
        <v>9.5238095238095229E-3</v>
      </c>
    </row>
    <row r="729" spans="1:9" ht="15.3" x14ac:dyDescent="0.5">
      <c r="A729" s="19" t="s">
        <v>345</v>
      </c>
      <c r="B729" s="3" t="s">
        <v>212</v>
      </c>
      <c r="C729" s="6" t="s">
        <v>197</v>
      </c>
      <c r="D729" s="118" t="s">
        <v>287</v>
      </c>
      <c r="E729" s="118" t="s">
        <v>285</v>
      </c>
      <c r="F729" s="119" t="s">
        <v>638</v>
      </c>
      <c r="G729" s="139">
        <f t="shared" ref="G729:G746" si="85">1/35</f>
        <v>2.8571428571428571E-2</v>
      </c>
      <c r="H729" s="36">
        <v>3</v>
      </c>
      <c r="I729" s="37">
        <f t="shared" si="83"/>
        <v>9.5238095238095229E-3</v>
      </c>
    </row>
    <row r="730" spans="1:9" ht="15.3" x14ac:dyDescent="0.5">
      <c r="A730" s="19" t="s">
        <v>346</v>
      </c>
      <c r="B730" s="3" t="s">
        <v>213</v>
      </c>
      <c r="C730" s="6" t="s">
        <v>197</v>
      </c>
      <c r="D730" s="118" t="s">
        <v>287</v>
      </c>
      <c r="E730" s="118" t="s">
        <v>285</v>
      </c>
      <c r="F730" s="119" t="s">
        <v>638</v>
      </c>
      <c r="G730" s="139">
        <f t="shared" si="85"/>
        <v>2.8571428571428571E-2</v>
      </c>
      <c r="H730" s="36">
        <v>3</v>
      </c>
      <c r="I730" s="37">
        <f t="shared" si="83"/>
        <v>9.5238095238095229E-3</v>
      </c>
    </row>
    <row r="731" spans="1:9" ht="15.3" x14ac:dyDescent="0.5">
      <c r="A731" s="19" t="s">
        <v>347</v>
      </c>
      <c r="B731" s="3" t="s">
        <v>260</v>
      </c>
      <c r="C731" s="6" t="s">
        <v>197</v>
      </c>
      <c r="D731" s="118" t="s">
        <v>287</v>
      </c>
      <c r="E731" s="118" t="s">
        <v>285</v>
      </c>
      <c r="F731" s="119" t="s">
        <v>638</v>
      </c>
      <c r="G731" s="139">
        <f t="shared" si="85"/>
        <v>2.8571428571428571E-2</v>
      </c>
      <c r="H731" s="36">
        <v>3</v>
      </c>
      <c r="I731" s="37">
        <f t="shared" si="83"/>
        <v>9.5238095238095229E-3</v>
      </c>
    </row>
    <row r="732" spans="1:9" ht="15.3" x14ac:dyDescent="0.5">
      <c r="A732" s="19" t="s">
        <v>349</v>
      </c>
      <c r="B732" s="3" t="s">
        <v>261</v>
      </c>
      <c r="C732" s="6" t="s">
        <v>197</v>
      </c>
      <c r="D732" s="118" t="s">
        <v>287</v>
      </c>
      <c r="E732" s="118" t="s">
        <v>285</v>
      </c>
      <c r="F732" s="119" t="s">
        <v>638</v>
      </c>
      <c r="G732" s="139">
        <f t="shared" si="85"/>
        <v>2.8571428571428571E-2</v>
      </c>
      <c r="H732" s="36">
        <v>3</v>
      </c>
      <c r="I732" s="37">
        <f t="shared" si="83"/>
        <v>9.5238095238095229E-3</v>
      </c>
    </row>
    <row r="733" spans="1:9" ht="15.3" x14ac:dyDescent="0.5">
      <c r="A733" s="19" t="s">
        <v>351</v>
      </c>
      <c r="B733" s="3" t="s">
        <v>262</v>
      </c>
      <c r="C733" s="6" t="s">
        <v>197</v>
      </c>
      <c r="D733" s="118" t="s">
        <v>287</v>
      </c>
      <c r="E733" s="118" t="s">
        <v>285</v>
      </c>
      <c r="F733" s="119" t="s">
        <v>638</v>
      </c>
      <c r="G733" s="139">
        <f t="shared" si="85"/>
        <v>2.8571428571428571E-2</v>
      </c>
      <c r="H733" s="36">
        <v>3</v>
      </c>
      <c r="I733" s="37">
        <f t="shared" si="83"/>
        <v>9.5238095238095229E-3</v>
      </c>
    </row>
    <row r="734" spans="1:9" ht="15.3" x14ac:dyDescent="0.5">
      <c r="A734" s="19" t="s">
        <v>352</v>
      </c>
      <c r="B734" s="3" t="s">
        <v>263</v>
      </c>
      <c r="C734" s="6" t="s">
        <v>197</v>
      </c>
      <c r="D734" s="118" t="s">
        <v>287</v>
      </c>
      <c r="E734" s="118" t="s">
        <v>285</v>
      </c>
      <c r="F734" s="119" t="s">
        <v>638</v>
      </c>
      <c r="G734" s="139">
        <f t="shared" si="85"/>
        <v>2.8571428571428571E-2</v>
      </c>
      <c r="H734" s="36">
        <v>3</v>
      </c>
      <c r="I734" s="37">
        <f t="shared" si="83"/>
        <v>9.5238095238095229E-3</v>
      </c>
    </row>
    <row r="735" spans="1:9" ht="15.3" x14ac:dyDescent="0.5">
      <c r="A735" s="19" t="s">
        <v>353</v>
      </c>
      <c r="B735" s="3" t="s">
        <v>264</v>
      </c>
      <c r="C735" s="6" t="s">
        <v>197</v>
      </c>
      <c r="D735" s="118" t="s">
        <v>287</v>
      </c>
      <c r="E735" s="118" t="s">
        <v>285</v>
      </c>
      <c r="F735" s="119" t="s">
        <v>638</v>
      </c>
      <c r="G735" s="139">
        <f t="shared" si="85"/>
        <v>2.8571428571428571E-2</v>
      </c>
      <c r="H735" s="36">
        <v>3</v>
      </c>
      <c r="I735" s="37">
        <f t="shared" si="83"/>
        <v>9.5238095238095229E-3</v>
      </c>
    </row>
    <row r="736" spans="1:9" ht="15.3" x14ac:dyDescent="0.5">
      <c r="A736" s="19" t="s">
        <v>354</v>
      </c>
      <c r="B736" s="3" t="s">
        <v>265</v>
      </c>
      <c r="C736" s="6" t="s">
        <v>197</v>
      </c>
      <c r="D736" s="118" t="s">
        <v>287</v>
      </c>
      <c r="E736" s="118" t="s">
        <v>285</v>
      </c>
      <c r="F736" s="119" t="s">
        <v>638</v>
      </c>
      <c r="G736" s="139">
        <f t="shared" si="85"/>
        <v>2.8571428571428571E-2</v>
      </c>
      <c r="H736" s="36">
        <v>3</v>
      </c>
      <c r="I736" s="37">
        <f t="shared" si="83"/>
        <v>9.5238095238095229E-3</v>
      </c>
    </row>
    <row r="737" spans="1:9" ht="15.3" x14ac:dyDescent="0.5">
      <c r="A737" s="20" t="s">
        <v>355</v>
      </c>
      <c r="B737" s="5" t="s">
        <v>266</v>
      </c>
      <c r="C737" s="7" t="s">
        <v>197</v>
      </c>
      <c r="D737" s="123" t="s">
        <v>287</v>
      </c>
      <c r="E737" s="123" t="s">
        <v>285</v>
      </c>
      <c r="F737" s="134" t="s">
        <v>638</v>
      </c>
      <c r="G737" s="140">
        <f t="shared" si="85"/>
        <v>2.8571428571428571E-2</v>
      </c>
      <c r="H737" s="127">
        <v>3</v>
      </c>
      <c r="I737" s="44">
        <f t="shared" si="83"/>
        <v>9.5238095238095229E-3</v>
      </c>
    </row>
    <row r="738" spans="1:9" ht="15.3" x14ac:dyDescent="0.5">
      <c r="A738" s="30" t="s">
        <v>356</v>
      </c>
      <c r="B738" s="8" t="s">
        <v>267</v>
      </c>
      <c r="C738" s="9" t="s">
        <v>197</v>
      </c>
      <c r="D738" s="118" t="s">
        <v>287</v>
      </c>
      <c r="E738" s="118" t="s">
        <v>285</v>
      </c>
      <c r="F738" s="119" t="s">
        <v>638</v>
      </c>
      <c r="G738" s="139">
        <f t="shared" si="85"/>
        <v>2.8571428571428571E-2</v>
      </c>
      <c r="H738" s="36">
        <v>3</v>
      </c>
      <c r="I738" s="37">
        <f t="shared" si="83"/>
        <v>9.5238095238095229E-3</v>
      </c>
    </row>
    <row r="739" spans="1:9" ht="15.3" x14ac:dyDescent="0.5">
      <c r="A739" s="30" t="s">
        <v>357</v>
      </c>
      <c r="B739" s="8" t="s">
        <v>268</v>
      </c>
      <c r="C739" s="9" t="s">
        <v>197</v>
      </c>
      <c r="D739" s="118" t="s">
        <v>287</v>
      </c>
      <c r="E739" s="118" t="s">
        <v>285</v>
      </c>
      <c r="F739" s="119" t="s">
        <v>638</v>
      </c>
      <c r="G739" s="139">
        <f t="shared" si="85"/>
        <v>2.8571428571428571E-2</v>
      </c>
      <c r="H739" s="36">
        <v>3</v>
      </c>
      <c r="I739" s="37">
        <f t="shared" si="83"/>
        <v>9.5238095238095229E-3</v>
      </c>
    </row>
    <row r="740" spans="1:9" ht="15.3" x14ac:dyDescent="0.5">
      <c r="A740" s="131" t="s">
        <v>358</v>
      </c>
      <c r="B740" s="45" t="s">
        <v>269</v>
      </c>
      <c r="C740" s="25" t="s">
        <v>197</v>
      </c>
      <c r="D740" s="125" t="s">
        <v>287</v>
      </c>
      <c r="E740" s="125" t="s">
        <v>285</v>
      </c>
      <c r="F740" s="135" t="s">
        <v>638</v>
      </c>
      <c r="G740" s="141">
        <f t="shared" si="85"/>
        <v>2.8571428571428571E-2</v>
      </c>
      <c r="H740" s="143">
        <v>3</v>
      </c>
      <c r="I740" s="39">
        <f t="shared" si="83"/>
        <v>9.5238095238095229E-3</v>
      </c>
    </row>
    <row r="741" spans="1:9" ht="15.3" x14ac:dyDescent="0.5">
      <c r="A741" s="19" t="s">
        <v>359</v>
      </c>
      <c r="B741" s="3" t="s">
        <v>270</v>
      </c>
      <c r="C741" s="6" t="s">
        <v>125</v>
      </c>
      <c r="D741" s="118" t="s">
        <v>287</v>
      </c>
      <c r="E741" s="118" t="s">
        <v>285</v>
      </c>
      <c r="F741" s="119" t="s">
        <v>638</v>
      </c>
      <c r="G741" s="139">
        <f t="shared" si="85"/>
        <v>2.8571428571428571E-2</v>
      </c>
      <c r="H741" s="36">
        <v>3</v>
      </c>
      <c r="I741" s="37">
        <f t="shared" si="83"/>
        <v>9.5238095238095229E-3</v>
      </c>
    </row>
    <row r="742" spans="1:9" ht="15.3" x14ac:dyDescent="0.5">
      <c r="A742" s="19" t="s">
        <v>360</v>
      </c>
      <c r="B742" s="3" t="s">
        <v>271</v>
      </c>
      <c r="C742" s="6" t="s">
        <v>125</v>
      </c>
      <c r="D742" s="118" t="s">
        <v>287</v>
      </c>
      <c r="E742" s="118" t="s">
        <v>285</v>
      </c>
      <c r="F742" s="119" t="s">
        <v>638</v>
      </c>
      <c r="G742" s="139">
        <f t="shared" si="85"/>
        <v>2.8571428571428571E-2</v>
      </c>
      <c r="H742" s="36">
        <v>3</v>
      </c>
      <c r="I742" s="37">
        <f t="shared" si="83"/>
        <v>9.5238095238095229E-3</v>
      </c>
    </row>
    <row r="743" spans="1:9" ht="15.3" x14ac:dyDescent="0.5">
      <c r="A743" s="19" t="s">
        <v>492</v>
      </c>
      <c r="B743" s="3" t="s">
        <v>272</v>
      </c>
      <c r="C743" s="6" t="s">
        <v>125</v>
      </c>
      <c r="D743" s="118" t="s">
        <v>287</v>
      </c>
      <c r="E743" s="118" t="s">
        <v>285</v>
      </c>
      <c r="F743" s="119" t="s">
        <v>638</v>
      </c>
      <c r="G743" s="139">
        <f t="shared" si="85"/>
        <v>2.8571428571428571E-2</v>
      </c>
      <c r="H743" s="36">
        <v>3</v>
      </c>
      <c r="I743" s="37">
        <f t="shared" si="83"/>
        <v>9.5238095238095229E-3</v>
      </c>
    </row>
    <row r="744" spans="1:9" ht="15.3" x14ac:dyDescent="0.5">
      <c r="A744" s="19" t="s">
        <v>493</v>
      </c>
      <c r="B744" s="3" t="s">
        <v>273</v>
      </c>
      <c r="C744" s="6" t="s">
        <v>125</v>
      </c>
      <c r="D744" s="118" t="s">
        <v>287</v>
      </c>
      <c r="E744" s="118" t="s">
        <v>285</v>
      </c>
      <c r="F744" s="119" t="s">
        <v>638</v>
      </c>
      <c r="G744" s="139">
        <f t="shared" si="85"/>
        <v>2.8571428571428571E-2</v>
      </c>
      <c r="H744" s="36">
        <v>3</v>
      </c>
      <c r="I744" s="37">
        <f t="shared" si="83"/>
        <v>9.5238095238095229E-3</v>
      </c>
    </row>
    <row r="745" spans="1:9" ht="15.3" x14ac:dyDescent="0.5">
      <c r="A745" s="19" t="s">
        <v>494</v>
      </c>
      <c r="B745" s="3" t="s">
        <v>274</v>
      </c>
      <c r="C745" s="6" t="s">
        <v>420</v>
      </c>
      <c r="D745" s="118" t="s">
        <v>421</v>
      </c>
      <c r="E745" s="125" t="s">
        <v>666</v>
      </c>
      <c r="F745" s="125" t="s">
        <v>669</v>
      </c>
      <c r="G745" s="139">
        <f>5/840</f>
        <v>5.9523809523809521E-3</v>
      </c>
      <c r="H745" s="36">
        <v>3</v>
      </c>
      <c r="I745" s="37">
        <f t="shared" si="83"/>
        <v>1.984126984126984E-3</v>
      </c>
    </row>
    <row r="746" spans="1:9" ht="15.3" x14ac:dyDescent="0.5">
      <c r="A746" s="19" t="s">
        <v>495</v>
      </c>
      <c r="B746" s="3" t="s">
        <v>275</v>
      </c>
      <c r="C746" s="6" t="s">
        <v>125</v>
      </c>
      <c r="D746" s="118" t="s">
        <v>287</v>
      </c>
      <c r="E746" s="118" t="s">
        <v>285</v>
      </c>
      <c r="F746" s="119" t="s">
        <v>638</v>
      </c>
      <c r="G746" s="139">
        <f t="shared" si="85"/>
        <v>2.8571428571428571E-2</v>
      </c>
      <c r="H746" s="36">
        <v>3</v>
      </c>
      <c r="I746" s="37">
        <f t="shared" si="83"/>
        <v>9.5238095238095229E-3</v>
      </c>
    </row>
    <row r="747" spans="1:9" ht="15.3" x14ac:dyDescent="0.5">
      <c r="A747" s="28">
        <v>5</v>
      </c>
      <c r="B747" s="128" t="s">
        <v>422</v>
      </c>
      <c r="C747" s="6"/>
      <c r="D747" s="118"/>
      <c r="E747" s="36"/>
      <c r="F747" s="36"/>
      <c r="G747" s="139"/>
      <c r="H747" s="36"/>
      <c r="I747" s="37"/>
    </row>
    <row r="748" spans="1:9" ht="15.3" x14ac:dyDescent="0.5">
      <c r="A748" s="23" t="s">
        <v>423</v>
      </c>
      <c r="B748" s="24" t="s">
        <v>36</v>
      </c>
      <c r="C748" s="12" t="s">
        <v>202</v>
      </c>
      <c r="D748" s="118" t="s">
        <v>287</v>
      </c>
      <c r="E748" s="125" t="s">
        <v>639</v>
      </c>
      <c r="F748" s="125" t="s">
        <v>644</v>
      </c>
      <c r="G748" s="139">
        <f>1/420</f>
        <v>2.3809523809523812E-3</v>
      </c>
      <c r="H748" s="34">
        <v>3</v>
      </c>
      <c r="I748" s="37">
        <f t="shared" si="83"/>
        <v>7.9365079365079376E-4</v>
      </c>
    </row>
    <row r="749" spans="1:9" ht="15.3" x14ac:dyDescent="0.5">
      <c r="A749" s="23" t="s">
        <v>399</v>
      </c>
      <c r="B749" s="3" t="s">
        <v>37</v>
      </c>
      <c r="C749" s="6" t="s">
        <v>202</v>
      </c>
      <c r="D749" s="118" t="s">
        <v>424</v>
      </c>
      <c r="E749" s="125" t="s">
        <v>640</v>
      </c>
      <c r="F749" s="125" t="s">
        <v>645</v>
      </c>
      <c r="G749" s="139">
        <f>3/420</f>
        <v>7.1428571428571426E-3</v>
      </c>
      <c r="H749" s="34">
        <v>3</v>
      </c>
      <c r="I749" s="37">
        <f t="shared" si="83"/>
        <v>2.3809523809523807E-3</v>
      </c>
    </row>
    <row r="750" spans="1:9" ht="15.3" x14ac:dyDescent="0.5">
      <c r="A750" s="23" t="s">
        <v>400</v>
      </c>
      <c r="B750" s="3" t="s">
        <v>38</v>
      </c>
      <c r="C750" s="6" t="s">
        <v>202</v>
      </c>
      <c r="D750" s="118" t="s">
        <v>287</v>
      </c>
      <c r="E750" s="125" t="s">
        <v>639</v>
      </c>
      <c r="F750" s="125" t="s">
        <v>644</v>
      </c>
      <c r="G750" s="139">
        <f t="shared" ref="G750:G752" si="86">1/420</f>
        <v>2.3809523809523812E-3</v>
      </c>
      <c r="H750" s="34">
        <v>3</v>
      </c>
      <c r="I750" s="37">
        <f t="shared" si="83"/>
        <v>7.9365079365079376E-4</v>
      </c>
    </row>
    <row r="751" spans="1:9" ht="15.3" x14ac:dyDescent="0.5">
      <c r="A751" s="23" t="s">
        <v>401</v>
      </c>
      <c r="B751" s="3" t="s">
        <v>39</v>
      </c>
      <c r="C751" s="6" t="s">
        <v>202</v>
      </c>
      <c r="D751" s="118" t="s">
        <v>425</v>
      </c>
      <c r="E751" s="125" t="s">
        <v>641</v>
      </c>
      <c r="F751" s="125" t="s">
        <v>646</v>
      </c>
      <c r="G751" s="139">
        <f>4/420</f>
        <v>9.5238095238095247E-3</v>
      </c>
      <c r="H751" s="34">
        <v>3</v>
      </c>
      <c r="I751" s="37">
        <f t="shared" si="83"/>
        <v>3.174603174603175E-3</v>
      </c>
    </row>
    <row r="752" spans="1:9" ht="15.3" x14ac:dyDescent="0.5">
      <c r="A752" s="23" t="s">
        <v>402</v>
      </c>
      <c r="B752" s="3" t="s">
        <v>40</v>
      </c>
      <c r="C752" s="6" t="s">
        <v>125</v>
      </c>
      <c r="D752" s="118" t="s">
        <v>287</v>
      </c>
      <c r="E752" s="125" t="s">
        <v>639</v>
      </c>
      <c r="F752" s="125" t="s">
        <v>644</v>
      </c>
      <c r="G752" s="139">
        <f t="shared" si="86"/>
        <v>2.3809523809523812E-3</v>
      </c>
      <c r="H752" s="34">
        <v>3</v>
      </c>
      <c r="I752" s="37">
        <f t="shared" si="83"/>
        <v>7.9365079365079376E-4</v>
      </c>
    </row>
    <row r="753" spans="1:9" ht="15.3" x14ac:dyDescent="0.5">
      <c r="A753" s="23" t="s">
        <v>403</v>
      </c>
      <c r="B753" s="3" t="s">
        <v>41</v>
      </c>
      <c r="C753" s="6" t="s">
        <v>202</v>
      </c>
      <c r="D753" s="118" t="s">
        <v>426</v>
      </c>
      <c r="E753" s="125" t="s">
        <v>642</v>
      </c>
      <c r="F753" s="125" t="s">
        <v>647</v>
      </c>
      <c r="G753" s="37">
        <f>20/420</f>
        <v>4.7619047619047616E-2</v>
      </c>
      <c r="H753" s="34">
        <v>3</v>
      </c>
      <c r="I753" s="37">
        <f t="shared" si="83"/>
        <v>1.5873015873015872E-2</v>
      </c>
    </row>
    <row r="754" spans="1:9" ht="15.3" x14ac:dyDescent="0.5">
      <c r="A754" s="23" t="s">
        <v>404</v>
      </c>
      <c r="B754" s="3" t="s">
        <v>42</v>
      </c>
      <c r="C754" s="6" t="s">
        <v>202</v>
      </c>
      <c r="D754" s="125" t="s">
        <v>427</v>
      </c>
      <c r="E754" s="125" t="s">
        <v>654</v>
      </c>
      <c r="F754" s="125" t="s">
        <v>658</v>
      </c>
      <c r="G754" s="37">
        <f>2/840</f>
        <v>2.3809523809523812E-3</v>
      </c>
      <c r="H754" s="34">
        <v>3</v>
      </c>
      <c r="I754" s="37">
        <f t="shared" si="83"/>
        <v>7.9365079365079376E-4</v>
      </c>
    </row>
    <row r="755" spans="1:9" ht="15.3" x14ac:dyDescent="0.5">
      <c r="A755" s="23" t="s">
        <v>405</v>
      </c>
      <c r="B755" s="3" t="s">
        <v>43</v>
      </c>
      <c r="C755" s="6" t="s">
        <v>202</v>
      </c>
      <c r="D755" s="118" t="s">
        <v>426</v>
      </c>
      <c r="E755" s="125" t="s">
        <v>642</v>
      </c>
      <c r="F755" s="125" t="s">
        <v>647</v>
      </c>
      <c r="G755" s="37">
        <f>20/420</f>
        <v>4.7619047619047616E-2</v>
      </c>
      <c r="H755" s="34">
        <v>3</v>
      </c>
      <c r="I755" s="37">
        <f t="shared" si="83"/>
        <v>1.5873015873015872E-2</v>
      </c>
    </row>
    <row r="756" spans="1:9" ht="15.3" x14ac:dyDescent="0.5">
      <c r="A756" s="23" t="s">
        <v>406</v>
      </c>
      <c r="B756" s="3" t="s">
        <v>44</v>
      </c>
      <c r="C756" s="6" t="s">
        <v>202</v>
      </c>
      <c r="D756" s="118" t="s">
        <v>287</v>
      </c>
      <c r="E756" s="125" t="s">
        <v>639</v>
      </c>
      <c r="F756" s="125" t="s">
        <v>644</v>
      </c>
      <c r="G756" s="37">
        <f>1/420</f>
        <v>2.3809523809523812E-3</v>
      </c>
      <c r="H756" s="34">
        <v>3</v>
      </c>
      <c r="I756" s="37">
        <f t="shared" si="83"/>
        <v>7.9365079365079376E-4</v>
      </c>
    </row>
    <row r="757" spans="1:9" ht="15.3" x14ac:dyDescent="0.5">
      <c r="A757" s="23" t="s">
        <v>407</v>
      </c>
      <c r="B757" s="3" t="s">
        <v>45</v>
      </c>
      <c r="C757" s="6" t="s">
        <v>428</v>
      </c>
      <c r="D757" s="125" t="s">
        <v>427</v>
      </c>
      <c r="E757" s="125" t="s">
        <v>654</v>
      </c>
      <c r="F757" s="125" t="s">
        <v>658</v>
      </c>
      <c r="G757" s="37">
        <f>2/840</f>
        <v>2.3809523809523812E-3</v>
      </c>
      <c r="H757" s="36">
        <v>3</v>
      </c>
      <c r="I757" s="37">
        <f t="shared" si="83"/>
        <v>7.9365079365079376E-4</v>
      </c>
    </row>
    <row r="758" spans="1:9" ht="15.3" x14ac:dyDescent="0.5">
      <c r="A758" s="23" t="s">
        <v>408</v>
      </c>
      <c r="B758" s="3" t="s">
        <v>53</v>
      </c>
      <c r="C758" s="6" t="s">
        <v>313</v>
      </c>
      <c r="D758" s="125" t="s">
        <v>435</v>
      </c>
      <c r="E758" s="125" t="s">
        <v>655</v>
      </c>
      <c r="F758" s="125" t="s">
        <v>659</v>
      </c>
      <c r="G758" s="139">
        <f>20/840</f>
        <v>2.3809523809523808E-2</v>
      </c>
      <c r="H758" s="36">
        <v>3</v>
      </c>
      <c r="I758" s="37">
        <f t="shared" si="83"/>
        <v>7.9365079365079361E-3</v>
      </c>
    </row>
    <row r="759" spans="1:9" ht="15.3" x14ac:dyDescent="0.5">
      <c r="A759" s="23" t="s">
        <v>409</v>
      </c>
      <c r="B759" s="3" t="s">
        <v>277</v>
      </c>
      <c r="C759" s="6" t="s">
        <v>202</v>
      </c>
      <c r="D759" s="118" t="s">
        <v>446</v>
      </c>
      <c r="E759" s="125" t="s">
        <v>643</v>
      </c>
      <c r="F759" s="125" t="s">
        <v>648</v>
      </c>
      <c r="G759" s="139">
        <f>2/420</f>
        <v>4.7619047619047623E-3</v>
      </c>
      <c r="H759" s="36">
        <v>3</v>
      </c>
      <c r="I759" s="37">
        <f t="shared" si="83"/>
        <v>1.5873015873015875E-3</v>
      </c>
    </row>
    <row r="760" spans="1:9" ht="15.3" x14ac:dyDescent="0.5">
      <c r="A760" s="23" t="s">
        <v>410</v>
      </c>
      <c r="B760" s="3" t="s">
        <v>130</v>
      </c>
      <c r="C760" s="6" t="s">
        <v>202</v>
      </c>
      <c r="D760" s="118" t="s">
        <v>441</v>
      </c>
      <c r="E760" s="125" t="s">
        <v>664</v>
      </c>
      <c r="F760" s="125" t="s">
        <v>652</v>
      </c>
      <c r="G760" s="37">
        <f>35/420</f>
        <v>8.3333333333333329E-2</v>
      </c>
      <c r="H760" s="36">
        <v>1</v>
      </c>
      <c r="I760" s="37">
        <f t="shared" si="83"/>
        <v>8.3333333333333329E-2</v>
      </c>
    </row>
    <row r="761" spans="1:9" ht="15.3" x14ac:dyDescent="0.5">
      <c r="A761" s="23" t="s">
        <v>411</v>
      </c>
      <c r="B761" s="3" t="s">
        <v>185</v>
      </c>
      <c r="C761" s="6" t="s">
        <v>202</v>
      </c>
      <c r="D761" s="118" t="s">
        <v>441</v>
      </c>
      <c r="E761" s="125" t="s">
        <v>664</v>
      </c>
      <c r="F761" s="125" t="s">
        <v>652</v>
      </c>
      <c r="G761" s="37">
        <f t="shared" ref="G761:G762" si="87">35/420</f>
        <v>8.3333333333333329E-2</v>
      </c>
      <c r="H761" s="36">
        <v>1</v>
      </c>
      <c r="I761" s="37">
        <f t="shared" si="83"/>
        <v>8.3333333333333329E-2</v>
      </c>
    </row>
    <row r="762" spans="1:9" ht="15.3" x14ac:dyDescent="0.5">
      <c r="A762" s="23" t="s">
        <v>412</v>
      </c>
      <c r="B762" s="3" t="s">
        <v>186</v>
      </c>
      <c r="C762" s="6" t="s">
        <v>202</v>
      </c>
      <c r="D762" s="118" t="s">
        <v>441</v>
      </c>
      <c r="E762" s="125" t="s">
        <v>664</v>
      </c>
      <c r="F762" s="125" t="s">
        <v>652</v>
      </c>
      <c r="G762" s="37">
        <f t="shared" si="87"/>
        <v>8.3333333333333329E-2</v>
      </c>
      <c r="H762" s="36">
        <v>1</v>
      </c>
      <c r="I762" s="37">
        <f t="shared" si="83"/>
        <v>8.3333333333333329E-2</v>
      </c>
    </row>
    <row r="763" spans="1:9" ht="15.3" x14ac:dyDescent="0.5">
      <c r="A763" s="23" t="s">
        <v>413</v>
      </c>
      <c r="B763" s="3" t="s">
        <v>131</v>
      </c>
      <c r="C763" s="6" t="s">
        <v>420</v>
      </c>
      <c r="D763" s="118" t="s">
        <v>426</v>
      </c>
      <c r="E763" s="125" t="s">
        <v>642</v>
      </c>
      <c r="F763" s="125" t="s">
        <v>647</v>
      </c>
      <c r="G763" s="37">
        <f>20/420</f>
        <v>4.7619047619047616E-2</v>
      </c>
      <c r="H763" s="34">
        <v>2</v>
      </c>
      <c r="I763" s="37">
        <f t="shared" si="83"/>
        <v>2.3809523809523808E-2</v>
      </c>
    </row>
    <row r="764" spans="1:9" ht="15.3" x14ac:dyDescent="0.5">
      <c r="A764" s="23" t="s">
        <v>414</v>
      </c>
      <c r="B764" s="3" t="s">
        <v>429</v>
      </c>
      <c r="C764" s="6" t="s">
        <v>125</v>
      </c>
      <c r="D764" s="125" t="s">
        <v>427</v>
      </c>
      <c r="E764" s="125" t="s">
        <v>654</v>
      </c>
      <c r="F764" s="125" t="s">
        <v>658</v>
      </c>
      <c r="G764" s="37">
        <f>2/840</f>
        <v>2.3809523809523812E-3</v>
      </c>
      <c r="H764" s="34">
        <v>3</v>
      </c>
      <c r="I764" s="37">
        <f t="shared" si="83"/>
        <v>7.9365079365079376E-4</v>
      </c>
    </row>
    <row r="765" spans="1:9" ht="15.3" x14ac:dyDescent="0.5">
      <c r="A765" s="23" t="s">
        <v>415</v>
      </c>
      <c r="B765" s="3" t="s">
        <v>46</v>
      </c>
      <c r="C765" s="6" t="s">
        <v>420</v>
      </c>
      <c r="D765" s="118" t="s">
        <v>426</v>
      </c>
      <c r="E765" s="125" t="s">
        <v>642</v>
      </c>
      <c r="F765" s="125" t="s">
        <v>647</v>
      </c>
      <c r="G765" s="37">
        <f>20/420</f>
        <v>4.7619047619047616E-2</v>
      </c>
      <c r="H765" s="34">
        <v>2</v>
      </c>
      <c r="I765" s="37">
        <f t="shared" si="83"/>
        <v>2.3809523809523808E-2</v>
      </c>
    </row>
    <row r="766" spans="1:9" ht="15.3" x14ac:dyDescent="0.5">
      <c r="A766" s="23" t="s">
        <v>416</v>
      </c>
      <c r="B766" s="3" t="s">
        <v>47</v>
      </c>
      <c r="C766" s="6" t="s">
        <v>125</v>
      </c>
      <c r="D766" s="125" t="s">
        <v>427</v>
      </c>
      <c r="E766" s="125" t="s">
        <v>654</v>
      </c>
      <c r="F766" s="125" t="s">
        <v>658</v>
      </c>
      <c r="G766" s="37">
        <f>2/840</f>
        <v>2.3809523809523812E-3</v>
      </c>
      <c r="H766" s="34">
        <v>3</v>
      </c>
      <c r="I766" s="37">
        <f t="shared" si="83"/>
        <v>7.9365079365079376E-4</v>
      </c>
    </row>
    <row r="767" spans="1:9" ht="15.3" x14ac:dyDescent="0.5">
      <c r="A767" s="23" t="s">
        <v>417</v>
      </c>
      <c r="B767" s="3" t="s">
        <v>430</v>
      </c>
      <c r="C767" s="6" t="s">
        <v>420</v>
      </c>
      <c r="D767" s="118" t="s">
        <v>426</v>
      </c>
      <c r="E767" s="125" t="s">
        <v>642</v>
      </c>
      <c r="F767" s="125" t="s">
        <v>647</v>
      </c>
      <c r="G767" s="37">
        <f>20/420</f>
        <v>4.7619047619047616E-2</v>
      </c>
      <c r="H767" s="34">
        <v>2</v>
      </c>
      <c r="I767" s="37">
        <f t="shared" si="83"/>
        <v>2.3809523809523808E-2</v>
      </c>
    </row>
    <row r="768" spans="1:9" ht="15.3" x14ac:dyDescent="0.5">
      <c r="A768" s="23" t="s">
        <v>418</v>
      </c>
      <c r="B768" s="3" t="s">
        <v>48</v>
      </c>
      <c r="C768" s="6" t="s">
        <v>125</v>
      </c>
      <c r="D768" s="125" t="s">
        <v>427</v>
      </c>
      <c r="E768" s="125" t="s">
        <v>654</v>
      </c>
      <c r="F768" s="125" t="s">
        <v>658</v>
      </c>
      <c r="G768" s="37">
        <f>2/840</f>
        <v>2.3809523809523812E-3</v>
      </c>
      <c r="H768" s="34">
        <v>3</v>
      </c>
      <c r="I768" s="37">
        <f t="shared" si="83"/>
        <v>7.9365079365079376E-4</v>
      </c>
    </row>
    <row r="769" spans="1:9" ht="15.3" x14ac:dyDescent="0.5">
      <c r="A769" s="23" t="s">
        <v>419</v>
      </c>
      <c r="B769" s="3" t="s">
        <v>49</v>
      </c>
      <c r="C769" s="6" t="s">
        <v>420</v>
      </c>
      <c r="D769" s="118" t="s">
        <v>431</v>
      </c>
      <c r="E769" s="125" t="s">
        <v>653</v>
      </c>
      <c r="F769" s="125" t="s">
        <v>649</v>
      </c>
      <c r="G769" s="37">
        <f>30/420</f>
        <v>7.1428571428571425E-2</v>
      </c>
      <c r="H769" s="34">
        <v>1</v>
      </c>
      <c r="I769" s="37">
        <f t="shared" si="83"/>
        <v>7.1428571428571425E-2</v>
      </c>
    </row>
    <row r="770" spans="1:9" ht="15.3" x14ac:dyDescent="0.5">
      <c r="A770" s="23" t="s">
        <v>437</v>
      </c>
      <c r="B770" s="3" t="s">
        <v>50</v>
      </c>
      <c r="C770" s="6" t="s">
        <v>125</v>
      </c>
      <c r="D770" s="125" t="s">
        <v>432</v>
      </c>
      <c r="E770" s="125" t="s">
        <v>657</v>
      </c>
      <c r="F770" s="125" t="s">
        <v>661</v>
      </c>
      <c r="G770" s="37">
        <f>3/840</f>
        <v>3.5714285714285713E-3</v>
      </c>
      <c r="H770" s="34">
        <v>3</v>
      </c>
      <c r="I770" s="37">
        <f t="shared" si="83"/>
        <v>1.1904761904761904E-3</v>
      </c>
    </row>
    <row r="771" spans="1:9" ht="15.3" x14ac:dyDescent="0.5">
      <c r="A771" s="50" t="s">
        <v>438</v>
      </c>
      <c r="B771" s="5" t="s">
        <v>433</v>
      </c>
      <c r="C771" s="7" t="s">
        <v>125</v>
      </c>
      <c r="D771" s="123" t="s">
        <v>426</v>
      </c>
      <c r="E771" s="129" t="s">
        <v>642</v>
      </c>
      <c r="F771" s="129" t="s">
        <v>647</v>
      </c>
      <c r="G771" s="44">
        <f>20/420</f>
        <v>4.7619047619047616E-2</v>
      </c>
      <c r="H771" s="35">
        <v>3</v>
      </c>
      <c r="I771" s="44">
        <f t="shared" si="83"/>
        <v>1.5873015873015872E-2</v>
      </c>
    </row>
    <row r="772" spans="1:9" ht="15.3" x14ac:dyDescent="0.5">
      <c r="A772" s="27" t="s">
        <v>439</v>
      </c>
      <c r="B772" s="8" t="s">
        <v>51</v>
      </c>
      <c r="C772" s="9" t="s">
        <v>125</v>
      </c>
      <c r="D772" s="118" t="s">
        <v>287</v>
      </c>
      <c r="E772" s="118" t="s">
        <v>639</v>
      </c>
      <c r="F772" s="118" t="s">
        <v>644</v>
      </c>
      <c r="G772" s="37">
        <f>1/420</f>
        <v>2.3809523809523812E-3</v>
      </c>
      <c r="H772" s="34">
        <v>3</v>
      </c>
      <c r="I772" s="37">
        <f t="shared" si="83"/>
        <v>7.9365079365079376E-4</v>
      </c>
    </row>
    <row r="773" spans="1:9" ht="15.3" x14ac:dyDescent="0.5">
      <c r="A773" s="27" t="s">
        <v>440</v>
      </c>
      <c r="B773" s="8" t="s">
        <v>52</v>
      </c>
      <c r="C773" s="9" t="s">
        <v>202</v>
      </c>
      <c r="D773" s="118" t="s">
        <v>434</v>
      </c>
      <c r="E773" s="118" t="s">
        <v>662</v>
      </c>
      <c r="F773" s="118" t="s">
        <v>650</v>
      </c>
      <c r="G773" s="37">
        <f>10/420</f>
        <v>2.3809523809523808E-2</v>
      </c>
      <c r="H773" s="36">
        <v>3</v>
      </c>
      <c r="I773" s="37">
        <f t="shared" si="83"/>
        <v>7.9365079365079361E-3</v>
      </c>
    </row>
    <row r="774" spans="1:9" ht="15.3" x14ac:dyDescent="0.5">
      <c r="A774" s="23" t="s">
        <v>442</v>
      </c>
      <c r="B774" s="45" t="s">
        <v>54</v>
      </c>
      <c r="C774" s="25" t="s">
        <v>202</v>
      </c>
      <c r="D774" s="125" t="s">
        <v>435</v>
      </c>
      <c r="E774" s="125" t="s">
        <v>655</v>
      </c>
      <c r="F774" s="125" t="s">
        <v>659</v>
      </c>
      <c r="G774" s="39">
        <f>20/840</f>
        <v>2.3809523809523808E-2</v>
      </c>
      <c r="H774" s="143">
        <v>3</v>
      </c>
      <c r="I774" s="39">
        <f t="shared" si="83"/>
        <v>7.9365079365079361E-3</v>
      </c>
    </row>
    <row r="775" spans="1:9" ht="15.3" x14ac:dyDescent="0.5">
      <c r="A775" s="23" t="s">
        <v>443</v>
      </c>
      <c r="B775" s="3" t="s">
        <v>55</v>
      </c>
      <c r="C775" s="6" t="s">
        <v>202</v>
      </c>
      <c r="D775" s="125" t="s">
        <v>427</v>
      </c>
      <c r="E775" s="125" t="s">
        <v>654</v>
      </c>
      <c r="F775" s="125" t="s">
        <v>658</v>
      </c>
      <c r="G775" s="37">
        <f>2/840</f>
        <v>2.3809523809523812E-3</v>
      </c>
      <c r="H775" s="36">
        <v>3</v>
      </c>
      <c r="I775" s="37">
        <f t="shared" si="83"/>
        <v>7.9365079365079376E-4</v>
      </c>
    </row>
    <row r="776" spans="1:9" ht="15.3" x14ac:dyDescent="0.5">
      <c r="A776" s="23" t="s">
        <v>444</v>
      </c>
      <c r="B776" s="3" t="s">
        <v>56</v>
      </c>
      <c r="C776" s="6" t="s">
        <v>202</v>
      </c>
      <c r="D776" s="125" t="s">
        <v>436</v>
      </c>
      <c r="E776" s="125" t="s">
        <v>665</v>
      </c>
      <c r="F776" s="125" t="s">
        <v>668</v>
      </c>
      <c r="G776" s="37">
        <f>6/840</f>
        <v>7.1428571428571426E-3</v>
      </c>
      <c r="H776" s="36">
        <v>3</v>
      </c>
      <c r="I776" s="37">
        <f t="shared" si="83"/>
        <v>2.3809523809523807E-3</v>
      </c>
    </row>
    <row r="777" spans="1:9" ht="15.3" x14ac:dyDescent="0.5">
      <c r="A777" s="23" t="s">
        <v>445</v>
      </c>
      <c r="B777" s="3" t="s">
        <v>57</v>
      </c>
      <c r="C777" s="6" t="s">
        <v>125</v>
      </c>
      <c r="D777" s="118" t="s">
        <v>287</v>
      </c>
      <c r="E777" s="125" t="s">
        <v>639</v>
      </c>
      <c r="F777" s="125" t="s">
        <v>644</v>
      </c>
      <c r="G777" s="37">
        <f>1/420</f>
        <v>2.3809523809523812E-3</v>
      </c>
      <c r="H777" s="36">
        <v>5</v>
      </c>
      <c r="I777" s="37">
        <f t="shared" si="83"/>
        <v>4.7619047619047624E-4</v>
      </c>
    </row>
    <row r="778" spans="1:9" ht="15.3" x14ac:dyDescent="0.5">
      <c r="A778" s="28">
        <v>6</v>
      </c>
      <c r="B778" s="128" t="s">
        <v>447</v>
      </c>
      <c r="C778" s="6"/>
      <c r="D778" s="118"/>
      <c r="E778" s="36"/>
      <c r="F778" s="36"/>
      <c r="G778" s="139"/>
      <c r="H778" s="36"/>
      <c r="I778" s="37"/>
    </row>
    <row r="779" spans="1:9" ht="15.3" x14ac:dyDescent="0.5">
      <c r="A779" s="27" t="s">
        <v>448</v>
      </c>
      <c r="B779" s="8" t="s">
        <v>460</v>
      </c>
      <c r="C779" s="9" t="s">
        <v>125</v>
      </c>
      <c r="D779" s="125" t="s">
        <v>435</v>
      </c>
      <c r="E779" s="125" t="s">
        <v>655</v>
      </c>
      <c r="F779" s="125" t="s">
        <v>659</v>
      </c>
      <c r="G779" s="139">
        <f>20/840</f>
        <v>2.3809523809523808E-2</v>
      </c>
      <c r="H779" s="36">
        <v>3</v>
      </c>
      <c r="I779" s="37">
        <f t="shared" si="83"/>
        <v>7.9365079365079361E-3</v>
      </c>
    </row>
    <row r="780" spans="1:9" ht="15.3" x14ac:dyDescent="0.5">
      <c r="A780" s="27" t="s">
        <v>449</v>
      </c>
      <c r="B780" s="8" t="s">
        <v>462</v>
      </c>
      <c r="C780" s="9" t="s">
        <v>125</v>
      </c>
      <c r="D780" s="125" t="s">
        <v>435</v>
      </c>
      <c r="E780" s="125" t="s">
        <v>655</v>
      </c>
      <c r="F780" s="125" t="s">
        <v>659</v>
      </c>
      <c r="G780" s="139">
        <f t="shared" ref="G780" si="88">20/840</f>
        <v>2.3809523809523808E-2</v>
      </c>
      <c r="H780" s="36">
        <v>3</v>
      </c>
      <c r="I780" s="37">
        <f t="shared" ref="I780:I842" si="89">G780/H780</f>
        <v>7.9365079365079361E-3</v>
      </c>
    </row>
    <row r="781" spans="1:9" ht="15.3" x14ac:dyDescent="0.5">
      <c r="A781" s="27" t="s">
        <v>450</v>
      </c>
      <c r="B781" s="8" t="s">
        <v>463</v>
      </c>
      <c r="C781" s="9" t="s">
        <v>125</v>
      </c>
      <c r="D781" s="125" t="s">
        <v>421</v>
      </c>
      <c r="E781" s="125" t="s">
        <v>666</v>
      </c>
      <c r="F781" s="125" t="s">
        <v>669</v>
      </c>
      <c r="G781" s="139">
        <f>5/840</f>
        <v>5.9523809523809521E-3</v>
      </c>
      <c r="H781" s="36">
        <v>3</v>
      </c>
      <c r="I781" s="37">
        <f t="shared" si="89"/>
        <v>1.984126984126984E-3</v>
      </c>
    </row>
    <row r="782" spans="1:9" ht="15.3" x14ac:dyDescent="0.5">
      <c r="A782" s="19" t="s">
        <v>448</v>
      </c>
      <c r="B782" s="3" t="s">
        <v>455</v>
      </c>
      <c r="C782" s="6" t="s">
        <v>197</v>
      </c>
      <c r="D782" s="118" t="s">
        <v>287</v>
      </c>
      <c r="E782" s="125" t="s">
        <v>639</v>
      </c>
      <c r="F782" s="125" t="s">
        <v>644</v>
      </c>
      <c r="G782" s="139">
        <f>1/420</f>
        <v>2.3809523809523812E-3</v>
      </c>
      <c r="H782" s="36">
        <v>3</v>
      </c>
      <c r="I782" s="37">
        <f t="shared" si="89"/>
        <v>7.9365079365079376E-4</v>
      </c>
    </row>
    <row r="783" spans="1:9" ht="15.3" x14ac:dyDescent="0.5">
      <c r="A783" s="19" t="s">
        <v>449</v>
      </c>
      <c r="B783" s="3" t="s">
        <v>456</v>
      </c>
      <c r="C783" s="6" t="s">
        <v>197</v>
      </c>
      <c r="D783" s="118" t="s">
        <v>287</v>
      </c>
      <c r="E783" s="125" t="s">
        <v>639</v>
      </c>
      <c r="F783" s="125" t="s">
        <v>644</v>
      </c>
      <c r="G783" s="139">
        <f t="shared" ref="G783:G784" si="90">1/420</f>
        <v>2.3809523809523812E-3</v>
      </c>
      <c r="H783" s="36">
        <v>3</v>
      </c>
      <c r="I783" s="37">
        <f t="shared" si="89"/>
        <v>7.9365079365079376E-4</v>
      </c>
    </row>
    <row r="784" spans="1:9" ht="15.3" x14ac:dyDescent="0.5">
      <c r="A784" s="19" t="s">
        <v>450</v>
      </c>
      <c r="B784" s="3" t="s">
        <v>457</v>
      </c>
      <c r="C784" s="6" t="s">
        <v>197</v>
      </c>
      <c r="D784" s="118" t="s">
        <v>287</v>
      </c>
      <c r="E784" s="125" t="s">
        <v>639</v>
      </c>
      <c r="F784" s="125" t="s">
        <v>644</v>
      </c>
      <c r="G784" s="139">
        <f t="shared" si="90"/>
        <v>2.3809523809523812E-3</v>
      </c>
      <c r="H784" s="36">
        <v>3</v>
      </c>
      <c r="I784" s="37">
        <f t="shared" si="89"/>
        <v>7.9365079365079376E-4</v>
      </c>
    </row>
    <row r="785" spans="1:9" ht="15.3" x14ac:dyDescent="0.5">
      <c r="A785" s="19" t="s">
        <v>451</v>
      </c>
      <c r="B785" s="15" t="s">
        <v>470</v>
      </c>
      <c r="C785" s="9" t="s">
        <v>125</v>
      </c>
      <c r="D785" s="125" t="s">
        <v>454</v>
      </c>
      <c r="E785" s="125" t="s">
        <v>656</v>
      </c>
      <c r="F785" s="125" t="s">
        <v>660</v>
      </c>
      <c r="G785" s="139">
        <f>1/840</f>
        <v>1.1904761904761906E-3</v>
      </c>
      <c r="H785" s="36">
        <v>3</v>
      </c>
      <c r="I785" s="37">
        <f t="shared" si="89"/>
        <v>3.9682539682539688E-4</v>
      </c>
    </row>
    <row r="786" spans="1:9" ht="15.3" x14ac:dyDescent="0.5">
      <c r="A786" s="19" t="s">
        <v>452</v>
      </c>
      <c r="B786" s="15" t="s">
        <v>471</v>
      </c>
      <c r="C786" s="9" t="s">
        <v>125</v>
      </c>
      <c r="D786" s="125" t="s">
        <v>454</v>
      </c>
      <c r="E786" s="125" t="s">
        <v>656</v>
      </c>
      <c r="F786" s="125" t="s">
        <v>660</v>
      </c>
      <c r="G786" s="139">
        <f t="shared" ref="G786:G788" si="91">1/840</f>
        <v>1.1904761904761906E-3</v>
      </c>
      <c r="H786" s="36">
        <v>3</v>
      </c>
      <c r="I786" s="37">
        <f t="shared" si="89"/>
        <v>3.9682539682539688E-4</v>
      </c>
    </row>
    <row r="787" spans="1:9" ht="15.3" x14ac:dyDescent="0.5">
      <c r="A787" s="19" t="s">
        <v>453</v>
      </c>
      <c r="B787" s="15" t="s">
        <v>472</v>
      </c>
      <c r="C787" s="9" t="s">
        <v>125</v>
      </c>
      <c r="D787" s="125" t="s">
        <v>454</v>
      </c>
      <c r="E787" s="125" t="s">
        <v>656</v>
      </c>
      <c r="F787" s="125" t="s">
        <v>660</v>
      </c>
      <c r="G787" s="139">
        <f t="shared" si="91"/>
        <v>1.1904761904761906E-3</v>
      </c>
      <c r="H787" s="36">
        <v>3</v>
      </c>
      <c r="I787" s="37">
        <f t="shared" si="89"/>
        <v>3.9682539682539688E-4</v>
      </c>
    </row>
    <row r="788" spans="1:9" ht="15.3" x14ac:dyDescent="0.5">
      <c r="A788" s="19" t="s">
        <v>461</v>
      </c>
      <c r="B788" s="15" t="s">
        <v>473</v>
      </c>
      <c r="C788" s="9" t="s">
        <v>125</v>
      </c>
      <c r="D788" s="125" t="s">
        <v>454</v>
      </c>
      <c r="E788" s="125" t="s">
        <v>656</v>
      </c>
      <c r="F788" s="125" t="s">
        <v>660</v>
      </c>
      <c r="G788" s="139">
        <f t="shared" si="91"/>
        <v>1.1904761904761906E-3</v>
      </c>
      <c r="H788" s="36">
        <v>3</v>
      </c>
      <c r="I788" s="37">
        <f t="shared" si="89"/>
        <v>3.9682539682539688E-4</v>
      </c>
    </row>
    <row r="789" spans="1:9" ht="15.3" x14ac:dyDescent="0.5">
      <c r="A789" s="28">
        <v>7</v>
      </c>
      <c r="B789" s="128" t="s">
        <v>474</v>
      </c>
      <c r="C789" s="6"/>
      <c r="D789" s="118"/>
      <c r="E789" s="36"/>
      <c r="F789" s="36"/>
      <c r="G789" s="139"/>
      <c r="H789" s="36"/>
      <c r="I789" s="37"/>
    </row>
    <row r="790" spans="1:9" ht="15.3" x14ac:dyDescent="0.5">
      <c r="A790" s="19" t="s">
        <v>475</v>
      </c>
      <c r="B790" s="3" t="s">
        <v>278</v>
      </c>
      <c r="C790" s="9" t="s">
        <v>125</v>
      </c>
      <c r="D790" s="118" t="s">
        <v>635</v>
      </c>
      <c r="E790" s="36"/>
      <c r="F790" s="118" t="s">
        <v>635</v>
      </c>
      <c r="G790" s="139">
        <f>1/6</f>
        <v>0.16666666666666666</v>
      </c>
      <c r="H790" s="36">
        <v>3</v>
      </c>
      <c r="I790" s="37">
        <f t="shared" si="89"/>
        <v>5.5555555555555552E-2</v>
      </c>
    </row>
    <row r="791" spans="1:9" ht="15.3" x14ac:dyDescent="0.5">
      <c r="A791" s="19" t="s">
        <v>476</v>
      </c>
      <c r="B791" s="3" t="s">
        <v>279</v>
      </c>
      <c r="C791" s="9" t="s">
        <v>125</v>
      </c>
      <c r="D791" s="118" t="s">
        <v>635</v>
      </c>
      <c r="E791" s="36"/>
      <c r="F791" s="118" t="s">
        <v>635</v>
      </c>
      <c r="G791" s="139">
        <f>1/6</f>
        <v>0.16666666666666666</v>
      </c>
      <c r="H791" s="36">
        <v>3</v>
      </c>
      <c r="I791" s="37">
        <f t="shared" si="89"/>
        <v>5.5555555555555552E-2</v>
      </c>
    </row>
    <row r="792" spans="1:9" ht="15.3" x14ac:dyDescent="0.5">
      <c r="A792" s="19" t="s">
        <v>477</v>
      </c>
      <c r="B792" s="3" t="s">
        <v>481</v>
      </c>
      <c r="C792" s="6" t="s">
        <v>125</v>
      </c>
      <c r="D792" s="118" t="s">
        <v>287</v>
      </c>
      <c r="E792" s="118" t="s">
        <v>285</v>
      </c>
      <c r="F792" s="119" t="s">
        <v>638</v>
      </c>
      <c r="G792" s="139">
        <f>1/35</f>
        <v>2.8571428571428571E-2</v>
      </c>
      <c r="H792" s="36">
        <v>3</v>
      </c>
      <c r="I792" s="37">
        <f t="shared" si="89"/>
        <v>9.5238095238095229E-3</v>
      </c>
    </row>
    <row r="793" spans="1:9" ht="15.3" x14ac:dyDescent="0.5">
      <c r="A793" s="19" t="s">
        <v>478</v>
      </c>
      <c r="B793" s="3" t="s">
        <v>280</v>
      </c>
      <c r="C793" s="6" t="s">
        <v>125</v>
      </c>
      <c r="D793" s="125" t="s">
        <v>421</v>
      </c>
      <c r="E793" s="125" t="s">
        <v>666</v>
      </c>
      <c r="F793" s="125" t="s">
        <v>669</v>
      </c>
      <c r="G793" s="139">
        <f>5/840</f>
        <v>5.9523809523809521E-3</v>
      </c>
      <c r="H793" s="36">
        <v>3</v>
      </c>
      <c r="I793" s="37">
        <f t="shared" si="89"/>
        <v>1.984126984126984E-3</v>
      </c>
    </row>
    <row r="794" spans="1:9" ht="30.6" x14ac:dyDescent="0.5">
      <c r="A794" s="19" t="s">
        <v>479</v>
      </c>
      <c r="B794" s="16" t="s">
        <v>281</v>
      </c>
      <c r="C794" s="6" t="s">
        <v>125</v>
      </c>
      <c r="D794" s="125" t="s">
        <v>421</v>
      </c>
      <c r="E794" s="125" t="s">
        <v>666</v>
      </c>
      <c r="F794" s="125" t="s">
        <v>669</v>
      </c>
      <c r="G794" s="139">
        <f>5/840</f>
        <v>5.9523809523809521E-3</v>
      </c>
      <c r="H794" s="118">
        <v>3</v>
      </c>
      <c r="I794" s="37">
        <f t="shared" si="89"/>
        <v>1.984126984126984E-3</v>
      </c>
    </row>
    <row r="795" spans="1:9" ht="15.3" x14ac:dyDescent="0.5">
      <c r="A795" s="19" t="s">
        <v>483</v>
      </c>
      <c r="B795" s="3" t="s">
        <v>490</v>
      </c>
      <c r="C795" s="6" t="s">
        <v>195</v>
      </c>
      <c r="D795" s="125" t="s">
        <v>454</v>
      </c>
      <c r="E795" s="125" t="s">
        <v>656</v>
      </c>
      <c r="F795" s="125" t="s">
        <v>660</v>
      </c>
      <c r="G795" s="139">
        <f>1/840</f>
        <v>1.1904761904761906E-3</v>
      </c>
      <c r="H795" s="36">
        <v>5</v>
      </c>
      <c r="I795" s="37">
        <f t="shared" si="89"/>
        <v>2.3809523809523812E-4</v>
      </c>
    </row>
    <row r="796" spans="1:9" ht="15.3" x14ac:dyDescent="0.5">
      <c r="A796" s="28">
        <v>8</v>
      </c>
      <c r="B796" s="128" t="s">
        <v>491</v>
      </c>
      <c r="C796" s="29"/>
      <c r="D796" s="118"/>
      <c r="E796" s="36"/>
      <c r="F796" s="36"/>
      <c r="G796" s="139"/>
      <c r="H796" s="36"/>
      <c r="I796" s="37"/>
    </row>
    <row r="797" spans="1:9" ht="15.3" x14ac:dyDescent="0.5">
      <c r="A797" s="19" t="s">
        <v>499</v>
      </c>
      <c r="B797" s="3" t="s">
        <v>58</v>
      </c>
      <c r="C797" s="4" t="s">
        <v>125</v>
      </c>
      <c r="D797" s="118" t="s">
        <v>496</v>
      </c>
      <c r="E797" s="125" t="s">
        <v>663</v>
      </c>
      <c r="F797" s="125" t="s">
        <v>651</v>
      </c>
      <c r="G797" s="139">
        <f>5/420</f>
        <v>1.1904761904761904E-2</v>
      </c>
      <c r="H797" s="36">
        <v>3</v>
      </c>
      <c r="I797" s="37">
        <f t="shared" si="89"/>
        <v>3.968253968253968E-3</v>
      </c>
    </row>
    <row r="798" spans="1:9" ht="15.3" x14ac:dyDescent="0.5">
      <c r="A798" s="19" t="s">
        <v>500</v>
      </c>
      <c r="B798" s="3" t="s">
        <v>59</v>
      </c>
      <c r="C798" s="4" t="s">
        <v>195</v>
      </c>
      <c r="D798" s="118" t="s">
        <v>434</v>
      </c>
      <c r="E798" s="125" t="s">
        <v>662</v>
      </c>
      <c r="F798" s="125" t="s">
        <v>650</v>
      </c>
      <c r="G798" s="139">
        <f>10/420</f>
        <v>2.3809523809523808E-2</v>
      </c>
      <c r="H798" s="36">
        <v>3</v>
      </c>
      <c r="I798" s="37">
        <f t="shared" si="89"/>
        <v>7.9365079365079361E-3</v>
      </c>
    </row>
    <row r="799" spans="1:9" ht="15.3" x14ac:dyDescent="0.5">
      <c r="A799" s="19" t="s">
        <v>501</v>
      </c>
      <c r="B799" s="3" t="s">
        <v>60</v>
      </c>
      <c r="C799" s="4" t="s">
        <v>497</v>
      </c>
      <c r="D799" s="118" t="s">
        <v>441</v>
      </c>
      <c r="E799" s="125" t="s">
        <v>664</v>
      </c>
      <c r="F799" s="125" t="s">
        <v>652</v>
      </c>
      <c r="G799" s="139">
        <f>35/420</f>
        <v>8.3333333333333329E-2</v>
      </c>
      <c r="H799" s="36">
        <v>3</v>
      </c>
      <c r="I799" s="37">
        <f t="shared" si="89"/>
        <v>2.7777777777777776E-2</v>
      </c>
    </row>
    <row r="800" spans="1:9" ht="15.3" x14ac:dyDescent="0.5">
      <c r="A800" s="19" t="s">
        <v>502</v>
      </c>
      <c r="B800" s="3" t="s">
        <v>61</v>
      </c>
      <c r="C800" s="4" t="s">
        <v>125</v>
      </c>
      <c r="D800" s="118" t="s">
        <v>496</v>
      </c>
      <c r="E800" s="125" t="s">
        <v>663</v>
      </c>
      <c r="F800" s="125" t="s">
        <v>651</v>
      </c>
      <c r="G800" s="139">
        <f>5/420</f>
        <v>1.1904761904761904E-2</v>
      </c>
      <c r="H800" s="36">
        <v>3</v>
      </c>
      <c r="I800" s="37">
        <f t="shared" si="89"/>
        <v>3.968253968253968E-3</v>
      </c>
    </row>
    <row r="801" spans="1:9" ht="15.3" x14ac:dyDescent="0.5">
      <c r="A801" s="19" t="s">
        <v>503</v>
      </c>
      <c r="B801" s="3" t="s">
        <v>62</v>
      </c>
      <c r="C801" s="4" t="s">
        <v>195</v>
      </c>
      <c r="D801" s="118" t="s">
        <v>496</v>
      </c>
      <c r="E801" s="125" t="s">
        <v>663</v>
      </c>
      <c r="F801" s="125" t="s">
        <v>651</v>
      </c>
      <c r="G801" s="139">
        <f t="shared" ref="G801:G803" si="92">5/420</f>
        <v>1.1904761904761904E-2</v>
      </c>
      <c r="H801" s="36">
        <v>3</v>
      </c>
      <c r="I801" s="37">
        <f t="shared" si="89"/>
        <v>3.968253968253968E-3</v>
      </c>
    </row>
    <row r="802" spans="1:9" ht="15.3" x14ac:dyDescent="0.5">
      <c r="A802" s="19" t="s">
        <v>504</v>
      </c>
      <c r="B802" s="3" t="s">
        <v>137</v>
      </c>
      <c r="C802" s="4" t="s">
        <v>195</v>
      </c>
      <c r="D802" s="118" t="s">
        <v>496</v>
      </c>
      <c r="E802" s="125" t="s">
        <v>663</v>
      </c>
      <c r="F802" s="125" t="s">
        <v>651</v>
      </c>
      <c r="G802" s="139">
        <f t="shared" si="92"/>
        <v>1.1904761904761904E-2</v>
      </c>
      <c r="H802" s="36">
        <v>3</v>
      </c>
      <c r="I802" s="37">
        <f t="shared" si="89"/>
        <v>3.968253968253968E-3</v>
      </c>
    </row>
    <row r="803" spans="1:9" ht="15.3" x14ac:dyDescent="0.5">
      <c r="A803" s="19" t="s">
        <v>505</v>
      </c>
      <c r="B803" s="3" t="s">
        <v>193</v>
      </c>
      <c r="C803" s="4" t="s">
        <v>497</v>
      </c>
      <c r="D803" s="118" t="s">
        <v>496</v>
      </c>
      <c r="E803" s="125" t="s">
        <v>663</v>
      </c>
      <c r="F803" s="125" t="s">
        <v>651</v>
      </c>
      <c r="G803" s="139">
        <f t="shared" si="92"/>
        <v>1.1904761904761904E-2</v>
      </c>
      <c r="H803" s="36">
        <v>3</v>
      </c>
      <c r="I803" s="37">
        <f t="shared" si="89"/>
        <v>3.968253968253968E-3</v>
      </c>
    </row>
    <row r="804" spans="1:9" ht="15.3" x14ac:dyDescent="0.5">
      <c r="A804" s="20" t="s">
        <v>506</v>
      </c>
      <c r="B804" s="5" t="s">
        <v>194</v>
      </c>
      <c r="C804" s="31" t="s">
        <v>195</v>
      </c>
      <c r="D804" s="123" t="s">
        <v>424</v>
      </c>
      <c r="E804" s="129" t="s">
        <v>640</v>
      </c>
      <c r="F804" s="129" t="s">
        <v>645</v>
      </c>
      <c r="G804" s="140">
        <f>3/420</f>
        <v>7.1428571428571426E-3</v>
      </c>
      <c r="H804" s="127">
        <v>3</v>
      </c>
      <c r="I804" s="44">
        <f t="shared" si="89"/>
        <v>2.3809523809523807E-3</v>
      </c>
    </row>
    <row r="805" spans="1:9" ht="15.3" x14ac:dyDescent="0.5">
      <c r="A805" s="30" t="s">
        <v>507</v>
      </c>
      <c r="B805" s="8" t="s">
        <v>246</v>
      </c>
      <c r="C805" s="9" t="s">
        <v>195</v>
      </c>
      <c r="D805" s="118" t="s">
        <v>434</v>
      </c>
      <c r="E805" s="118" t="s">
        <v>662</v>
      </c>
      <c r="F805" s="118" t="s">
        <v>650</v>
      </c>
      <c r="G805" s="139">
        <f>10/420</f>
        <v>2.3809523809523808E-2</v>
      </c>
      <c r="H805" s="36">
        <v>3</v>
      </c>
      <c r="I805" s="37">
        <f t="shared" si="89"/>
        <v>7.9365079365079361E-3</v>
      </c>
    </row>
    <row r="806" spans="1:9" ht="15.3" x14ac:dyDescent="0.5">
      <c r="A806" s="30" t="s">
        <v>508</v>
      </c>
      <c r="B806" s="8" t="s">
        <v>247</v>
      </c>
      <c r="C806" s="9" t="s">
        <v>195</v>
      </c>
      <c r="D806" s="118" t="s">
        <v>426</v>
      </c>
      <c r="E806" s="118" t="s">
        <v>642</v>
      </c>
      <c r="F806" s="118" t="s">
        <v>647</v>
      </c>
      <c r="G806" s="139">
        <f>20/420</f>
        <v>4.7619047619047616E-2</v>
      </c>
      <c r="H806" s="36">
        <v>3</v>
      </c>
      <c r="I806" s="37">
        <f t="shared" si="89"/>
        <v>1.5873015873015872E-2</v>
      </c>
    </row>
    <row r="807" spans="1:9" ht="15.3" x14ac:dyDescent="0.5">
      <c r="A807" s="131" t="s">
        <v>509</v>
      </c>
      <c r="B807" s="45" t="s">
        <v>248</v>
      </c>
      <c r="C807" s="57" t="s">
        <v>195</v>
      </c>
      <c r="D807" s="125" t="s">
        <v>424</v>
      </c>
      <c r="E807" s="125" t="s">
        <v>640</v>
      </c>
      <c r="F807" s="125" t="s">
        <v>645</v>
      </c>
      <c r="G807" s="141">
        <f>3/420</f>
        <v>7.1428571428571426E-3</v>
      </c>
      <c r="H807" s="143">
        <v>3</v>
      </c>
      <c r="I807" s="39">
        <f t="shared" si="89"/>
        <v>2.3809523809523807E-3</v>
      </c>
    </row>
    <row r="808" spans="1:9" ht="15.3" x14ac:dyDescent="0.5">
      <c r="A808" s="19" t="s">
        <v>510</v>
      </c>
      <c r="B808" s="3" t="s">
        <v>249</v>
      </c>
      <c r="C808" s="4" t="s">
        <v>125</v>
      </c>
      <c r="D808" s="118" t="s">
        <v>287</v>
      </c>
      <c r="E808" s="125" t="s">
        <v>639</v>
      </c>
      <c r="F808" s="125" t="s">
        <v>644</v>
      </c>
      <c r="G808" s="139">
        <f>1/420</f>
        <v>2.3809523809523812E-3</v>
      </c>
      <c r="H808" s="36">
        <v>3</v>
      </c>
      <c r="I808" s="37">
        <f t="shared" si="89"/>
        <v>7.9365079365079376E-4</v>
      </c>
    </row>
    <row r="809" spans="1:9" ht="15.3" x14ac:dyDescent="0.5">
      <c r="A809" s="19" t="s">
        <v>511</v>
      </c>
      <c r="B809" s="3" t="s">
        <v>63</v>
      </c>
      <c r="C809" s="4" t="s">
        <v>498</v>
      </c>
      <c r="D809" s="118" t="s">
        <v>287</v>
      </c>
      <c r="E809" s="125" t="s">
        <v>639</v>
      </c>
      <c r="F809" s="125" t="s">
        <v>644</v>
      </c>
      <c r="G809" s="139">
        <f t="shared" ref="G809:G810" si="93">1/420</f>
        <v>2.3809523809523812E-3</v>
      </c>
      <c r="H809" s="36">
        <v>5</v>
      </c>
      <c r="I809" s="37">
        <f t="shared" si="89"/>
        <v>4.7619047619047624E-4</v>
      </c>
    </row>
    <row r="810" spans="1:9" ht="15.3" x14ac:dyDescent="0.5">
      <c r="A810" s="19" t="s">
        <v>512</v>
      </c>
      <c r="B810" s="3" t="s">
        <v>57</v>
      </c>
      <c r="C810" s="4" t="s">
        <v>125</v>
      </c>
      <c r="D810" s="118" t="s">
        <v>287</v>
      </c>
      <c r="E810" s="125" t="s">
        <v>639</v>
      </c>
      <c r="F810" s="125" t="s">
        <v>644</v>
      </c>
      <c r="G810" s="139">
        <f t="shared" si="93"/>
        <v>2.3809523809523812E-3</v>
      </c>
      <c r="H810" s="36">
        <v>5</v>
      </c>
      <c r="I810" s="37">
        <f t="shared" si="89"/>
        <v>4.7619047619047624E-4</v>
      </c>
    </row>
    <row r="811" spans="1:9" ht="15.3" x14ac:dyDescent="0.5">
      <c r="A811" s="28">
        <v>9</v>
      </c>
      <c r="B811" s="128" t="s">
        <v>513</v>
      </c>
      <c r="C811" s="29"/>
      <c r="D811" s="118"/>
      <c r="E811" s="36"/>
      <c r="F811" s="36"/>
      <c r="G811" s="139"/>
      <c r="H811" s="36"/>
      <c r="I811" s="37"/>
    </row>
    <row r="812" spans="1:9" ht="15.3" x14ac:dyDescent="0.5">
      <c r="A812" s="27" t="s">
        <v>530</v>
      </c>
      <c r="B812" s="3" t="s">
        <v>64</v>
      </c>
      <c r="C812" s="25" t="s">
        <v>195</v>
      </c>
      <c r="D812" s="125" t="s">
        <v>515</v>
      </c>
      <c r="E812" s="125" t="s">
        <v>667</v>
      </c>
      <c r="F812" s="125" t="s">
        <v>670</v>
      </c>
      <c r="G812" s="37">
        <f>35/840</f>
        <v>4.1666666666666664E-2</v>
      </c>
      <c r="H812" s="34">
        <v>3</v>
      </c>
      <c r="I812" s="37">
        <f t="shared" si="89"/>
        <v>1.3888888888888888E-2</v>
      </c>
    </row>
    <row r="813" spans="1:9" ht="15.3" x14ac:dyDescent="0.5">
      <c r="A813" s="27" t="s">
        <v>531</v>
      </c>
      <c r="B813" s="3" t="s">
        <v>65</v>
      </c>
      <c r="C813" s="25" t="s">
        <v>195</v>
      </c>
      <c r="D813" s="125" t="s">
        <v>515</v>
      </c>
      <c r="E813" s="125" t="s">
        <v>667</v>
      </c>
      <c r="F813" s="125" t="s">
        <v>670</v>
      </c>
      <c r="G813" s="37">
        <f>35/840</f>
        <v>4.1666666666666664E-2</v>
      </c>
      <c r="H813" s="34">
        <v>3</v>
      </c>
      <c r="I813" s="37">
        <f t="shared" si="89"/>
        <v>1.3888888888888888E-2</v>
      </c>
    </row>
    <row r="814" spans="1:9" ht="15.3" x14ac:dyDescent="0.5">
      <c r="A814" s="27" t="s">
        <v>532</v>
      </c>
      <c r="B814" s="3" t="s">
        <v>66</v>
      </c>
      <c r="C814" s="25" t="s">
        <v>195</v>
      </c>
      <c r="D814" s="125" t="s">
        <v>516</v>
      </c>
      <c r="E814" s="125" t="s">
        <v>671</v>
      </c>
      <c r="F814" s="125" t="s">
        <v>673</v>
      </c>
      <c r="G814" s="37">
        <f>4/840</f>
        <v>4.7619047619047623E-3</v>
      </c>
      <c r="H814" s="34">
        <v>3</v>
      </c>
      <c r="I814" s="37">
        <f t="shared" si="89"/>
        <v>1.5873015873015875E-3</v>
      </c>
    </row>
    <row r="815" spans="1:9" ht="15.3" x14ac:dyDescent="0.5">
      <c r="A815" s="27" t="s">
        <v>533</v>
      </c>
      <c r="B815" s="3" t="s">
        <v>67</v>
      </c>
      <c r="C815" s="6" t="s">
        <v>125</v>
      </c>
      <c r="D815" s="125" t="s">
        <v>454</v>
      </c>
      <c r="E815" s="125" t="s">
        <v>656</v>
      </c>
      <c r="F815" s="125" t="s">
        <v>660</v>
      </c>
      <c r="G815" s="37">
        <f>1/840</f>
        <v>1.1904761904761906E-3</v>
      </c>
      <c r="H815" s="34">
        <v>3</v>
      </c>
      <c r="I815" s="37">
        <f t="shared" si="89"/>
        <v>3.9682539682539688E-4</v>
      </c>
    </row>
    <row r="816" spans="1:9" ht="15.3" x14ac:dyDescent="0.5">
      <c r="A816" s="27" t="s">
        <v>534</v>
      </c>
      <c r="B816" s="3" t="s">
        <v>68</v>
      </c>
      <c r="C816" s="6" t="s">
        <v>125</v>
      </c>
      <c r="D816" s="125" t="s">
        <v>454</v>
      </c>
      <c r="E816" s="125" t="s">
        <v>656</v>
      </c>
      <c r="F816" s="125" t="s">
        <v>660</v>
      </c>
      <c r="G816" s="37">
        <f t="shared" ref="G816:G818" si="94">1/840</f>
        <v>1.1904761904761906E-3</v>
      </c>
      <c r="H816" s="36">
        <v>7</v>
      </c>
      <c r="I816" s="37">
        <f t="shared" si="89"/>
        <v>1.7006802721088437E-4</v>
      </c>
    </row>
    <row r="817" spans="1:9" ht="15.3" x14ac:dyDescent="0.5">
      <c r="A817" s="27" t="s">
        <v>535</v>
      </c>
      <c r="B817" s="3" t="s">
        <v>69</v>
      </c>
      <c r="C817" s="6" t="s">
        <v>125</v>
      </c>
      <c r="D817" s="125" t="s">
        <v>454</v>
      </c>
      <c r="E817" s="125" t="s">
        <v>656</v>
      </c>
      <c r="F817" s="125" t="s">
        <v>660</v>
      </c>
      <c r="G817" s="37">
        <f t="shared" si="94"/>
        <v>1.1904761904761906E-3</v>
      </c>
      <c r="H817" s="36">
        <v>5</v>
      </c>
      <c r="I817" s="37">
        <f t="shared" si="89"/>
        <v>2.3809523809523812E-4</v>
      </c>
    </row>
    <row r="818" spans="1:9" ht="15.3" x14ac:dyDescent="0.5">
      <c r="A818" s="27" t="s">
        <v>536</v>
      </c>
      <c r="B818" s="3" t="s">
        <v>57</v>
      </c>
      <c r="C818" s="6" t="s">
        <v>125</v>
      </c>
      <c r="D818" s="125" t="s">
        <v>454</v>
      </c>
      <c r="E818" s="125" t="s">
        <v>656</v>
      </c>
      <c r="F818" s="125" t="s">
        <v>660</v>
      </c>
      <c r="G818" s="37">
        <f t="shared" si="94"/>
        <v>1.1904761904761906E-3</v>
      </c>
      <c r="H818" s="36">
        <v>5</v>
      </c>
      <c r="I818" s="37">
        <f t="shared" si="89"/>
        <v>2.3809523809523812E-4</v>
      </c>
    </row>
    <row r="819" spans="1:9" ht="15.3" x14ac:dyDescent="0.5">
      <c r="A819" s="27" t="s">
        <v>537</v>
      </c>
      <c r="B819" s="3" t="s">
        <v>70</v>
      </c>
      <c r="C819" s="6" t="s">
        <v>196</v>
      </c>
      <c r="D819" s="125" t="s">
        <v>517</v>
      </c>
      <c r="E819" s="125" t="s">
        <v>672</v>
      </c>
      <c r="F819" s="125" t="s">
        <v>674</v>
      </c>
      <c r="G819" s="37">
        <f>12/840</f>
        <v>1.4285714285714285E-2</v>
      </c>
      <c r="H819" s="36">
        <v>1</v>
      </c>
      <c r="I819" s="37">
        <f t="shared" si="89"/>
        <v>1.4285714285714285E-2</v>
      </c>
    </row>
    <row r="820" spans="1:9" ht="15.3" x14ac:dyDescent="0.5">
      <c r="A820" s="27" t="s">
        <v>538</v>
      </c>
      <c r="B820" s="3" t="s">
        <v>71</v>
      </c>
      <c r="C820" s="6" t="s">
        <v>195</v>
      </c>
      <c r="D820" s="125" t="s">
        <v>432</v>
      </c>
      <c r="E820" s="125" t="s">
        <v>657</v>
      </c>
      <c r="F820" s="125" t="s">
        <v>661</v>
      </c>
      <c r="G820" s="37">
        <f>3/840</f>
        <v>3.5714285714285713E-3</v>
      </c>
      <c r="H820" s="36">
        <v>8</v>
      </c>
      <c r="I820" s="37">
        <f t="shared" si="89"/>
        <v>4.4642857142857141E-4</v>
      </c>
    </row>
    <row r="821" spans="1:9" ht="15.3" x14ac:dyDescent="0.5">
      <c r="A821" s="27" t="s">
        <v>539</v>
      </c>
      <c r="B821" s="3" t="s">
        <v>72</v>
      </c>
      <c r="C821" s="6" t="s">
        <v>125</v>
      </c>
      <c r="D821" s="125" t="s">
        <v>515</v>
      </c>
      <c r="E821" s="125" t="s">
        <v>667</v>
      </c>
      <c r="F821" s="125" t="s">
        <v>670</v>
      </c>
      <c r="G821" s="37">
        <f>35/840</f>
        <v>4.1666666666666664E-2</v>
      </c>
      <c r="H821" s="36">
        <v>1</v>
      </c>
      <c r="I821" s="37">
        <f t="shared" si="89"/>
        <v>4.1666666666666664E-2</v>
      </c>
    </row>
    <row r="822" spans="1:9" ht="15.3" x14ac:dyDescent="0.5">
      <c r="A822" s="27" t="s">
        <v>540</v>
      </c>
      <c r="B822" s="3" t="s">
        <v>73</v>
      </c>
      <c r="C822" s="6" t="s">
        <v>195</v>
      </c>
      <c r="D822" s="125" t="s">
        <v>515</v>
      </c>
      <c r="E822" s="125" t="s">
        <v>667</v>
      </c>
      <c r="F822" s="125" t="s">
        <v>670</v>
      </c>
      <c r="G822" s="37">
        <f t="shared" ref="G822:G825" si="95">35/840</f>
        <v>4.1666666666666664E-2</v>
      </c>
      <c r="H822" s="36">
        <v>1</v>
      </c>
      <c r="I822" s="37">
        <f t="shared" si="89"/>
        <v>4.1666666666666664E-2</v>
      </c>
    </row>
    <row r="823" spans="1:9" ht="15.3" x14ac:dyDescent="0.5">
      <c r="A823" s="27" t="s">
        <v>541</v>
      </c>
      <c r="B823" s="3" t="s">
        <v>74</v>
      </c>
      <c r="C823" s="6" t="s">
        <v>195</v>
      </c>
      <c r="D823" s="125" t="s">
        <v>515</v>
      </c>
      <c r="E823" s="125" t="s">
        <v>667</v>
      </c>
      <c r="F823" s="125" t="s">
        <v>670</v>
      </c>
      <c r="G823" s="37">
        <f t="shared" si="95"/>
        <v>4.1666666666666664E-2</v>
      </c>
      <c r="H823" s="36">
        <v>3</v>
      </c>
      <c r="I823" s="37">
        <f t="shared" si="89"/>
        <v>1.3888888888888888E-2</v>
      </c>
    </row>
    <row r="824" spans="1:9" ht="15.3" x14ac:dyDescent="0.5">
      <c r="A824" s="27" t="s">
        <v>542</v>
      </c>
      <c r="B824" s="3" t="s">
        <v>75</v>
      </c>
      <c r="C824" s="6" t="s">
        <v>195</v>
      </c>
      <c r="D824" s="125" t="s">
        <v>515</v>
      </c>
      <c r="E824" s="125" t="s">
        <v>667</v>
      </c>
      <c r="F824" s="125" t="s">
        <v>670</v>
      </c>
      <c r="G824" s="37">
        <f t="shared" si="95"/>
        <v>4.1666666666666664E-2</v>
      </c>
      <c r="H824" s="36">
        <v>1</v>
      </c>
      <c r="I824" s="37">
        <f t="shared" si="89"/>
        <v>4.1666666666666664E-2</v>
      </c>
    </row>
    <row r="825" spans="1:9" ht="15.3" x14ac:dyDescent="0.5">
      <c r="A825" s="27" t="s">
        <v>543</v>
      </c>
      <c r="B825" s="3" t="s">
        <v>76</v>
      </c>
      <c r="C825" s="6" t="s">
        <v>125</v>
      </c>
      <c r="D825" s="125" t="s">
        <v>515</v>
      </c>
      <c r="E825" s="125" t="s">
        <v>667</v>
      </c>
      <c r="F825" s="125" t="s">
        <v>670</v>
      </c>
      <c r="G825" s="37">
        <f t="shared" si="95"/>
        <v>4.1666666666666664E-2</v>
      </c>
      <c r="H825" s="36">
        <v>3</v>
      </c>
      <c r="I825" s="37">
        <f t="shared" si="89"/>
        <v>1.3888888888888888E-2</v>
      </c>
    </row>
    <row r="826" spans="1:9" ht="15.3" x14ac:dyDescent="0.5">
      <c r="A826" s="27" t="s">
        <v>544</v>
      </c>
      <c r="B826" s="3" t="s">
        <v>77</v>
      </c>
      <c r="C826" s="6" t="s">
        <v>196</v>
      </c>
      <c r="D826" s="125" t="s">
        <v>436</v>
      </c>
      <c r="E826" s="125" t="s">
        <v>665</v>
      </c>
      <c r="F826" s="125" t="s">
        <v>668</v>
      </c>
      <c r="G826" s="37">
        <f>6/840</f>
        <v>7.1428571428571426E-3</v>
      </c>
      <c r="H826" s="36">
        <v>1</v>
      </c>
      <c r="I826" s="37">
        <f t="shared" si="89"/>
        <v>7.1428571428571426E-3</v>
      </c>
    </row>
    <row r="827" spans="1:9" ht="15.3" x14ac:dyDescent="0.5">
      <c r="A827" s="27" t="s">
        <v>545</v>
      </c>
      <c r="B827" s="3" t="s">
        <v>78</v>
      </c>
      <c r="C827" s="6" t="s">
        <v>125</v>
      </c>
      <c r="D827" s="125" t="s">
        <v>517</v>
      </c>
      <c r="E827" s="125" t="s">
        <v>672</v>
      </c>
      <c r="F827" s="125" t="s">
        <v>674</v>
      </c>
      <c r="G827" s="37">
        <f>12/840</f>
        <v>1.4285714285714285E-2</v>
      </c>
      <c r="H827" s="36">
        <v>1</v>
      </c>
      <c r="I827" s="37">
        <f t="shared" si="89"/>
        <v>1.4285714285714285E-2</v>
      </c>
    </row>
    <row r="828" spans="1:9" ht="15.3" x14ac:dyDescent="0.5">
      <c r="A828" s="27" t="s">
        <v>546</v>
      </c>
      <c r="B828" s="3" t="s">
        <v>79</v>
      </c>
      <c r="C828" s="6" t="s">
        <v>197</v>
      </c>
      <c r="D828" s="125" t="s">
        <v>454</v>
      </c>
      <c r="E828" s="125" t="s">
        <v>656</v>
      </c>
      <c r="F828" s="125" t="s">
        <v>660</v>
      </c>
      <c r="G828" s="37">
        <f>1/840</f>
        <v>1.1904761904761906E-3</v>
      </c>
      <c r="H828" s="36">
        <v>3</v>
      </c>
      <c r="I828" s="37">
        <f t="shared" si="89"/>
        <v>3.9682539682539688E-4</v>
      </c>
    </row>
    <row r="829" spans="1:9" ht="15.3" x14ac:dyDescent="0.5">
      <c r="A829" s="27" t="s">
        <v>547</v>
      </c>
      <c r="B829" s="3" t="s">
        <v>80</v>
      </c>
      <c r="C829" s="6" t="s">
        <v>197</v>
      </c>
      <c r="D829" s="125" t="s">
        <v>454</v>
      </c>
      <c r="E829" s="125" t="s">
        <v>656</v>
      </c>
      <c r="F829" s="125" t="s">
        <v>660</v>
      </c>
      <c r="G829" s="37">
        <f t="shared" ref="G829:G830" si="96">1/840</f>
        <v>1.1904761904761906E-3</v>
      </c>
      <c r="H829" s="36">
        <v>3</v>
      </c>
      <c r="I829" s="37">
        <f t="shared" si="89"/>
        <v>3.9682539682539688E-4</v>
      </c>
    </row>
    <row r="830" spans="1:9" ht="15.3" x14ac:dyDescent="0.5">
      <c r="A830" s="27" t="s">
        <v>548</v>
      </c>
      <c r="B830" s="3" t="s">
        <v>81</v>
      </c>
      <c r="C830" s="6" t="s">
        <v>125</v>
      </c>
      <c r="D830" s="125" t="s">
        <v>454</v>
      </c>
      <c r="E830" s="125" t="s">
        <v>656</v>
      </c>
      <c r="F830" s="125" t="s">
        <v>660</v>
      </c>
      <c r="G830" s="37">
        <f t="shared" si="96"/>
        <v>1.1904761904761906E-3</v>
      </c>
      <c r="H830" s="36">
        <v>3</v>
      </c>
      <c r="I830" s="37">
        <f t="shared" si="89"/>
        <v>3.9682539682539688E-4</v>
      </c>
    </row>
    <row r="831" spans="1:9" ht="15.3" x14ac:dyDescent="0.5">
      <c r="A831" s="28">
        <v>10</v>
      </c>
      <c r="B831" s="128" t="s">
        <v>549</v>
      </c>
      <c r="C831" s="29"/>
      <c r="D831" s="118"/>
      <c r="E831" s="36"/>
      <c r="F831" s="36"/>
      <c r="G831" s="139"/>
      <c r="H831" s="36"/>
      <c r="I831" s="37"/>
    </row>
    <row r="832" spans="1:9" ht="15.3" x14ac:dyDescent="0.5">
      <c r="A832" s="23" t="s">
        <v>553</v>
      </c>
      <c r="B832" s="3" t="s">
        <v>82</v>
      </c>
      <c r="C832" s="6" t="s">
        <v>125</v>
      </c>
      <c r="D832" s="118" t="s">
        <v>287</v>
      </c>
      <c r="E832" s="118" t="s">
        <v>285</v>
      </c>
      <c r="F832" s="119" t="s">
        <v>638</v>
      </c>
      <c r="G832" s="139">
        <f>1/35</f>
        <v>2.8571428571428571E-2</v>
      </c>
      <c r="H832" s="36">
        <v>3</v>
      </c>
      <c r="I832" s="37">
        <f t="shared" si="89"/>
        <v>9.5238095238095229E-3</v>
      </c>
    </row>
    <row r="833" spans="1:9" ht="15.3" x14ac:dyDescent="0.5">
      <c r="A833" s="23" t="s">
        <v>554</v>
      </c>
      <c r="B833" s="3" t="s">
        <v>83</v>
      </c>
      <c r="C833" s="6" t="s">
        <v>125</v>
      </c>
      <c r="D833" s="118" t="s">
        <v>635</v>
      </c>
      <c r="E833" s="36"/>
      <c r="F833" s="118" t="s">
        <v>635</v>
      </c>
      <c r="G833" s="139">
        <f>1/6</f>
        <v>0.16666666666666666</v>
      </c>
      <c r="H833" s="36">
        <v>3</v>
      </c>
      <c r="I833" s="37">
        <f t="shared" si="89"/>
        <v>5.5555555555555552E-2</v>
      </c>
    </row>
    <row r="834" spans="1:9" ht="15.3" x14ac:dyDescent="0.5">
      <c r="A834" s="23" t="s">
        <v>555</v>
      </c>
      <c r="B834" s="3" t="s">
        <v>134</v>
      </c>
      <c r="C834" s="6" t="s">
        <v>125</v>
      </c>
      <c r="D834" s="118" t="s">
        <v>635</v>
      </c>
      <c r="E834" s="36"/>
      <c r="F834" s="118" t="s">
        <v>635</v>
      </c>
      <c r="G834" s="139">
        <f>1/6</f>
        <v>0.16666666666666666</v>
      </c>
      <c r="H834" s="36">
        <v>3</v>
      </c>
      <c r="I834" s="37">
        <f t="shared" si="89"/>
        <v>5.5555555555555552E-2</v>
      </c>
    </row>
    <row r="835" spans="1:9" ht="15.3" x14ac:dyDescent="0.5">
      <c r="A835" s="23" t="s">
        <v>556</v>
      </c>
      <c r="B835" s="3" t="s">
        <v>282</v>
      </c>
      <c r="C835" s="6" t="s">
        <v>125</v>
      </c>
      <c r="D835" s="118" t="s">
        <v>287</v>
      </c>
      <c r="E835" s="118" t="s">
        <v>285</v>
      </c>
      <c r="F835" s="119" t="s">
        <v>638</v>
      </c>
      <c r="G835" s="139">
        <f>1/35</f>
        <v>2.8571428571428571E-2</v>
      </c>
      <c r="H835" s="36">
        <v>3</v>
      </c>
      <c r="I835" s="37">
        <f t="shared" si="89"/>
        <v>9.5238095238095229E-3</v>
      </c>
    </row>
    <row r="836" spans="1:9" ht="15.3" x14ac:dyDescent="0.5">
      <c r="A836" s="23" t="s">
        <v>557</v>
      </c>
      <c r="B836" s="3" t="s">
        <v>283</v>
      </c>
      <c r="C836" s="6" t="s">
        <v>125</v>
      </c>
      <c r="D836" s="118" t="s">
        <v>287</v>
      </c>
      <c r="E836" s="118" t="s">
        <v>285</v>
      </c>
      <c r="F836" s="119" t="s">
        <v>638</v>
      </c>
      <c r="G836" s="139">
        <f t="shared" ref="G836:G838" si="97">1/35</f>
        <v>2.8571428571428571E-2</v>
      </c>
      <c r="H836" s="36">
        <v>3</v>
      </c>
      <c r="I836" s="37">
        <f t="shared" si="89"/>
        <v>9.5238095238095229E-3</v>
      </c>
    </row>
    <row r="837" spans="1:9" ht="15.3" x14ac:dyDescent="0.5">
      <c r="A837" s="50" t="s">
        <v>558</v>
      </c>
      <c r="B837" s="5" t="s">
        <v>84</v>
      </c>
      <c r="C837" s="7" t="s">
        <v>125</v>
      </c>
      <c r="D837" s="123" t="s">
        <v>287</v>
      </c>
      <c r="E837" s="123" t="s">
        <v>285</v>
      </c>
      <c r="F837" s="134" t="s">
        <v>638</v>
      </c>
      <c r="G837" s="140">
        <f t="shared" si="97"/>
        <v>2.8571428571428571E-2</v>
      </c>
      <c r="H837" s="127">
        <v>3</v>
      </c>
      <c r="I837" s="44">
        <f t="shared" si="89"/>
        <v>9.5238095238095229E-3</v>
      </c>
    </row>
    <row r="838" spans="1:9" ht="15.3" x14ac:dyDescent="0.5">
      <c r="A838" s="27" t="s">
        <v>559</v>
      </c>
      <c r="B838" s="8" t="s">
        <v>192</v>
      </c>
      <c r="C838" s="9" t="s">
        <v>125</v>
      </c>
      <c r="D838" s="118" t="s">
        <v>287</v>
      </c>
      <c r="E838" s="118" t="s">
        <v>285</v>
      </c>
      <c r="F838" s="119" t="s">
        <v>638</v>
      </c>
      <c r="G838" s="139">
        <f t="shared" si="97"/>
        <v>2.8571428571428571E-2</v>
      </c>
      <c r="H838" s="36">
        <v>3</v>
      </c>
      <c r="I838" s="37">
        <f t="shared" si="89"/>
        <v>9.5238095238095229E-3</v>
      </c>
    </row>
    <row r="839" spans="1:9" ht="46.15" customHeight="1" x14ac:dyDescent="0.5">
      <c r="A839" s="27" t="s">
        <v>560</v>
      </c>
      <c r="B839" s="52" t="s">
        <v>551</v>
      </c>
      <c r="C839" s="9" t="s">
        <v>125</v>
      </c>
      <c r="D839" s="118" t="s">
        <v>421</v>
      </c>
      <c r="E839" s="118" t="s">
        <v>666</v>
      </c>
      <c r="F839" s="118" t="s">
        <v>669</v>
      </c>
      <c r="G839" s="139">
        <f>5/840</f>
        <v>5.9523809523809521E-3</v>
      </c>
      <c r="H839" s="118">
        <v>3</v>
      </c>
      <c r="I839" s="37">
        <f t="shared" si="89"/>
        <v>1.984126984126984E-3</v>
      </c>
    </row>
    <row r="840" spans="1:9" ht="45.9" x14ac:dyDescent="0.5">
      <c r="A840" s="23" t="s">
        <v>561</v>
      </c>
      <c r="B840" s="58" t="s">
        <v>550</v>
      </c>
      <c r="C840" s="25" t="s">
        <v>125</v>
      </c>
      <c r="D840" s="125" t="s">
        <v>289</v>
      </c>
      <c r="E840" s="42"/>
      <c r="F840" s="138" t="s">
        <v>675</v>
      </c>
      <c r="G840" s="141">
        <f>2/35</f>
        <v>5.7142857142857141E-2</v>
      </c>
      <c r="H840" s="125">
        <v>3</v>
      </c>
      <c r="I840" s="39">
        <f t="shared" si="89"/>
        <v>1.9047619047619046E-2</v>
      </c>
    </row>
    <row r="841" spans="1:9" ht="28.2" x14ac:dyDescent="0.5">
      <c r="A841" s="23" t="s">
        <v>562</v>
      </c>
      <c r="B841" s="46" t="s">
        <v>552</v>
      </c>
      <c r="C841" s="6" t="s">
        <v>125</v>
      </c>
      <c r="D841" s="125" t="s">
        <v>421</v>
      </c>
      <c r="E841" s="125" t="s">
        <v>666</v>
      </c>
      <c r="F841" s="125" t="s">
        <v>669</v>
      </c>
      <c r="G841" s="139">
        <f>5/840</f>
        <v>5.9523809523809521E-3</v>
      </c>
      <c r="H841" s="118">
        <v>3</v>
      </c>
      <c r="I841" s="37">
        <f t="shared" si="89"/>
        <v>1.984126984126984E-3</v>
      </c>
    </row>
    <row r="842" spans="1:9" ht="15.3" x14ac:dyDescent="0.5">
      <c r="A842" s="23" t="s">
        <v>563</v>
      </c>
      <c r="B842" s="3" t="s">
        <v>85</v>
      </c>
      <c r="C842" s="6" t="s">
        <v>125</v>
      </c>
      <c r="D842" s="118" t="s">
        <v>289</v>
      </c>
      <c r="E842" s="36"/>
      <c r="F842" s="119" t="s">
        <v>675</v>
      </c>
      <c r="G842" s="139">
        <f t="shared" ref="G842" si="98">2/35</f>
        <v>5.7142857142857141E-2</v>
      </c>
      <c r="H842" s="36">
        <v>3</v>
      </c>
      <c r="I842" s="37">
        <f t="shared" si="89"/>
        <v>1.9047619047619046E-2</v>
      </c>
    </row>
    <row r="843" spans="1:9" ht="15.3" x14ac:dyDescent="0.5">
      <c r="A843" s="145">
        <v>11</v>
      </c>
      <c r="B843" s="146" t="s">
        <v>340</v>
      </c>
      <c r="C843" s="9"/>
      <c r="D843" s="118"/>
      <c r="E843" s="36"/>
      <c r="F843" s="36"/>
      <c r="G843" s="139"/>
      <c r="H843" s="36"/>
      <c r="I843" s="37"/>
    </row>
    <row r="844" spans="1:9" ht="15.3" x14ac:dyDescent="0.5">
      <c r="A844" s="19" t="s">
        <v>567</v>
      </c>
      <c r="B844" s="3" t="s">
        <v>140</v>
      </c>
      <c r="C844" s="9" t="s">
        <v>202</v>
      </c>
      <c r="D844" s="118" t="s">
        <v>333</v>
      </c>
      <c r="E844" s="118" t="s">
        <v>656</v>
      </c>
      <c r="F844" s="125" t="s">
        <v>660</v>
      </c>
      <c r="G844" s="139">
        <f>1/840</f>
        <v>1.1904761904761906E-3</v>
      </c>
      <c r="H844" s="36">
        <v>5</v>
      </c>
      <c r="I844" s="37">
        <f t="shared" ref="I844:I902" si="99">G844/H844</f>
        <v>2.3809523809523812E-4</v>
      </c>
    </row>
    <row r="845" spans="1:9" ht="15.3" x14ac:dyDescent="0.5">
      <c r="A845" s="19" t="s">
        <v>568</v>
      </c>
      <c r="B845" s="3" t="s">
        <v>57</v>
      </c>
      <c r="C845" s="6" t="s">
        <v>125</v>
      </c>
      <c r="D845" s="118" t="s">
        <v>333</v>
      </c>
      <c r="E845" s="118" t="s">
        <v>656</v>
      </c>
      <c r="F845" s="125" t="s">
        <v>660</v>
      </c>
      <c r="G845" s="139">
        <f>1/840</f>
        <v>1.1904761904761906E-3</v>
      </c>
      <c r="H845" s="36">
        <v>5</v>
      </c>
      <c r="I845" s="37">
        <f t="shared" si="99"/>
        <v>2.3809523809523812E-4</v>
      </c>
    </row>
    <row r="846" spans="1:9" ht="15.3" x14ac:dyDescent="0.5">
      <c r="A846" s="19" t="s">
        <v>569</v>
      </c>
      <c r="B846" s="3" t="s">
        <v>141</v>
      </c>
      <c r="C846" s="6" t="s">
        <v>125</v>
      </c>
      <c r="D846" s="118" t="s">
        <v>566</v>
      </c>
      <c r="E846" s="118" t="s">
        <v>671</v>
      </c>
      <c r="F846" s="125" t="s">
        <v>673</v>
      </c>
      <c r="G846" s="139">
        <f>4/840</f>
        <v>4.7619047619047623E-3</v>
      </c>
      <c r="H846" s="36">
        <v>3</v>
      </c>
      <c r="I846" s="37">
        <f t="shared" si="99"/>
        <v>1.5873015873015875E-3</v>
      </c>
    </row>
    <row r="847" spans="1:9" ht="15.3" x14ac:dyDescent="0.5">
      <c r="A847" s="19" t="s">
        <v>570</v>
      </c>
      <c r="B847" s="3" t="s">
        <v>82</v>
      </c>
      <c r="C847" s="6" t="s">
        <v>125</v>
      </c>
      <c r="D847" s="118" t="s">
        <v>333</v>
      </c>
      <c r="E847" s="118" t="s">
        <v>656</v>
      </c>
      <c r="F847" s="125" t="s">
        <v>660</v>
      </c>
      <c r="G847" s="139">
        <f t="shared" ref="G847" si="100">1/840</f>
        <v>1.1904761904761906E-3</v>
      </c>
      <c r="H847" s="36">
        <v>3</v>
      </c>
      <c r="I847" s="37">
        <f t="shared" si="99"/>
        <v>3.9682539682539688E-4</v>
      </c>
    </row>
    <row r="848" spans="1:9" ht="15.3" x14ac:dyDescent="0.5">
      <c r="A848" s="19" t="s">
        <v>571</v>
      </c>
      <c r="B848" s="3" t="s">
        <v>142</v>
      </c>
      <c r="C848" s="6" t="s">
        <v>125</v>
      </c>
      <c r="D848" s="118" t="s">
        <v>334</v>
      </c>
      <c r="E848" s="118" t="s">
        <v>667</v>
      </c>
      <c r="F848" s="125" t="s">
        <v>670</v>
      </c>
      <c r="G848" s="139">
        <f>35/840</f>
        <v>4.1666666666666664E-2</v>
      </c>
      <c r="H848" s="36">
        <v>3</v>
      </c>
      <c r="I848" s="37">
        <f t="shared" si="99"/>
        <v>1.3888888888888888E-2</v>
      </c>
    </row>
    <row r="849" spans="1:9" ht="15.3" x14ac:dyDescent="0.5">
      <c r="A849" s="19" t="s">
        <v>572</v>
      </c>
      <c r="B849" s="3" t="s">
        <v>339</v>
      </c>
      <c r="C849" s="9"/>
      <c r="D849" s="118"/>
      <c r="E849" s="118"/>
      <c r="F849" s="118"/>
      <c r="G849" s="142"/>
      <c r="H849" s="36"/>
      <c r="I849" s="37" t="e">
        <f t="shared" si="99"/>
        <v>#DIV/0!</v>
      </c>
    </row>
    <row r="850" spans="1:9" ht="15.3" x14ac:dyDescent="0.5">
      <c r="A850" s="4"/>
      <c r="B850" s="3" t="s">
        <v>143</v>
      </c>
      <c r="C850" s="6" t="s">
        <v>125</v>
      </c>
      <c r="D850" s="118" t="s">
        <v>333</v>
      </c>
      <c r="E850" s="118" t="s">
        <v>656</v>
      </c>
      <c r="F850" s="125" t="s">
        <v>660</v>
      </c>
      <c r="G850" s="139">
        <f>1/840</f>
        <v>1.1904761904761906E-3</v>
      </c>
      <c r="H850" s="36">
        <v>7</v>
      </c>
      <c r="I850" s="37">
        <f t="shared" si="99"/>
        <v>1.7006802721088437E-4</v>
      </c>
    </row>
    <row r="851" spans="1:9" ht="15.3" x14ac:dyDescent="0.5">
      <c r="A851" s="4"/>
      <c r="B851" s="3" t="s">
        <v>144</v>
      </c>
      <c r="C851" s="6" t="s">
        <v>125</v>
      </c>
      <c r="D851" s="118" t="s">
        <v>333</v>
      </c>
      <c r="E851" s="118" t="s">
        <v>656</v>
      </c>
      <c r="F851" s="125" t="s">
        <v>660</v>
      </c>
      <c r="G851" s="139">
        <f t="shared" ref="G851:G853" si="101">1/840</f>
        <v>1.1904761904761906E-3</v>
      </c>
      <c r="H851" s="36">
        <v>5</v>
      </c>
      <c r="I851" s="37">
        <f t="shared" si="99"/>
        <v>2.3809523809523812E-4</v>
      </c>
    </row>
    <row r="852" spans="1:9" ht="15.3" x14ac:dyDescent="0.5">
      <c r="A852" s="4"/>
      <c r="B852" s="3" t="s">
        <v>565</v>
      </c>
      <c r="C852" s="6" t="s">
        <v>125</v>
      </c>
      <c r="D852" s="118" t="s">
        <v>333</v>
      </c>
      <c r="E852" s="118" t="s">
        <v>656</v>
      </c>
      <c r="F852" s="125" t="s">
        <v>660</v>
      </c>
      <c r="G852" s="139">
        <f t="shared" si="101"/>
        <v>1.1904761904761906E-3</v>
      </c>
      <c r="H852" s="36">
        <v>5</v>
      </c>
      <c r="I852" s="37">
        <f t="shared" si="99"/>
        <v>2.3809523809523812E-4</v>
      </c>
    </row>
    <row r="853" spans="1:9" ht="15.75" customHeight="1" x14ac:dyDescent="0.5">
      <c r="A853" s="4" t="s">
        <v>573</v>
      </c>
      <c r="B853" s="3" t="s">
        <v>145</v>
      </c>
      <c r="C853" s="6" t="s">
        <v>125</v>
      </c>
      <c r="D853" s="118" t="s">
        <v>333</v>
      </c>
      <c r="E853" s="118" t="s">
        <v>656</v>
      </c>
      <c r="F853" s="125" t="s">
        <v>660</v>
      </c>
      <c r="G853" s="139">
        <f t="shared" si="101"/>
        <v>1.1904761904761906E-3</v>
      </c>
      <c r="H853" s="34">
        <v>10</v>
      </c>
      <c r="I853" s="37">
        <f t="shared" si="99"/>
        <v>1.1904761904761906E-4</v>
      </c>
    </row>
    <row r="854" spans="1:9" ht="15.75" customHeight="1" x14ac:dyDescent="0.5">
      <c r="A854" s="4" t="s">
        <v>574</v>
      </c>
      <c r="B854" s="3" t="s">
        <v>146</v>
      </c>
      <c r="C854" s="6" t="s">
        <v>125</v>
      </c>
      <c r="D854" s="118" t="s">
        <v>334</v>
      </c>
      <c r="E854" s="118" t="s">
        <v>667</v>
      </c>
      <c r="F854" s="125" t="s">
        <v>670</v>
      </c>
      <c r="G854" s="139">
        <f>35/840</f>
        <v>4.1666666666666664E-2</v>
      </c>
      <c r="H854" s="34">
        <v>5</v>
      </c>
      <c r="I854" s="37">
        <f t="shared" si="99"/>
        <v>8.3333333333333332E-3</v>
      </c>
    </row>
    <row r="855" spans="1:9" ht="15.3" x14ac:dyDescent="0.5">
      <c r="A855" s="28">
        <v>12</v>
      </c>
      <c r="B855" s="128" t="s">
        <v>575</v>
      </c>
      <c r="C855" s="9"/>
      <c r="D855" s="118"/>
      <c r="E855" s="36"/>
      <c r="F855" s="36"/>
      <c r="G855" s="139"/>
      <c r="H855" s="36"/>
      <c r="I855" s="37"/>
    </row>
    <row r="856" spans="1:9" ht="16.899999999999999" customHeight="1" x14ac:dyDescent="0.5">
      <c r="A856" s="19" t="s">
        <v>590</v>
      </c>
      <c r="B856" s="3" t="s">
        <v>159</v>
      </c>
      <c r="C856" s="6" t="s">
        <v>125</v>
      </c>
      <c r="D856" s="118" t="s">
        <v>333</v>
      </c>
      <c r="E856" s="118" t="s">
        <v>656</v>
      </c>
      <c r="F856" s="125" t="s">
        <v>660</v>
      </c>
      <c r="G856" s="37">
        <f>1/840</f>
        <v>1.1904761904761906E-3</v>
      </c>
      <c r="H856" s="34">
        <v>7</v>
      </c>
      <c r="I856" s="37">
        <f t="shared" si="99"/>
        <v>1.7006802721088437E-4</v>
      </c>
    </row>
    <row r="857" spans="1:9" ht="16.899999999999999" customHeight="1" x14ac:dyDescent="0.5">
      <c r="A857" s="19" t="s">
        <v>591</v>
      </c>
      <c r="B857" s="3" t="s">
        <v>160</v>
      </c>
      <c r="C857" s="6" t="s">
        <v>125</v>
      </c>
      <c r="D857" s="118" t="s">
        <v>683</v>
      </c>
      <c r="E857" s="118" t="s">
        <v>684</v>
      </c>
      <c r="F857" s="125" t="s">
        <v>685</v>
      </c>
      <c r="G857" s="37">
        <f>19/840</f>
        <v>2.2619047619047618E-2</v>
      </c>
      <c r="H857" s="34">
        <v>7</v>
      </c>
      <c r="I857" s="37">
        <f t="shared" si="99"/>
        <v>3.2312925170068026E-3</v>
      </c>
    </row>
    <row r="858" spans="1:9" ht="16.899999999999999" customHeight="1" x14ac:dyDescent="0.5">
      <c r="A858" s="19" t="s">
        <v>592</v>
      </c>
      <c r="B858" s="3" t="s">
        <v>161</v>
      </c>
      <c r="C858" s="6" t="s">
        <v>125</v>
      </c>
      <c r="D858" s="118" t="s">
        <v>333</v>
      </c>
      <c r="E858" s="118" t="s">
        <v>656</v>
      </c>
      <c r="F858" s="125" t="s">
        <v>660</v>
      </c>
      <c r="G858" s="37">
        <f t="shared" ref="G858:G876" si="102">1/840</f>
        <v>1.1904761904761906E-3</v>
      </c>
      <c r="H858" s="34">
        <v>5</v>
      </c>
      <c r="I858" s="37">
        <f t="shared" si="99"/>
        <v>2.3809523809523812E-4</v>
      </c>
    </row>
    <row r="859" spans="1:9" ht="16.899999999999999" customHeight="1" x14ac:dyDescent="0.5">
      <c r="A859" s="19" t="s">
        <v>593</v>
      </c>
      <c r="B859" s="3" t="s">
        <v>162</v>
      </c>
      <c r="C859" s="6" t="s">
        <v>125</v>
      </c>
      <c r="D859" s="118" t="s">
        <v>683</v>
      </c>
      <c r="E859" s="118" t="s">
        <v>684</v>
      </c>
      <c r="F859" s="125" t="s">
        <v>685</v>
      </c>
      <c r="G859" s="37">
        <f>19/840</f>
        <v>2.2619047619047618E-2</v>
      </c>
      <c r="H859" s="34">
        <v>5</v>
      </c>
      <c r="I859" s="37">
        <f t="shared" si="99"/>
        <v>4.5238095238095237E-3</v>
      </c>
    </row>
    <row r="860" spans="1:9" ht="16.899999999999999" customHeight="1" x14ac:dyDescent="0.5">
      <c r="A860" s="19" t="s">
        <v>594</v>
      </c>
      <c r="B860" s="3" t="s">
        <v>163</v>
      </c>
      <c r="C860" s="6" t="s">
        <v>580</v>
      </c>
      <c r="D860" s="118" t="s">
        <v>333</v>
      </c>
      <c r="E860" s="118" t="s">
        <v>656</v>
      </c>
      <c r="F860" s="125" t="s">
        <v>660</v>
      </c>
      <c r="G860" s="37">
        <f t="shared" si="102"/>
        <v>1.1904761904761906E-3</v>
      </c>
      <c r="H860" s="34">
        <v>5</v>
      </c>
      <c r="I860" s="37">
        <f t="shared" si="99"/>
        <v>2.3809523809523812E-4</v>
      </c>
    </row>
    <row r="861" spans="1:9" ht="16.899999999999999" customHeight="1" x14ac:dyDescent="0.5">
      <c r="A861" s="19" t="s">
        <v>595</v>
      </c>
      <c r="B861" s="3" t="s">
        <v>164</v>
      </c>
      <c r="C861" s="6" t="s">
        <v>195</v>
      </c>
      <c r="D861" s="118" t="s">
        <v>333</v>
      </c>
      <c r="E861" s="118" t="s">
        <v>656</v>
      </c>
      <c r="F861" s="125" t="s">
        <v>660</v>
      </c>
      <c r="G861" s="37">
        <f t="shared" si="102"/>
        <v>1.1904761904761906E-3</v>
      </c>
      <c r="H861" s="34">
        <v>8</v>
      </c>
      <c r="I861" s="37">
        <f t="shared" si="99"/>
        <v>1.4880952380952382E-4</v>
      </c>
    </row>
    <row r="862" spans="1:9" ht="16.899999999999999" customHeight="1" x14ac:dyDescent="0.5">
      <c r="A862" s="19" t="s">
        <v>596</v>
      </c>
      <c r="B862" s="3" t="s">
        <v>165</v>
      </c>
      <c r="C862" s="6" t="s">
        <v>202</v>
      </c>
      <c r="D862" s="118" t="s">
        <v>333</v>
      </c>
      <c r="E862" s="118" t="s">
        <v>656</v>
      </c>
      <c r="F862" s="125" t="s">
        <v>660</v>
      </c>
      <c r="G862" s="37">
        <f t="shared" si="102"/>
        <v>1.1904761904761906E-3</v>
      </c>
      <c r="H862" s="34">
        <v>7</v>
      </c>
      <c r="I862" s="37">
        <f t="shared" si="99"/>
        <v>1.7006802721088437E-4</v>
      </c>
    </row>
    <row r="863" spans="1:9" ht="15.3" x14ac:dyDescent="0.5">
      <c r="A863" s="19" t="s">
        <v>597</v>
      </c>
      <c r="B863" s="3" t="s">
        <v>69</v>
      </c>
      <c r="C863" s="6" t="s">
        <v>202</v>
      </c>
      <c r="D863" s="118" t="s">
        <v>333</v>
      </c>
      <c r="E863" s="118" t="s">
        <v>656</v>
      </c>
      <c r="F863" s="125" t="s">
        <v>660</v>
      </c>
      <c r="G863" s="37">
        <f t="shared" si="102"/>
        <v>1.1904761904761906E-3</v>
      </c>
      <c r="H863" s="34">
        <v>5</v>
      </c>
      <c r="I863" s="37">
        <f t="shared" si="99"/>
        <v>2.3809523809523812E-4</v>
      </c>
    </row>
    <row r="864" spans="1:9" ht="15.3" x14ac:dyDescent="0.5">
      <c r="A864" s="19" t="s">
        <v>598</v>
      </c>
      <c r="B864" s="3" t="s">
        <v>166</v>
      </c>
      <c r="C864" s="6" t="s">
        <v>125</v>
      </c>
      <c r="D864" s="118" t="s">
        <v>333</v>
      </c>
      <c r="E864" s="118" t="s">
        <v>656</v>
      </c>
      <c r="F864" s="125" t="s">
        <v>660</v>
      </c>
      <c r="G864" s="37">
        <f t="shared" si="102"/>
        <v>1.1904761904761906E-3</v>
      </c>
      <c r="H864" s="34">
        <v>8</v>
      </c>
      <c r="I864" s="37">
        <f t="shared" si="99"/>
        <v>1.4880952380952382E-4</v>
      </c>
    </row>
    <row r="865" spans="1:9" ht="15.3" x14ac:dyDescent="0.5">
      <c r="A865" s="19" t="s">
        <v>599</v>
      </c>
      <c r="B865" s="3" t="s">
        <v>167</v>
      </c>
      <c r="C865" s="6" t="s">
        <v>195</v>
      </c>
      <c r="D865" s="118" t="s">
        <v>333</v>
      </c>
      <c r="E865" s="118" t="s">
        <v>656</v>
      </c>
      <c r="F865" s="125" t="s">
        <v>660</v>
      </c>
      <c r="G865" s="37">
        <f t="shared" si="102"/>
        <v>1.1904761904761906E-3</v>
      </c>
      <c r="H865" s="34">
        <v>3</v>
      </c>
      <c r="I865" s="37">
        <f t="shared" si="99"/>
        <v>3.9682539682539688E-4</v>
      </c>
    </row>
    <row r="866" spans="1:9" ht="15.3" x14ac:dyDescent="0.5">
      <c r="A866" s="19" t="s">
        <v>600</v>
      </c>
      <c r="B866" s="3" t="s">
        <v>168</v>
      </c>
      <c r="C866" s="6" t="s">
        <v>125</v>
      </c>
      <c r="D866" s="118" t="s">
        <v>333</v>
      </c>
      <c r="E866" s="118" t="s">
        <v>656</v>
      </c>
      <c r="F866" s="125" t="s">
        <v>660</v>
      </c>
      <c r="G866" s="37">
        <f t="shared" si="102"/>
        <v>1.1904761904761906E-3</v>
      </c>
      <c r="H866" s="34">
        <v>5</v>
      </c>
      <c r="I866" s="37">
        <f t="shared" si="99"/>
        <v>2.3809523809523812E-4</v>
      </c>
    </row>
    <row r="867" spans="1:9" ht="15.3" x14ac:dyDescent="0.5">
      <c r="A867" s="19" t="s">
        <v>601</v>
      </c>
      <c r="B867" s="3" t="s">
        <v>169</v>
      </c>
      <c r="C867" s="6" t="s">
        <v>195</v>
      </c>
      <c r="D867" s="118" t="s">
        <v>333</v>
      </c>
      <c r="E867" s="118" t="s">
        <v>656</v>
      </c>
      <c r="F867" s="125" t="s">
        <v>660</v>
      </c>
      <c r="G867" s="37">
        <f t="shared" si="102"/>
        <v>1.1904761904761906E-3</v>
      </c>
      <c r="H867" s="34">
        <v>5</v>
      </c>
      <c r="I867" s="37">
        <f t="shared" si="99"/>
        <v>2.3809523809523812E-4</v>
      </c>
    </row>
    <row r="868" spans="1:9" ht="15.3" x14ac:dyDescent="0.5">
      <c r="A868" s="19" t="s">
        <v>602</v>
      </c>
      <c r="B868" s="3" t="s">
        <v>170</v>
      </c>
      <c r="C868" s="6" t="s">
        <v>125</v>
      </c>
      <c r="D868" s="118" t="s">
        <v>333</v>
      </c>
      <c r="E868" s="118" t="s">
        <v>656</v>
      </c>
      <c r="F868" s="125" t="s">
        <v>660</v>
      </c>
      <c r="G868" s="37">
        <f t="shared" si="102"/>
        <v>1.1904761904761906E-3</v>
      </c>
      <c r="H868" s="34">
        <v>5</v>
      </c>
      <c r="I868" s="37">
        <f t="shared" si="99"/>
        <v>2.3809523809523812E-4</v>
      </c>
    </row>
    <row r="869" spans="1:9" ht="15.3" x14ac:dyDescent="0.5">
      <c r="A869" s="19" t="s">
        <v>603</v>
      </c>
      <c r="B869" s="3" t="s">
        <v>171</v>
      </c>
      <c r="C869" s="6" t="s">
        <v>125</v>
      </c>
      <c r="D869" s="118" t="s">
        <v>333</v>
      </c>
      <c r="E869" s="118" t="s">
        <v>656</v>
      </c>
      <c r="F869" s="125" t="s">
        <v>660</v>
      </c>
      <c r="G869" s="37">
        <f t="shared" si="102"/>
        <v>1.1904761904761906E-3</v>
      </c>
      <c r="H869" s="34">
        <v>3</v>
      </c>
      <c r="I869" s="37">
        <f t="shared" si="99"/>
        <v>3.9682539682539688E-4</v>
      </c>
    </row>
    <row r="870" spans="1:9" ht="15.3" x14ac:dyDescent="0.5">
      <c r="A870" s="19" t="s">
        <v>604</v>
      </c>
      <c r="B870" s="3" t="s">
        <v>172</v>
      </c>
      <c r="C870" s="6" t="s">
        <v>125</v>
      </c>
      <c r="D870" s="118" t="s">
        <v>333</v>
      </c>
      <c r="E870" s="118" t="s">
        <v>656</v>
      </c>
      <c r="F870" s="125" t="s">
        <v>660</v>
      </c>
      <c r="G870" s="37">
        <f t="shared" si="102"/>
        <v>1.1904761904761906E-3</v>
      </c>
      <c r="H870" s="34">
        <v>3</v>
      </c>
      <c r="I870" s="37">
        <f t="shared" si="99"/>
        <v>3.9682539682539688E-4</v>
      </c>
    </row>
    <row r="871" spans="1:9" ht="15.3" x14ac:dyDescent="0.5">
      <c r="A871" s="19" t="s">
        <v>605</v>
      </c>
      <c r="B871" s="3" t="s">
        <v>173</v>
      </c>
      <c r="C871" s="6" t="s">
        <v>125</v>
      </c>
      <c r="D871" s="118" t="s">
        <v>333</v>
      </c>
      <c r="E871" s="118" t="s">
        <v>656</v>
      </c>
      <c r="F871" s="125" t="s">
        <v>660</v>
      </c>
      <c r="G871" s="37">
        <f t="shared" si="102"/>
        <v>1.1904761904761906E-3</v>
      </c>
      <c r="H871" s="34">
        <v>3</v>
      </c>
      <c r="I871" s="37">
        <f t="shared" si="99"/>
        <v>3.9682539682539688E-4</v>
      </c>
    </row>
    <row r="872" spans="1:9" ht="15.3" x14ac:dyDescent="0.5">
      <c r="A872" s="19" t="s">
        <v>606</v>
      </c>
      <c r="B872" s="3" t="s">
        <v>174</v>
      </c>
      <c r="C872" s="6" t="s">
        <v>125</v>
      </c>
      <c r="D872" s="118" t="s">
        <v>333</v>
      </c>
      <c r="E872" s="118" t="s">
        <v>656</v>
      </c>
      <c r="F872" s="125" t="s">
        <v>660</v>
      </c>
      <c r="G872" s="37">
        <f t="shared" si="102"/>
        <v>1.1904761904761906E-3</v>
      </c>
      <c r="H872" s="34">
        <v>1</v>
      </c>
      <c r="I872" s="37">
        <f t="shared" si="99"/>
        <v>1.1904761904761906E-3</v>
      </c>
    </row>
    <row r="873" spans="1:9" ht="15.3" x14ac:dyDescent="0.5">
      <c r="A873" s="19" t="s">
        <v>607</v>
      </c>
      <c r="B873" s="3" t="s">
        <v>175</v>
      </c>
      <c r="C873" s="6" t="s">
        <v>125</v>
      </c>
      <c r="D873" s="118" t="s">
        <v>333</v>
      </c>
      <c r="E873" s="118" t="s">
        <v>656</v>
      </c>
      <c r="F873" s="125" t="s">
        <v>660</v>
      </c>
      <c r="G873" s="37">
        <f t="shared" si="102"/>
        <v>1.1904761904761906E-3</v>
      </c>
      <c r="H873" s="34">
        <v>3</v>
      </c>
      <c r="I873" s="37">
        <f t="shared" si="99"/>
        <v>3.9682539682539688E-4</v>
      </c>
    </row>
    <row r="874" spans="1:9" ht="15.3" x14ac:dyDescent="0.5">
      <c r="A874" s="19" t="s">
        <v>608</v>
      </c>
      <c r="B874" s="3" t="s">
        <v>176</v>
      </c>
      <c r="C874" s="6" t="s">
        <v>125</v>
      </c>
      <c r="D874" s="118" t="s">
        <v>333</v>
      </c>
      <c r="E874" s="118" t="s">
        <v>656</v>
      </c>
      <c r="F874" s="125" t="s">
        <v>660</v>
      </c>
      <c r="G874" s="37">
        <f t="shared" si="102"/>
        <v>1.1904761904761906E-3</v>
      </c>
      <c r="H874" s="34">
        <v>3</v>
      </c>
      <c r="I874" s="37">
        <f t="shared" si="99"/>
        <v>3.9682539682539688E-4</v>
      </c>
    </row>
    <row r="875" spans="1:9" ht="15.3" x14ac:dyDescent="0.5">
      <c r="A875" s="19" t="s">
        <v>609</v>
      </c>
      <c r="B875" s="3" t="s">
        <v>276</v>
      </c>
      <c r="C875" s="6" t="s">
        <v>125</v>
      </c>
      <c r="D875" s="118" t="s">
        <v>333</v>
      </c>
      <c r="E875" s="118" t="s">
        <v>656</v>
      </c>
      <c r="F875" s="125" t="s">
        <v>660</v>
      </c>
      <c r="G875" s="37">
        <f t="shared" si="102"/>
        <v>1.1904761904761906E-3</v>
      </c>
      <c r="H875" s="34">
        <v>3</v>
      </c>
      <c r="I875" s="37">
        <f t="shared" si="99"/>
        <v>3.9682539682539688E-4</v>
      </c>
    </row>
    <row r="876" spans="1:9" ht="15.3" x14ac:dyDescent="0.5">
      <c r="A876" s="19" t="s">
        <v>610</v>
      </c>
      <c r="B876" s="3" t="s">
        <v>233</v>
      </c>
      <c r="C876" s="6" t="s">
        <v>125</v>
      </c>
      <c r="D876" s="118" t="s">
        <v>333</v>
      </c>
      <c r="E876" s="118" t="s">
        <v>656</v>
      </c>
      <c r="F876" s="125" t="s">
        <v>660</v>
      </c>
      <c r="G876" s="37">
        <f t="shared" si="102"/>
        <v>1.1904761904761906E-3</v>
      </c>
      <c r="H876" s="34">
        <v>3</v>
      </c>
      <c r="I876" s="37">
        <f t="shared" si="99"/>
        <v>3.9682539682539688E-4</v>
      </c>
    </row>
    <row r="877" spans="1:9" ht="15.3" x14ac:dyDescent="0.5">
      <c r="A877" s="28">
        <v>13</v>
      </c>
      <c r="B877" s="59" t="s">
        <v>611</v>
      </c>
      <c r="C877" s="9"/>
      <c r="D877" s="118"/>
      <c r="E877" s="36"/>
      <c r="F877" s="36"/>
      <c r="G877" s="139"/>
      <c r="H877" s="36"/>
      <c r="I877" s="37"/>
    </row>
    <row r="878" spans="1:9" ht="15.3" x14ac:dyDescent="0.5">
      <c r="A878" s="19" t="s">
        <v>617</v>
      </c>
      <c r="B878" s="3" t="s">
        <v>88</v>
      </c>
      <c r="C878" s="6" t="s">
        <v>202</v>
      </c>
      <c r="D878" s="118" t="s">
        <v>635</v>
      </c>
      <c r="E878" s="34"/>
      <c r="F878" s="118" t="s">
        <v>635</v>
      </c>
      <c r="G878" s="37">
        <f>1/6</f>
        <v>0.16666666666666666</v>
      </c>
      <c r="H878" s="34">
        <v>3</v>
      </c>
      <c r="I878" s="37">
        <f t="shared" si="99"/>
        <v>5.5555555555555552E-2</v>
      </c>
    </row>
    <row r="879" spans="1:9" ht="15.3" x14ac:dyDescent="0.5">
      <c r="A879" s="19" t="s">
        <v>618</v>
      </c>
      <c r="B879" s="3" t="s">
        <v>89</v>
      </c>
      <c r="C879" s="6" t="s">
        <v>202</v>
      </c>
      <c r="D879" s="118" t="s">
        <v>285</v>
      </c>
      <c r="E879" s="34"/>
      <c r="F879" s="120" t="s">
        <v>638</v>
      </c>
      <c r="G879" s="37">
        <f>1/35</f>
        <v>2.8571428571428571E-2</v>
      </c>
      <c r="H879" s="34">
        <v>3</v>
      </c>
      <c r="I879" s="37">
        <f t="shared" si="99"/>
        <v>9.5238095238095229E-3</v>
      </c>
    </row>
    <row r="880" spans="1:9" ht="15.3" x14ac:dyDescent="0.5">
      <c r="A880" s="19" t="s">
        <v>619</v>
      </c>
      <c r="B880" s="3" t="s">
        <v>90</v>
      </c>
      <c r="C880" s="6" t="s">
        <v>202</v>
      </c>
      <c r="D880" s="118" t="s">
        <v>289</v>
      </c>
      <c r="E880" s="34"/>
      <c r="F880" s="120" t="s">
        <v>675</v>
      </c>
      <c r="G880" s="37">
        <f>2/35</f>
        <v>5.7142857142857141E-2</v>
      </c>
      <c r="H880" s="34">
        <v>8</v>
      </c>
      <c r="I880" s="37">
        <f t="shared" si="99"/>
        <v>7.1428571428571426E-3</v>
      </c>
    </row>
    <row r="881" spans="1:9" ht="15" customHeight="1" x14ac:dyDescent="0.5">
      <c r="A881" s="19" t="s">
        <v>620</v>
      </c>
      <c r="B881" s="3" t="s">
        <v>91</v>
      </c>
      <c r="C881" s="6" t="s">
        <v>202</v>
      </c>
      <c r="D881" s="118" t="s">
        <v>612</v>
      </c>
      <c r="E881" s="34"/>
      <c r="F881" s="120" t="s">
        <v>676</v>
      </c>
      <c r="G881" s="37">
        <f>20/35</f>
        <v>0.5714285714285714</v>
      </c>
      <c r="H881" s="34">
        <v>3</v>
      </c>
      <c r="I881" s="37">
        <f t="shared" si="99"/>
        <v>0.19047619047619047</v>
      </c>
    </row>
    <row r="882" spans="1:9" ht="15" customHeight="1" x14ac:dyDescent="0.5">
      <c r="A882" s="19" t="s">
        <v>621</v>
      </c>
      <c r="B882" s="3" t="s">
        <v>92</v>
      </c>
      <c r="C882" s="6" t="s">
        <v>202</v>
      </c>
      <c r="D882" s="118" t="s">
        <v>435</v>
      </c>
      <c r="E882" s="125" t="s">
        <v>655</v>
      </c>
      <c r="F882" s="125" t="s">
        <v>659</v>
      </c>
      <c r="G882" s="37">
        <f>20/840</f>
        <v>2.3809523809523808E-2</v>
      </c>
      <c r="H882" s="34">
        <v>3</v>
      </c>
      <c r="I882" s="37">
        <f t="shared" si="99"/>
        <v>7.9365079365079361E-3</v>
      </c>
    </row>
    <row r="883" spans="1:9" ht="15" customHeight="1" x14ac:dyDescent="0.5">
      <c r="A883" s="19" t="s">
        <v>622</v>
      </c>
      <c r="B883" s="3" t="s">
        <v>93</v>
      </c>
      <c r="C883" s="6" t="s">
        <v>202</v>
      </c>
      <c r="D883" s="118" t="s">
        <v>432</v>
      </c>
      <c r="E883" s="125" t="s">
        <v>657</v>
      </c>
      <c r="F883" s="125" t="s">
        <v>661</v>
      </c>
      <c r="G883" s="37">
        <f>3/840</f>
        <v>3.5714285714285713E-3</v>
      </c>
      <c r="H883" s="34">
        <v>3</v>
      </c>
      <c r="I883" s="37">
        <f t="shared" si="99"/>
        <v>1.1904761904761904E-3</v>
      </c>
    </row>
    <row r="884" spans="1:9" ht="15" customHeight="1" x14ac:dyDescent="0.5">
      <c r="A884" s="19" t="s">
        <v>623</v>
      </c>
      <c r="B884" s="3" t="s">
        <v>614</v>
      </c>
      <c r="C884" s="6"/>
      <c r="D884" s="118"/>
      <c r="E884" s="36"/>
      <c r="F884" s="36"/>
      <c r="G884" s="37"/>
      <c r="H884" s="36"/>
      <c r="I884" s="37"/>
    </row>
    <row r="885" spans="1:9" ht="15" customHeight="1" x14ac:dyDescent="0.5">
      <c r="A885" s="19"/>
      <c r="B885" s="3" t="s">
        <v>94</v>
      </c>
      <c r="C885" s="6" t="s">
        <v>202</v>
      </c>
      <c r="D885" s="118" t="s">
        <v>613</v>
      </c>
      <c r="E885" s="36"/>
      <c r="F885" s="118" t="s">
        <v>677</v>
      </c>
      <c r="G885" s="37">
        <f>1/175</f>
        <v>5.7142857142857143E-3</v>
      </c>
      <c r="H885" s="34">
        <v>5</v>
      </c>
      <c r="I885" s="37">
        <f t="shared" si="99"/>
        <v>1.1428571428571429E-3</v>
      </c>
    </row>
    <row r="886" spans="1:9" ht="15" customHeight="1" x14ac:dyDescent="0.5">
      <c r="A886" s="19"/>
      <c r="B886" s="3" t="s">
        <v>95</v>
      </c>
      <c r="C886" s="6" t="s">
        <v>202</v>
      </c>
      <c r="D886" s="118" t="s">
        <v>613</v>
      </c>
      <c r="E886" s="36"/>
      <c r="F886" s="118" t="s">
        <v>677</v>
      </c>
      <c r="G886" s="37">
        <f t="shared" ref="G886:G892" si="103">1/175</f>
        <v>5.7142857142857143E-3</v>
      </c>
      <c r="H886" s="34">
        <v>5</v>
      </c>
      <c r="I886" s="37">
        <f t="shared" si="99"/>
        <v>1.1428571428571429E-3</v>
      </c>
    </row>
    <row r="887" spans="1:9" ht="15" customHeight="1" x14ac:dyDescent="0.5">
      <c r="A887" s="19"/>
      <c r="B887" s="3" t="s">
        <v>57</v>
      </c>
      <c r="C887" s="6" t="s">
        <v>125</v>
      </c>
      <c r="D887" s="118" t="s">
        <v>613</v>
      </c>
      <c r="E887" s="36"/>
      <c r="F887" s="118" t="s">
        <v>677</v>
      </c>
      <c r="G887" s="37">
        <f t="shared" si="103"/>
        <v>5.7142857142857143E-3</v>
      </c>
      <c r="H887" s="34">
        <v>5</v>
      </c>
      <c r="I887" s="37">
        <f t="shared" si="99"/>
        <v>1.1428571428571429E-3</v>
      </c>
    </row>
    <row r="888" spans="1:9" ht="15" customHeight="1" x14ac:dyDescent="0.5">
      <c r="A888" s="19" t="s">
        <v>624</v>
      </c>
      <c r="B888" s="3" t="s">
        <v>615</v>
      </c>
      <c r="C888" s="133"/>
      <c r="D888" s="118"/>
      <c r="E888" s="36"/>
      <c r="F888" s="118"/>
      <c r="G888" s="37"/>
      <c r="H888" s="36"/>
      <c r="I888" s="37"/>
    </row>
    <row r="889" spans="1:9" ht="15" customHeight="1" x14ac:dyDescent="0.5">
      <c r="A889" s="19"/>
      <c r="B889" s="3" t="s">
        <v>68</v>
      </c>
      <c r="C889" s="6" t="s">
        <v>125</v>
      </c>
      <c r="D889" s="118" t="s">
        <v>613</v>
      </c>
      <c r="E889" s="36"/>
      <c r="F889" s="118" t="s">
        <v>677</v>
      </c>
      <c r="G889" s="37">
        <f t="shared" si="103"/>
        <v>5.7142857142857143E-3</v>
      </c>
      <c r="H889" s="34">
        <v>7</v>
      </c>
      <c r="I889" s="37">
        <f t="shared" si="99"/>
        <v>8.1632653061224493E-4</v>
      </c>
    </row>
    <row r="890" spans="1:9" ht="15" customHeight="1" x14ac:dyDescent="0.5">
      <c r="A890" s="19"/>
      <c r="B890" s="3" t="s">
        <v>69</v>
      </c>
      <c r="C890" s="6" t="s">
        <v>125</v>
      </c>
      <c r="D890" s="118" t="s">
        <v>613</v>
      </c>
      <c r="E890" s="36"/>
      <c r="F890" s="118" t="s">
        <v>677</v>
      </c>
      <c r="G890" s="37">
        <f t="shared" si="103"/>
        <v>5.7142857142857143E-3</v>
      </c>
      <c r="H890" s="34">
        <v>5</v>
      </c>
      <c r="I890" s="37">
        <f t="shared" si="99"/>
        <v>1.1428571428571429E-3</v>
      </c>
    </row>
    <row r="891" spans="1:9" ht="15" customHeight="1" x14ac:dyDescent="0.5">
      <c r="A891" s="19"/>
      <c r="B891" s="3" t="s">
        <v>96</v>
      </c>
      <c r="C891" s="6" t="s">
        <v>202</v>
      </c>
      <c r="D891" s="118" t="s">
        <v>613</v>
      </c>
      <c r="E891" s="36"/>
      <c r="F891" s="118" t="s">
        <v>677</v>
      </c>
      <c r="G891" s="37">
        <f t="shared" si="103"/>
        <v>5.7142857142857143E-3</v>
      </c>
      <c r="H891" s="34">
        <v>5</v>
      </c>
      <c r="I891" s="37">
        <f t="shared" si="99"/>
        <v>1.1428571428571429E-3</v>
      </c>
    </row>
    <row r="892" spans="1:9" ht="15" customHeight="1" x14ac:dyDescent="0.5">
      <c r="A892" s="19"/>
      <c r="B892" s="3" t="s">
        <v>97</v>
      </c>
      <c r="C892" s="6" t="s">
        <v>202</v>
      </c>
      <c r="D892" s="118" t="s">
        <v>613</v>
      </c>
      <c r="E892" s="36"/>
      <c r="F892" s="118" t="s">
        <v>677</v>
      </c>
      <c r="G892" s="37">
        <f t="shared" si="103"/>
        <v>5.7142857142857143E-3</v>
      </c>
      <c r="H892" s="34">
        <v>5</v>
      </c>
      <c r="I892" s="37">
        <f t="shared" si="99"/>
        <v>1.1428571428571429E-3</v>
      </c>
    </row>
    <row r="893" spans="1:9" ht="15" customHeight="1" x14ac:dyDescent="0.5">
      <c r="A893" s="19" t="s">
        <v>625</v>
      </c>
      <c r="B893" s="3" t="s">
        <v>98</v>
      </c>
      <c r="C893" s="6" t="s">
        <v>202</v>
      </c>
      <c r="D893" s="118" t="s">
        <v>454</v>
      </c>
      <c r="E893" s="125" t="s">
        <v>656</v>
      </c>
      <c r="F893" s="125" t="s">
        <v>660</v>
      </c>
      <c r="G893" s="37">
        <f>1/840</f>
        <v>1.1904761904761906E-3</v>
      </c>
      <c r="H893" s="34">
        <v>7</v>
      </c>
      <c r="I893" s="37">
        <f t="shared" si="99"/>
        <v>1.7006802721088437E-4</v>
      </c>
    </row>
    <row r="894" spans="1:9" ht="15" customHeight="1" x14ac:dyDescent="0.5">
      <c r="A894" s="19" t="s">
        <v>626</v>
      </c>
      <c r="B894" s="3" t="s">
        <v>99</v>
      </c>
      <c r="C894" s="6" t="s">
        <v>202</v>
      </c>
      <c r="D894" s="118" t="s">
        <v>454</v>
      </c>
      <c r="E894" s="125" t="s">
        <v>656</v>
      </c>
      <c r="F894" s="125" t="s">
        <v>660</v>
      </c>
      <c r="G894" s="37">
        <f>1/840</f>
        <v>1.1904761904761906E-3</v>
      </c>
      <c r="H894" s="34">
        <v>5</v>
      </c>
      <c r="I894" s="37">
        <f t="shared" si="99"/>
        <v>2.3809523809523812E-4</v>
      </c>
    </row>
    <row r="895" spans="1:9" ht="15" customHeight="1" x14ac:dyDescent="0.5">
      <c r="A895" s="19" t="s">
        <v>627</v>
      </c>
      <c r="B895" s="3" t="s">
        <v>100</v>
      </c>
      <c r="C895" s="6" t="s">
        <v>202</v>
      </c>
      <c r="D895" s="118" t="s">
        <v>427</v>
      </c>
      <c r="E895" s="125" t="s">
        <v>654</v>
      </c>
      <c r="F895" s="125" t="s">
        <v>658</v>
      </c>
      <c r="G895" s="37">
        <f>2/840</f>
        <v>2.3809523809523812E-3</v>
      </c>
      <c r="H895" s="34">
        <v>5</v>
      </c>
      <c r="I895" s="37">
        <f t="shared" si="99"/>
        <v>4.7619047619047624E-4</v>
      </c>
    </row>
    <row r="896" spans="1:9" ht="15" customHeight="1" x14ac:dyDescent="0.5">
      <c r="A896" s="19" t="s">
        <v>628</v>
      </c>
      <c r="B896" s="3" t="s">
        <v>101</v>
      </c>
      <c r="C896" s="6" t="s">
        <v>195</v>
      </c>
      <c r="D896" s="118" t="s">
        <v>427</v>
      </c>
      <c r="E896" s="125" t="s">
        <v>654</v>
      </c>
      <c r="F896" s="125" t="s">
        <v>658</v>
      </c>
      <c r="G896" s="37">
        <f>2/840</f>
        <v>2.3809523809523812E-3</v>
      </c>
      <c r="H896" s="34">
        <v>3</v>
      </c>
      <c r="I896" s="37">
        <f t="shared" si="99"/>
        <v>7.9365079365079376E-4</v>
      </c>
    </row>
    <row r="897" spans="1:9" ht="15" customHeight="1" x14ac:dyDescent="0.5">
      <c r="A897" s="19" t="s">
        <v>629</v>
      </c>
      <c r="B897" s="3" t="s">
        <v>102</v>
      </c>
      <c r="C897" s="6" t="s">
        <v>125</v>
      </c>
      <c r="D897" s="118" t="s">
        <v>636</v>
      </c>
      <c r="E897" s="36"/>
      <c r="F897" s="118" t="s">
        <v>636</v>
      </c>
      <c r="G897" s="37">
        <f>1/2</f>
        <v>0.5</v>
      </c>
      <c r="H897" s="34">
        <v>5</v>
      </c>
      <c r="I897" s="37">
        <f t="shared" si="99"/>
        <v>0.1</v>
      </c>
    </row>
    <row r="898" spans="1:9" ht="15" customHeight="1" x14ac:dyDescent="0.5">
      <c r="A898" s="19" t="s">
        <v>630</v>
      </c>
      <c r="B898" s="3" t="s">
        <v>103</v>
      </c>
      <c r="C898" s="6" t="s">
        <v>202</v>
      </c>
      <c r="D898" s="118" t="s">
        <v>680</v>
      </c>
      <c r="E898" s="118" t="s">
        <v>285</v>
      </c>
      <c r="F898" s="119" t="s">
        <v>638</v>
      </c>
      <c r="G898" s="37">
        <f>1/35</f>
        <v>2.8571428571428571E-2</v>
      </c>
      <c r="H898" s="34">
        <v>5</v>
      </c>
      <c r="I898" s="37">
        <f t="shared" si="99"/>
        <v>5.7142857142857143E-3</v>
      </c>
    </row>
    <row r="899" spans="1:9" ht="15" customHeight="1" x14ac:dyDescent="0.5">
      <c r="A899" s="19" t="s">
        <v>631</v>
      </c>
      <c r="B899" s="3" t="s">
        <v>104</v>
      </c>
      <c r="C899" s="6" t="s">
        <v>125</v>
      </c>
      <c r="D899" s="118" t="s">
        <v>287</v>
      </c>
      <c r="E899" s="118" t="s">
        <v>285</v>
      </c>
      <c r="F899" s="119" t="s">
        <v>638</v>
      </c>
      <c r="G899" s="37">
        <f>1/35</f>
        <v>2.8571428571428571E-2</v>
      </c>
      <c r="H899" s="34">
        <v>10</v>
      </c>
      <c r="I899" s="37">
        <f t="shared" si="99"/>
        <v>2.8571428571428571E-3</v>
      </c>
    </row>
    <row r="900" spans="1:9" ht="15" customHeight="1" x14ac:dyDescent="0.5">
      <c r="A900" s="28">
        <v>14</v>
      </c>
      <c r="B900" s="59" t="s">
        <v>86</v>
      </c>
      <c r="C900" s="9"/>
      <c r="D900" s="118"/>
      <c r="E900" s="36"/>
      <c r="F900" s="36"/>
      <c r="G900" s="37"/>
      <c r="H900" s="36"/>
      <c r="I900" s="37"/>
    </row>
    <row r="901" spans="1:9" ht="15.3" x14ac:dyDescent="0.5">
      <c r="A901" s="136" t="s">
        <v>632</v>
      </c>
      <c r="B901" s="5" t="s">
        <v>87</v>
      </c>
      <c r="C901" s="7" t="s">
        <v>125</v>
      </c>
      <c r="D901" s="123" t="s">
        <v>285</v>
      </c>
      <c r="E901" s="127"/>
      <c r="F901" s="134" t="s">
        <v>638</v>
      </c>
      <c r="G901" s="44">
        <f t="shared" ref="G901:G902" si="104">1/35</f>
        <v>2.8571428571428571E-2</v>
      </c>
      <c r="H901" s="127">
        <v>3</v>
      </c>
      <c r="I901" s="44">
        <f t="shared" si="99"/>
        <v>9.5238095238095229E-3</v>
      </c>
    </row>
    <row r="902" spans="1:9" ht="15.3" x14ac:dyDescent="0.5">
      <c r="A902" s="30" t="s">
        <v>633</v>
      </c>
      <c r="B902" s="8" t="s">
        <v>616</v>
      </c>
      <c r="C902" s="9" t="s">
        <v>125</v>
      </c>
      <c r="D902" s="118" t="s">
        <v>285</v>
      </c>
      <c r="E902" s="36"/>
      <c r="F902" s="119" t="s">
        <v>638</v>
      </c>
      <c r="G902" s="37">
        <f t="shared" si="104"/>
        <v>2.8571428571428571E-2</v>
      </c>
      <c r="H902" s="36">
        <v>3</v>
      </c>
      <c r="I902" s="37">
        <f t="shared" si="99"/>
        <v>9.5238095238095229E-3</v>
      </c>
    </row>
    <row r="904" spans="1:9" ht="15" x14ac:dyDescent="0.5">
      <c r="B904" s="1" t="s">
        <v>634</v>
      </c>
    </row>
    <row r="905" spans="1:9" ht="56.5" customHeight="1" x14ac:dyDescent="0.5">
      <c r="A905" s="155">
        <v>1</v>
      </c>
      <c r="B905" s="191" t="s">
        <v>2519</v>
      </c>
      <c r="C905" s="191"/>
      <c r="D905" s="191"/>
      <c r="E905" s="191"/>
      <c r="F905" s="191"/>
      <c r="G905" s="191"/>
      <c r="H905" s="191"/>
      <c r="I905" s="191"/>
    </row>
    <row r="906" spans="1:9" ht="15" customHeight="1" x14ac:dyDescent="0.5">
      <c r="A906" s="155">
        <v>2</v>
      </c>
      <c r="B906" s="191" t="s">
        <v>1532</v>
      </c>
      <c r="C906" s="191"/>
      <c r="D906" s="191"/>
      <c r="E906" s="191"/>
      <c r="F906" s="191"/>
      <c r="G906" s="191"/>
      <c r="H906" s="191"/>
      <c r="I906" s="191"/>
    </row>
    <row r="907" spans="1:9" ht="31.5" customHeight="1" x14ac:dyDescent="0.5">
      <c r="A907" s="155">
        <v>3</v>
      </c>
      <c r="B907" s="191" t="s">
        <v>1558</v>
      </c>
      <c r="C907" s="191"/>
      <c r="D907" s="191"/>
      <c r="E907" s="191"/>
      <c r="F907" s="191"/>
      <c r="G907" s="191"/>
      <c r="H907" s="191"/>
      <c r="I907" s="191"/>
    </row>
    <row r="908" spans="1:9" ht="60" customHeight="1" x14ac:dyDescent="0.5">
      <c r="A908" s="155">
        <v>4</v>
      </c>
      <c r="B908" s="199" t="s">
        <v>2870</v>
      </c>
      <c r="C908" s="199"/>
      <c r="D908" s="199"/>
      <c r="E908" s="199"/>
      <c r="F908" s="199"/>
      <c r="G908" s="199"/>
      <c r="H908" s="199"/>
      <c r="I908" s="199"/>
    </row>
    <row r="910" spans="1:9" ht="15" x14ac:dyDescent="0.5">
      <c r="B910" s="194" t="s">
        <v>1504</v>
      </c>
      <c r="C910" s="194" t="s">
        <v>1505</v>
      </c>
      <c r="D910" s="194"/>
      <c r="E910" s="194"/>
      <c r="F910" s="194"/>
      <c r="G910" s="194"/>
      <c r="H910" s="195" t="s">
        <v>1519</v>
      </c>
      <c r="I910" s="197" t="s">
        <v>1521</v>
      </c>
    </row>
    <row r="911" spans="1:9" ht="15" x14ac:dyDescent="0.5">
      <c r="B911" s="194"/>
      <c r="C911" s="156" t="s">
        <v>1506</v>
      </c>
      <c r="D911" s="156" t="s">
        <v>1507</v>
      </c>
      <c r="E911" s="156" t="s">
        <v>1508</v>
      </c>
      <c r="F911" s="156" t="s">
        <v>1509</v>
      </c>
      <c r="G911" s="156" t="s">
        <v>1510</v>
      </c>
      <c r="H911" s="196"/>
      <c r="I911" s="198"/>
    </row>
    <row r="912" spans="1:9" ht="15.3" x14ac:dyDescent="0.5">
      <c r="B912" s="157" t="s">
        <v>1520</v>
      </c>
      <c r="C912" s="157"/>
      <c r="D912" s="157"/>
      <c r="E912" s="157">
        <v>140</v>
      </c>
      <c r="F912" s="157">
        <v>140</v>
      </c>
      <c r="G912" s="157">
        <v>140</v>
      </c>
      <c r="H912" s="158">
        <v>4</v>
      </c>
      <c r="I912" s="158">
        <v>6</v>
      </c>
    </row>
    <row r="913" spans="2:9" ht="15.3" x14ac:dyDescent="0.5">
      <c r="B913" s="157" t="s">
        <v>1515</v>
      </c>
      <c r="C913" s="157"/>
      <c r="D913" s="157"/>
      <c r="E913" s="157">
        <v>70</v>
      </c>
      <c r="F913" s="157">
        <v>70</v>
      </c>
      <c r="G913" s="157">
        <v>70</v>
      </c>
      <c r="H913" s="158">
        <v>2</v>
      </c>
      <c r="I913" s="158">
        <v>12</v>
      </c>
    </row>
    <row r="914" spans="2:9" ht="15.3" x14ac:dyDescent="0.5">
      <c r="B914" s="157" t="s">
        <v>1516</v>
      </c>
      <c r="C914" s="157">
        <v>70</v>
      </c>
      <c r="D914" s="157">
        <v>70</v>
      </c>
      <c r="E914" s="157">
        <v>70</v>
      </c>
      <c r="F914" s="157">
        <v>70</v>
      </c>
      <c r="G914" s="157">
        <v>70</v>
      </c>
      <c r="H914" s="158">
        <v>2</v>
      </c>
      <c r="I914" s="158">
        <v>12</v>
      </c>
    </row>
    <row r="915" spans="2:9" ht="15.3" x14ac:dyDescent="0.5">
      <c r="B915" s="157" t="s">
        <v>1517</v>
      </c>
      <c r="C915" s="157">
        <v>70</v>
      </c>
      <c r="D915" s="157">
        <v>70</v>
      </c>
      <c r="E915" s="157">
        <v>70</v>
      </c>
      <c r="F915" s="157">
        <v>70</v>
      </c>
      <c r="G915" s="157">
        <v>70</v>
      </c>
      <c r="H915" s="158">
        <v>2</v>
      </c>
      <c r="I915" s="158">
        <v>12</v>
      </c>
    </row>
  </sheetData>
  <mergeCells count="11">
    <mergeCell ref="B907:I907"/>
    <mergeCell ref="A1:I1"/>
    <mergeCell ref="A2:I2"/>
    <mergeCell ref="A3:I3"/>
    <mergeCell ref="B905:I905"/>
    <mergeCell ref="B906:I906"/>
    <mergeCell ref="B910:B911"/>
    <mergeCell ref="C910:G910"/>
    <mergeCell ref="H910:H911"/>
    <mergeCell ref="I910:I911"/>
    <mergeCell ref="B908:I908"/>
  </mergeCells>
  <pageMargins left="0.31496062992125984" right="0.31496062992125984" top="0.35433070866141736" bottom="0.35433070866141736" header="0.31496062992125984" footer="0.31496062992125984"/>
  <pageSetup paperSize="9"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453"/>
  <sheetViews>
    <sheetView zoomScale="130" zoomScaleNormal="130" workbookViewId="0">
      <selection sqref="A1:I1"/>
    </sheetView>
  </sheetViews>
  <sheetFormatPr defaultColWidth="9.15625" defaultRowHeight="14.4" x14ac:dyDescent="0.55000000000000004"/>
  <cols>
    <col min="1" max="1" width="5.15625" style="114" customWidth="1"/>
    <col min="2" max="2" width="56.83984375" style="114" customWidth="1"/>
    <col min="3" max="3" width="9.26171875" style="114" customWidth="1"/>
    <col min="4" max="4" width="12.15625" style="114" customWidth="1"/>
    <col min="5" max="5" width="10.578125" style="114" customWidth="1"/>
    <col min="6" max="6" width="11.26171875" style="114" customWidth="1"/>
    <col min="7" max="7" width="10.578125" style="114" customWidth="1"/>
    <col min="8" max="8" width="13.15625" style="114" customWidth="1"/>
    <col min="9" max="9" width="12.68359375" style="114" customWidth="1"/>
    <col min="10" max="10" width="21" style="114" customWidth="1"/>
    <col min="11" max="11" width="9.15625" style="159"/>
    <col min="12" max="16384" width="9.15625" style="114"/>
  </cols>
  <sheetData>
    <row r="1" spans="1:11" x14ac:dyDescent="0.55000000000000004">
      <c r="A1" s="192" t="s">
        <v>2872</v>
      </c>
      <c r="B1" s="192"/>
      <c r="C1" s="192"/>
      <c r="D1" s="192"/>
      <c r="E1" s="192"/>
      <c r="F1" s="192"/>
      <c r="G1" s="192"/>
      <c r="H1" s="192"/>
      <c r="I1" s="192"/>
    </row>
    <row r="2" spans="1:11" x14ac:dyDescent="0.55000000000000004">
      <c r="A2" s="192" t="s">
        <v>686</v>
      </c>
      <c r="B2" s="192"/>
      <c r="C2" s="192"/>
      <c r="D2" s="192"/>
      <c r="E2" s="192"/>
      <c r="F2" s="192"/>
      <c r="G2" s="192"/>
      <c r="H2" s="192"/>
      <c r="I2" s="192"/>
    </row>
    <row r="3" spans="1:11" x14ac:dyDescent="0.55000000000000004">
      <c r="A3" s="193" t="s">
        <v>2445</v>
      </c>
      <c r="B3" s="193"/>
      <c r="C3" s="193"/>
      <c r="D3" s="193"/>
      <c r="E3" s="193"/>
      <c r="F3" s="193"/>
      <c r="G3" s="193"/>
      <c r="H3" s="193"/>
      <c r="I3" s="193"/>
    </row>
    <row r="4" spans="1:11" ht="15.3" x14ac:dyDescent="0.55000000000000004">
      <c r="A4" s="1"/>
    </row>
    <row r="5" spans="1:11" s="115" customFormat="1" ht="69" x14ac:dyDescent="0.55000000000000004">
      <c r="A5" s="2" t="s">
        <v>0</v>
      </c>
      <c r="B5" s="2" t="s">
        <v>1</v>
      </c>
      <c r="C5" s="2" t="s">
        <v>2</v>
      </c>
      <c r="D5" s="2" t="s">
        <v>286</v>
      </c>
      <c r="E5" s="2" t="s">
        <v>8</v>
      </c>
      <c r="F5" s="2" t="s">
        <v>330</v>
      </c>
      <c r="G5" s="2" t="s">
        <v>331</v>
      </c>
      <c r="H5" s="2" t="s">
        <v>9</v>
      </c>
      <c r="I5" s="2" t="s">
        <v>332</v>
      </c>
      <c r="K5" s="159"/>
    </row>
    <row r="6" spans="1:11" s="115" customFormat="1" x14ac:dyDescent="0.55000000000000004">
      <c r="A6" s="2"/>
      <c r="B6" s="2" t="s">
        <v>687</v>
      </c>
      <c r="C6" s="2"/>
      <c r="D6" s="2"/>
      <c r="E6" s="2"/>
      <c r="F6" s="2"/>
      <c r="G6" s="2"/>
      <c r="H6" s="2"/>
      <c r="I6" s="2"/>
      <c r="K6" s="159"/>
    </row>
    <row r="7" spans="1:11" s="115" customFormat="1" ht="15" x14ac:dyDescent="0.55000000000000004">
      <c r="A7" s="160">
        <v>1</v>
      </c>
      <c r="B7" s="59" t="s">
        <v>902</v>
      </c>
      <c r="C7" s="2"/>
      <c r="D7" s="2"/>
      <c r="E7" s="2"/>
      <c r="F7" s="2"/>
      <c r="G7" s="2"/>
      <c r="H7" s="2"/>
      <c r="I7" s="2"/>
      <c r="K7" s="159"/>
    </row>
    <row r="8" spans="1:11" s="115" customFormat="1" ht="15.3" x14ac:dyDescent="0.55000000000000004">
      <c r="A8" s="11" t="s">
        <v>290</v>
      </c>
      <c r="B8" s="3" t="s">
        <v>692</v>
      </c>
      <c r="C8" s="6" t="s">
        <v>125</v>
      </c>
      <c r="D8" s="118" t="s">
        <v>287</v>
      </c>
      <c r="E8" s="118" t="s">
        <v>613</v>
      </c>
      <c r="F8" s="119" t="s">
        <v>1553</v>
      </c>
      <c r="G8" s="37">
        <f>1/225</f>
        <v>4.4444444444444444E-3</v>
      </c>
      <c r="H8" s="34">
        <v>3</v>
      </c>
      <c r="I8" s="37">
        <f>G8/H8</f>
        <v>1.4814814814814814E-3</v>
      </c>
      <c r="K8" s="159"/>
    </row>
    <row r="9" spans="1:11" s="115" customFormat="1" ht="15.6" customHeight="1" x14ac:dyDescent="0.55000000000000004">
      <c r="A9" s="11" t="s">
        <v>291</v>
      </c>
      <c r="B9" s="3" t="s">
        <v>693</v>
      </c>
      <c r="C9" s="6" t="s">
        <v>125</v>
      </c>
      <c r="D9" s="118" t="s">
        <v>287</v>
      </c>
      <c r="E9" s="118" t="s">
        <v>613</v>
      </c>
      <c r="F9" s="119" t="s">
        <v>1553</v>
      </c>
      <c r="G9" s="37">
        <f t="shared" ref="G9:G27" si="0">1/225</f>
        <v>4.4444444444444444E-3</v>
      </c>
      <c r="H9" s="34">
        <v>3</v>
      </c>
      <c r="I9" s="37">
        <f t="shared" ref="I9:I27" si="1">G9/H9</f>
        <v>1.4814814814814814E-3</v>
      </c>
      <c r="K9" s="159"/>
    </row>
    <row r="10" spans="1:11" s="115" customFormat="1" ht="15" customHeight="1" x14ac:dyDescent="0.55000000000000004">
      <c r="A10" s="11" t="s">
        <v>292</v>
      </c>
      <c r="B10" s="3" t="s">
        <v>694</v>
      </c>
      <c r="C10" s="6" t="s">
        <v>125</v>
      </c>
      <c r="D10" s="118" t="s">
        <v>287</v>
      </c>
      <c r="E10" s="118" t="s">
        <v>613</v>
      </c>
      <c r="F10" s="119" t="s">
        <v>1553</v>
      </c>
      <c r="G10" s="37">
        <f t="shared" si="0"/>
        <v>4.4444444444444444E-3</v>
      </c>
      <c r="H10" s="34">
        <v>3</v>
      </c>
      <c r="I10" s="37">
        <f t="shared" si="1"/>
        <v>1.4814814814814814E-3</v>
      </c>
      <c r="K10" s="159"/>
    </row>
    <row r="11" spans="1:11" s="115" customFormat="1" ht="15" customHeight="1" x14ac:dyDescent="0.55000000000000004">
      <c r="A11" s="11" t="s">
        <v>293</v>
      </c>
      <c r="B11" s="3" t="s">
        <v>695</v>
      </c>
      <c r="C11" s="6" t="s">
        <v>125</v>
      </c>
      <c r="D11" s="118" t="s">
        <v>287</v>
      </c>
      <c r="E11" s="118" t="s">
        <v>613</v>
      </c>
      <c r="F11" s="119" t="s">
        <v>1553</v>
      </c>
      <c r="G11" s="37">
        <f t="shared" si="0"/>
        <v>4.4444444444444444E-3</v>
      </c>
      <c r="H11" s="34">
        <v>3</v>
      </c>
      <c r="I11" s="37">
        <f t="shared" si="1"/>
        <v>1.4814814814814814E-3</v>
      </c>
      <c r="K11" s="159"/>
    </row>
    <row r="12" spans="1:11" s="115" customFormat="1" ht="29.5" customHeight="1" x14ac:dyDescent="0.55000000000000004">
      <c r="A12" s="11" t="s">
        <v>294</v>
      </c>
      <c r="B12" s="16" t="s">
        <v>696</v>
      </c>
      <c r="C12" s="6" t="s">
        <v>125</v>
      </c>
      <c r="D12" s="118" t="s">
        <v>287</v>
      </c>
      <c r="E12" s="118" t="s">
        <v>613</v>
      </c>
      <c r="F12" s="119" t="s">
        <v>1553</v>
      </c>
      <c r="G12" s="37">
        <f t="shared" si="0"/>
        <v>4.4444444444444444E-3</v>
      </c>
      <c r="H12" s="34">
        <v>3</v>
      </c>
      <c r="I12" s="37">
        <f t="shared" si="1"/>
        <v>1.4814814814814814E-3</v>
      </c>
      <c r="K12" s="159"/>
    </row>
    <row r="13" spans="1:11" s="115" customFormat="1" ht="15.3" x14ac:dyDescent="0.55000000000000004">
      <c r="A13" s="11" t="s">
        <v>295</v>
      </c>
      <c r="B13" s="46" t="s">
        <v>697</v>
      </c>
      <c r="C13" s="6" t="s">
        <v>125</v>
      </c>
      <c r="D13" s="118" t="s">
        <v>287</v>
      </c>
      <c r="E13" s="118" t="s">
        <v>613</v>
      </c>
      <c r="F13" s="119" t="s">
        <v>1553</v>
      </c>
      <c r="G13" s="37">
        <f t="shared" si="0"/>
        <v>4.4444444444444444E-3</v>
      </c>
      <c r="H13" s="34">
        <v>3</v>
      </c>
      <c r="I13" s="37">
        <f t="shared" si="1"/>
        <v>1.4814814814814814E-3</v>
      </c>
      <c r="K13" s="159"/>
    </row>
    <row r="14" spans="1:11" s="115" customFormat="1" ht="30.6" x14ac:dyDescent="0.55000000000000004">
      <c r="A14" s="11" t="s">
        <v>903</v>
      </c>
      <c r="B14" s="16" t="s">
        <v>698</v>
      </c>
      <c r="C14" s="6" t="s">
        <v>125</v>
      </c>
      <c r="D14" s="118" t="s">
        <v>287</v>
      </c>
      <c r="E14" s="118" t="s">
        <v>613</v>
      </c>
      <c r="F14" s="119" t="s">
        <v>1553</v>
      </c>
      <c r="G14" s="37">
        <f t="shared" si="0"/>
        <v>4.4444444444444444E-3</v>
      </c>
      <c r="H14" s="34">
        <v>3</v>
      </c>
      <c r="I14" s="37">
        <f t="shared" si="1"/>
        <v>1.4814814814814814E-3</v>
      </c>
      <c r="K14" s="159"/>
    </row>
    <row r="15" spans="1:11" s="115" customFormat="1" ht="15.3" x14ac:dyDescent="0.55000000000000004">
      <c r="A15" s="11" t="s">
        <v>904</v>
      </c>
      <c r="B15" s="3" t="s">
        <v>699</v>
      </c>
      <c r="C15" s="6" t="s">
        <v>125</v>
      </c>
      <c r="D15" s="118" t="s">
        <v>287</v>
      </c>
      <c r="E15" s="118" t="s">
        <v>613</v>
      </c>
      <c r="F15" s="119" t="s">
        <v>1553</v>
      </c>
      <c r="G15" s="37">
        <f t="shared" si="0"/>
        <v>4.4444444444444444E-3</v>
      </c>
      <c r="H15" s="34">
        <v>3</v>
      </c>
      <c r="I15" s="37">
        <f t="shared" si="1"/>
        <v>1.4814814814814814E-3</v>
      </c>
      <c r="K15" s="159"/>
    </row>
    <row r="16" spans="1:11" s="115" customFormat="1" ht="15.3" x14ac:dyDescent="0.55000000000000004">
      <c r="A16" s="11" t="s">
        <v>905</v>
      </c>
      <c r="B16" s="3" t="s">
        <v>275</v>
      </c>
      <c r="C16" s="6" t="s">
        <v>125</v>
      </c>
      <c r="D16" s="118" t="s">
        <v>287</v>
      </c>
      <c r="E16" s="118" t="s">
        <v>613</v>
      </c>
      <c r="F16" s="119" t="s">
        <v>1553</v>
      </c>
      <c r="G16" s="37">
        <f t="shared" si="0"/>
        <v>4.4444444444444444E-3</v>
      </c>
      <c r="H16" s="34">
        <v>3</v>
      </c>
      <c r="I16" s="37">
        <f t="shared" si="1"/>
        <v>1.4814814814814814E-3</v>
      </c>
      <c r="K16" s="159"/>
    </row>
    <row r="17" spans="1:11" s="115" customFormat="1" ht="15" customHeight="1" x14ac:dyDescent="0.55000000000000004">
      <c r="A17" s="11" t="s">
        <v>906</v>
      </c>
      <c r="B17" s="3" t="s">
        <v>700</v>
      </c>
      <c r="C17" s="6" t="s">
        <v>125</v>
      </c>
      <c r="D17" s="118" t="s">
        <v>287</v>
      </c>
      <c r="E17" s="118" t="s">
        <v>613</v>
      </c>
      <c r="F17" s="119" t="s">
        <v>1553</v>
      </c>
      <c r="G17" s="37">
        <f t="shared" si="0"/>
        <v>4.4444444444444444E-3</v>
      </c>
      <c r="H17" s="34">
        <v>3</v>
      </c>
      <c r="I17" s="37">
        <f t="shared" si="1"/>
        <v>1.4814814814814814E-3</v>
      </c>
      <c r="K17" s="159"/>
    </row>
    <row r="18" spans="1:11" s="115" customFormat="1" ht="15.3" x14ac:dyDescent="0.55000000000000004">
      <c r="A18" s="11" t="s">
        <v>907</v>
      </c>
      <c r="B18" s="49" t="s">
        <v>701</v>
      </c>
      <c r="C18" s="6" t="s">
        <v>125</v>
      </c>
      <c r="D18" s="118" t="s">
        <v>287</v>
      </c>
      <c r="E18" s="118" t="s">
        <v>613</v>
      </c>
      <c r="F18" s="119" t="s">
        <v>1553</v>
      </c>
      <c r="G18" s="37">
        <f t="shared" si="0"/>
        <v>4.4444444444444444E-3</v>
      </c>
      <c r="H18" s="34">
        <v>3</v>
      </c>
      <c r="I18" s="37">
        <f t="shared" si="1"/>
        <v>1.4814814814814814E-3</v>
      </c>
      <c r="K18" s="159"/>
    </row>
    <row r="19" spans="1:11" s="115" customFormat="1" ht="30.6" x14ac:dyDescent="0.55000000000000004">
      <c r="A19" s="11" t="s">
        <v>908</v>
      </c>
      <c r="B19" s="16" t="s">
        <v>702</v>
      </c>
      <c r="C19" s="6" t="s">
        <v>125</v>
      </c>
      <c r="D19" s="118" t="s">
        <v>287</v>
      </c>
      <c r="E19" s="118" t="s">
        <v>613</v>
      </c>
      <c r="F19" s="119" t="s">
        <v>1553</v>
      </c>
      <c r="G19" s="37">
        <f t="shared" si="0"/>
        <v>4.4444444444444444E-3</v>
      </c>
      <c r="H19" s="34">
        <v>3</v>
      </c>
      <c r="I19" s="37">
        <f t="shared" si="1"/>
        <v>1.4814814814814814E-3</v>
      </c>
      <c r="K19" s="159"/>
    </row>
    <row r="20" spans="1:11" s="115" customFormat="1" ht="15.3" x14ac:dyDescent="0.55000000000000004">
      <c r="A20" s="11" t="s">
        <v>910</v>
      </c>
      <c r="B20" s="3" t="s">
        <v>909</v>
      </c>
      <c r="C20" s="6" t="s">
        <v>125</v>
      </c>
      <c r="D20" s="118" t="s">
        <v>287</v>
      </c>
      <c r="E20" s="118" t="s">
        <v>613</v>
      </c>
      <c r="F20" s="119" t="s">
        <v>1553</v>
      </c>
      <c r="G20" s="37">
        <f t="shared" si="0"/>
        <v>4.4444444444444444E-3</v>
      </c>
      <c r="H20" s="34">
        <v>3</v>
      </c>
      <c r="I20" s="37">
        <f t="shared" si="1"/>
        <v>1.4814814814814814E-3</v>
      </c>
      <c r="K20" s="159"/>
    </row>
    <row r="21" spans="1:11" s="115" customFormat="1" ht="15.3" x14ac:dyDescent="0.55000000000000004">
      <c r="A21" s="121">
        <v>2</v>
      </c>
      <c r="B21" s="59" t="s">
        <v>326</v>
      </c>
      <c r="C21" s="6"/>
      <c r="D21" s="118"/>
      <c r="E21" s="118"/>
      <c r="F21" s="119"/>
      <c r="G21" s="37"/>
      <c r="H21" s="2"/>
      <c r="I21" s="37"/>
      <c r="K21" s="159"/>
    </row>
    <row r="22" spans="1:11" s="115" customFormat="1" ht="15.3" x14ac:dyDescent="0.55000000000000004">
      <c r="A22" s="11" t="s">
        <v>296</v>
      </c>
      <c r="B22" s="3" t="s">
        <v>703</v>
      </c>
      <c r="C22" s="6" t="s">
        <v>125</v>
      </c>
      <c r="D22" s="118" t="s">
        <v>287</v>
      </c>
      <c r="E22" s="118" t="s">
        <v>613</v>
      </c>
      <c r="F22" s="119" t="s">
        <v>1553</v>
      </c>
      <c r="G22" s="37">
        <f t="shared" si="0"/>
        <v>4.4444444444444444E-3</v>
      </c>
      <c r="H22" s="34">
        <v>3</v>
      </c>
      <c r="I22" s="37">
        <f t="shared" si="1"/>
        <v>1.4814814814814814E-3</v>
      </c>
      <c r="K22" s="159"/>
    </row>
    <row r="23" spans="1:11" s="115" customFormat="1" ht="15.6" customHeight="1" x14ac:dyDescent="0.55000000000000004">
      <c r="A23" s="11" t="s">
        <v>297</v>
      </c>
      <c r="B23" s="3" t="s">
        <v>704</v>
      </c>
      <c r="C23" s="6" t="s">
        <v>125</v>
      </c>
      <c r="D23" s="118" t="s">
        <v>425</v>
      </c>
      <c r="E23" s="118" t="s">
        <v>1554</v>
      </c>
      <c r="F23" s="119" t="s">
        <v>1556</v>
      </c>
      <c r="G23" s="37">
        <f>4/225</f>
        <v>1.7777777777777778E-2</v>
      </c>
      <c r="H23" s="34">
        <v>3</v>
      </c>
      <c r="I23" s="37">
        <f t="shared" si="1"/>
        <v>5.9259259259259256E-3</v>
      </c>
      <c r="K23" s="159"/>
    </row>
    <row r="24" spans="1:11" s="115" customFormat="1" ht="15.3" x14ac:dyDescent="0.55000000000000004">
      <c r="A24" s="11" t="s">
        <v>303</v>
      </c>
      <c r="B24" s="3" t="s">
        <v>705</v>
      </c>
      <c r="C24" s="6" t="s">
        <v>125</v>
      </c>
      <c r="D24" s="118" t="s">
        <v>911</v>
      </c>
      <c r="E24" s="118" t="s">
        <v>1555</v>
      </c>
      <c r="F24" s="119" t="s">
        <v>1557</v>
      </c>
      <c r="G24" s="37">
        <f>8/225</f>
        <v>3.5555555555555556E-2</v>
      </c>
      <c r="H24" s="34">
        <v>3</v>
      </c>
      <c r="I24" s="37">
        <f t="shared" si="1"/>
        <v>1.1851851851851851E-2</v>
      </c>
      <c r="K24" s="159"/>
    </row>
    <row r="25" spans="1:11" s="115" customFormat="1" ht="15.3" x14ac:dyDescent="0.55000000000000004">
      <c r="A25" s="11" t="s">
        <v>307</v>
      </c>
      <c r="B25" s="3" t="s">
        <v>706</v>
      </c>
      <c r="C25" s="6" t="s">
        <v>125</v>
      </c>
      <c r="D25" s="118" t="s">
        <v>911</v>
      </c>
      <c r="E25" s="118" t="s">
        <v>1555</v>
      </c>
      <c r="F25" s="119" t="s">
        <v>1557</v>
      </c>
      <c r="G25" s="37">
        <f>8/225</f>
        <v>3.5555555555555556E-2</v>
      </c>
      <c r="H25" s="34">
        <v>3</v>
      </c>
      <c r="I25" s="37">
        <f t="shared" si="1"/>
        <v>1.1851851851851851E-2</v>
      </c>
      <c r="K25" s="159"/>
    </row>
    <row r="26" spans="1:11" s="115" customFormat="1" ht="15.3" x14ac:dyDescent="0.55000000000000004">
      <c r="A26" s="47" t="s">
        <v>308</v>
      </c>
      <c r="B26" s="5" t="s">
        <v>707</v>
      </c>
      <c r="C26" s="6" t="s">
        <v>125</v>
      </c>
      <c r="D26" s="118" t="s">
        <v>287</v>
      </c>
      <c r="E26" s="118" t="s">
        <v>613</v>
      </c>
      <c r="F26" s="119" t="s">
        <v>1553</v>
      </c>
      <c r="G26" s="37">
        <f t="shared" si="0"/>
        <v>4.4444444444444444E-3</v>
      </c>
      <c r="H26" s="34">
        <v>3</v>
      </c>
      <c r="I26" s="37">
        <f t="shared" si="1"/>
        <v>1.4814814814814814E-3</v>
      </c>
      <c r="K26" s="159"/>
    </row>
    <row r="27" spans="1:11" s="115" customFormat="1" ht="15.3" x14ac:dyDescent="0.55000000000000004">
      <c r="A27" s="60" t="s">
        <v>309</v>
      </c>
      <c r="B27" s="61" t="s">
        <v>708</v>
      </c>
      <c r="C27" s="7" t="s">
        <v>125</v>
      </c>
      <c r="D27" s="123" t="s">
        <v>287</v>
      </c>
      <c r="E27" s="118" t="s">
        <v>613</v>
      </c>
      <c r="F27" s="119" t="s">
        <v>1553</v>
      </c>
      <c r="G27" s="37">
        <f t="shared" si="0"/>
        <v>4.4444444444444444E-3</v>
      </c>
      <c r="H27" s="34">
        <v>3</v>
      </c>
      <c r="I27" s="37">
        <f t="shared" si="1"/>
        <v>1.4814814814814814E-3</v>
      </c>
      <c r="K27" s="159"/>
    </row>
    <row r="28" spans="1:11" s="115" customFormat="1" ht="15.3" x14ac:dyDescent="0.55000000000000004">
      <c r="A28" s="161">
        <v>3</v>
      </c>
      <c r="B28" s="128" t="s">
        <v>1367</v>
      </c>
      <c r="C28" s="9"/>
      <c r="D28" s="118"/>
      <c r="E28" s="118"/>
      <c r="F28" s="118"/>
      <c r="G28" s="34"/>
      <c r="H28" s="34"/>
      <c r="I28" s="68" t="s">
        <v>1590</v>
      </c>
      <c r="K28" s="159"/>
    </row>
    <row r="29" spans="1:11" s="115" customFormat="1" ht="15.3" x14ac:dyDescent="0.55000000000000004">
      <c r="A29" s="34" t="s">
        <v>328</v>
      </c>
      <c r="B29" s="8" t="s">
        <v>709</v>
      </c>
      <c r="C29" s="9" t="s">
        <v>202</v>
      </c>
      <c r="D29" s="118" t="s">
        <v>333</v>
      </c>
      <c r="E29" s="118" t="s">
        <v>1561</v>
      </c>
      <c r="F29" s="139" t="s">
        <v>1559</v>
      </c>
      <c r="G29" s="37">
        <f>1/765</f>
        <v>1.30718954248366E-3</v>
      </c>
      <c r="H29" s="34">
        <v>5</v>
      </c>
      <c r="I29" s="37">
        <f>G29/H29</f>
        <v>2.61437908496732E-4</v>
      </c>
      <c r="K29" s="159"/>
    </row>
    <row r="30" spans="1:11" s="115" customFormat="1" ht="15.3" x14ac:dyDescent="0.55000000000000004">
      <c r="A30" s="34" t="s">
        <v>329</v>
      </c>
      <c r="B30" s="45" t="s">
        <v>57</v>
      </c>
      <c r="C30" s="25" t="s">
        <v>125</v>
      </c>
      <c r="D30" s="118" t="s">
        <v>333</v>
      </c>
      <c r="E30" s="118" t="s">
        <v>1561</v>
      </c>
      <c r="F30" s="139" t="s">
        <v>1559</v>
      </c>
      <c r="G30" s="37">
        <f t="shared" ref="G30:G37" si="2">1/765</f>
        <v>1.30718954248366E-3</v>
      </c>
      <c r="H30" s="42">
        <v>5</v>
      </c>
      <c r="I30" s="37">
        <f t="shared" ref="I30:I38" si="3">G30/H30</f>
        <v>2.61437908496732E-4</v>
      </c>
      <c r="K30" s="159"/>
    </row>
    <row r="31" spans="1:11" s="115" customFormat="1" ht="15.3" x14ac:dyDescent="0.55000000000000004">
      <c r="A31" s="34" t="s">
        <v>335</v>
      </c>
      <c r="B31" s="3" t="s">
        <v>710</v>
      </c>
      <c r="C31" s="25" t="s">
        <v>125</v>
      </c>
      <c r="D31" s="118" t="s">
        <v>333</v>
      </c>
      <c r="E31" s="118" t="s">
        <v>1561</v>
      </c>
      <c r="F31" s="139" t="s">
        <v>1559</v>
      </c>
      <c r="G31" s="37">
        <f t="shared" si="2"/>
        <v>1.30718954248366E-3</v>
      </c>
      <c r="H31" s="42">
        <v>5</v>
      </c>
      <c r="I31" s="37">
        <f t="shared" si="3"/>
        <v>2.61437908496732E-4</v>
      </c>
      <c r="K31" s="159"/>
    </row>
    <row r="32" spans="1:11" s="115" customFormat="1" ht="15.3" x14ac:dyDescent="0.55000000000000004">
      <c r="A32" s="34" t="s">
        <v>336</v>
      </c>
      <c r="B32" s="3" t="s">
        <v>82</v>
      </c>
      <c r="C32" s="25" t="s">
        <v>125</v>
      </c>
      <c r="D32" s="118" t="s">
        <v>333</v>
      </c>
      <c r="E32" s="118" t="s">
        <v>1561</v>
      </c>
      <c r="F32" s="139" t="s">
        <v>1559</v>
      </c>
      <c r="G32" s="37">
        <f t="shared" si="2"/>
        <v>1.30718954248366E-3</v>
      </c>
      <c r="H32" s="34">
        <v>3</v>
      </c>
      <c r="I32" s="37">
        <f t="shared" si="3"/>
        <v>4.3572984749455336E-4</v>
      </c>
      <c r="K32" s="159"/>
    </row>
    <row r="33" spans="1:11" s="115" customFormat="1" ht="15.3" x14ac:dyDescent="0.55000000000000004">
      <c r="A33" s="34" t="s">
        <v>337</v>
      </c>
      <c r="B33" s="3" t="s">
        <v>711</v>
      </c>
      <c r="C33" s="25" t="s">
        <v>125</v>
      </c>
      <c r="D33" s="118" t="s">
        <v>912</v>
      </c>
      <c r="E33" s="118" t="s">
        <v>1562</v>
      </c>
      <c r="F33" s="139" t="s">
        <v>1560</v>
      </c>
      <c r="G33" s="37">
        <f>45/765</f>
        <v>5.8823529411764705E-2</v>
      </c>
      <c r="H33" s="34">
        <v>3</v>
      </c>
      <c r="I33" s="37">
        <f t="shared" si="3"/>
        <v>1.9607843137254902E-2</v>
      </c>
      <c r="K33" s="159"/>
    </row>
    <row r="34" spans="1:11" s="115" customFormat="1" ht="15.3" x14ac:dyDescent="0.55000000000000004">
      <c r="A34" s="34" t="s">
        <v>338</v>
      </c>
      <c r="B34" s="3" t="s">
        <v>712</v>
      </c>
      <c r="C34" s="6"/>
      <c r="D34" s="118"/>
      <c r="E34" s="118"/>
      <c r="F34" s="118"/>
      <c r="G34" s="37"/>
      <c r="H34" s="34"/>
      <c r="I34" s="37"/>
      <c r="K34" s="159"/>
    </row>
    <row r="35" spans="1:11" s="115" customFormat="1" ht="15.3" x14ac:dyDescent="0.55000000000000004">
      <c r="A35" s="11"/>
      <c r="B35" s="3" t="s">
        <v>143</v>
      </c>
      <c r="C35" s="25" t="s">
        <v>125</v>
      </c>
      <c r="D35" s="118" t="s">
        <v>333</v>
      </c>
      <c r="E35" s="118" t="s">
        <v>1561</v>
      </c>
      <c r="F35" s="139" t="s">
        <v>1559</v>
      </c>
      <c r="G35" s="37">
        <f t="shared" si="2"/>
        <v>1.30718954248366E-3</v>
      </c>
      <c r="H35" s="34">
        <v>7</v>
      </c>
      <c r="I35" s="37">
        <f t="shared" si="3"/>
        <v>1.8674136321195143E-4</v>
      </c>
      <c r="K35" s="159"/>
    </row>
    <row r="36" spans="1:11" s="115" customFormat="1" ht="15.3" x14ac:dyDescent="0.55000000000000004">
      <c r="A36" s="11"/>
      <c r="B36" s="3" t="s">
        <v>144</v>
      </c>
      <c r="C36" s="25" t="s">
        <v>125</v>
      </c>
      <c r="D36" s="118" t="s">
        <v>333</v>
      </c>
      <c r="E36" s="118" t="s">
        <v>1561</v>
      </c>
      <c r="F36" s="139" t="s">
        <v>1559</v>
      </c>
      <c r="G36" s="37">
        <f t="shared" si="2"/>
        <v>1.30718954248366E-3</v>
      </c>
      <c r="H36" s="34">
        <v>5</v>
      </c>
      <c r="I36" s="37">
        <f t="shared" si="3"/>
        <v>2.61437908496732E-4</v>
      </c>
      <c r="K36" s="159"/>
    </row>
    <row r="37" spans="1:11" s="115" customFormat="1" ht="15.3" x14ac:dyDescent="0.55000000000000004">
      <c r="A37" s="11" t="s">
        <v>342</v>
      </c>
      <c r="B37" s="3" t="s">
        <v>145</v>
      </c>
      <c r="C37" s="25" t="s">
        <v>125</v>
      </c>
      <c r="D37" s="123" t="s">
        <v>333</v>
      </c>
      <c r="E37" s="118" t="s">
        <v>1561</v>
      </c>
      <c r="F37" s="139" t="s">
        <v>1559</v>
      </c>
      <c r="G37" s="37">
        <f t="shared" si="2"/>
        <v>1.30718954248366E-3</v>
      </c>
      <c r="H37" s="34">
        <v>10</v>
      </c>
      <c r="I37" s="37">
        <f t="shared" si="3"/>
        <v>1.30718954248366E-4</v>
      </c>
      <c r="K37" s="159"/>
    </row>
    <row r="38" spans="1:11" s="115" customFormat="1" ht="15.3" x14ac:dyDescent="0.55000000000000004">
      <c r="A38" s="11" t="s">
        <v>343</v>
      </c>
      <c r="B38" s="3" t="s">
        <v>146</v>
      </c>
      <c r="C38" s="25" t="s">
        <v>125</v>
      </c>
      <c r="D38" s="118" t="s">
        <v>912</v>
      </c>
      <c r="E38" s="118" t="s">
        <v>1562</v>
      </c>
      <c r="F38" s="139" t="s">
        <v>1560</v>
      </c>
      <c r="G38" s="37">
        <f>45/765</f>
        <v>5.8823529411764705E-2</v>
      </c>
      <c r="H38" s="34">
        <v>5</v>
      </c>
      <c r="I38" s="37">
        <f t="shared" si="3"/>
        <v>1.1764705882352941E-2</v>
      </c>
      <c r="K38" s="159"/>
    </row>
    <row r="39" spans="1:11" s="115" customFormat="1" ht="15.3" x14ac:dyDescent="0.55000000000000004">
      <c r="A39" s="121">
        <v>4</v>
      </c>
      <c r="B39" s="59" t="s">
        <v>1220</v>
      </c>
      <c r="C39" s="6"/>
      <c r="D39" s="118"/>
      <c r="E39" s="118"/>
      <c r="F39" s="118"/>
      <c r="G39" s="38"/>
      <c r="H39" s="34"/>
      <c r="I39" s="37"/>
      <c r="K39" s="159"/>
    </row>
    <row r="40" spans="1:11" s="115" customFormat="1" ht="15.3" x14ac:dyDescent="0.55000000000000004">
      <c r="A40" s="11" t="s">
        <v>344</v>
      </c>
      <c r="B40" s="3" t="s">
        <v>713</v>
      </c>
      <c r="C40" s="25" t="s">
        <v>125</v>
      </c>
      <c r="D40" s="123" t="s">
        <v>287</v>
      </c>
      <c r="E40" s="118" t="s">
        <v>1564</v>
      </c>
      <c r="F40" s="139" t="s">
        <v>1559</v>
      </c>
      <c r="G40" s="37">
        <f>1/765</f>
        <v>1.30718954248366E-3</v>
      </c>
      <c r="H40" s="34">
        <v>3</v>
      </c>
      <c r="I40" s="37">
        <f>G40/H40</f>
        <v>4.3572984749455336E-4</v>
      </c>
      <c r="K40" s="159"/>
    </row>
    <row r="41" spans="1:11" s="115" customFormat="1" ht="15.3" x14ac:dyDescent="0.55000000000000004">
      <c r="A41" s="11" t="s">
        <v>345</v>
      </c>
      <c r="B41" s="3" t="s">
        <v>714</v>
      </c>
      <c r="C41" s="25" t="s">
        <v>125</v>
      </c>
      <c r="D41" s="123" t="s">
        <v>287</v>
      </c>
      <c r="E41" s="118" t="s">
        <v>1564</v>
      </c>
      <c r="F41" s="139" t="s">
        <v>1559</v>
      </c>
      <c r="G41" s="37">
        <f t="shared" ref="G41:G51" si="4">1/765</f>
        <v>1.30718954248366E-3</v>
      </c>
      <c r="H41" s="34">
        <v>3</v>
      </c>
      <c r="I41" s="37">
        <f t="shared" ref="I41:I54" si="5">G41/H41</f>
        <v>4.3572984749455336E-4</v>
      </c>
      <c r="K41" s="159"/>
    </row>
    <row r="42" spans="1:11" s="115" customFormat="1" ht="15.3" x14ac:dyDescent="0.55000000000000004">
      <c r="A42" s="11" t="s">
        <v>346</v>
      </c>
      <c r="B42" s="3" t="s">
        <v>715</v>
      </c>
      <c r="C42" s="25" t="s">
        <v>125</v>
      </c>
      <c r="D42" s="123" t="s">
        <v>287</v>
      </c>
      <c r="E42" s="118" t="s">
        <v>1564</v>
      </c>
      <c r="F42" s="139" t="s">
        <v>1559</v>
      </c>
      <c r="G42" s="37">
        <f t="shared" si="4"/>
        <v>1.30718954248366E-3</v>
      </c>
      <c r="H42" s="34">
        <v>3</v>
      </c>
      <c r="I42" s="37">
        <f t="shared" si="5"/>
        <v>4.3572984749455336E-4</v>
      </c>
      <c r="K42" s="159"/>
    </row>
    <row r="43" spans="1:11" s="115" customFormat="1" ht="30.6" x14ac:dyDescent="0.55000000000000004">
      <c r="A43" s="11" t="s">
        <v>347</v>
      </c>
      <c r="B43" s="16" t="s">
        <v>716</v>
      </c>
      <c r="C43" s="25" t="s">
        <v>125</v>
      </c>
      <c r="D43" s="123" t="s">
        <v>287</v>
      </c>
      <c r="E43" s="118" t="s">
        <v>1564</v>
      </c>
      <c r="F43" s="139" t="s">
        <v>1559</v>
      </c>
      <c r="G43" s="37">
        <f t="shared" si="4"/>
        <v>1.30718954248366E-3</v>
      </c>
      <c r="H43" s="34">
        <v>3</v>
      </c>
      <c r="I43" s="37">
        <f t="shared" si="5"/>
        <v>4.3572984749455336E-4</v>
      </c>
      <c r="K43" s="159"/>
    </row>
    <row r="44" spans="1:11" s="115" customFormat="1" ht="15.3" x14ac:dyDescent="0.55000000000000004">
      <c r="A44" s="11" t="s">
        <v>349</v>
      </c>
      <c r="B44" s="3" t="s">
        <v>717</v>
      </c>
      <c r="C44" s="25" t="s">
        <v>125</v>
      </c>
      <c r="D44" s="123" t="s">
        <v>287</v>
      </c>
      <c r="E44" s="118" t="s">
        <v>1564</v>
      </c>
      <c r="F44" s="139" t="s">
        <v>1559</v>
      </c>
      <c r="G44" s="37">
        <f t="shared" si="4"/>
        <v>1.30718954248366E-3</v>
      </c>
      <c r="H44" s="34">
        <v>3</v>
      </c>
      <c r="I44" s="37">
        <f t="shared" si="5"/>
        <v>4.3572984749455336E-4</v>
      </c>
      <c r="K44" s="159"/>
    </row>
    <row r="45" spans="1:11" s="115" customFormat="1" ht="14.5" customHeight="1" x14ac:dyDescent="0.55000000000000004">
      <c r="A45" s="11" t="s">
        <v>351</v>
      </c>
      <c r="B45" s="3" t="s">
        <v>718</v>
      </c>
      <c r="C45" s="25" t="s">
        <v>125</v>
      </c>
      <c r="D45" s="123" t="s">
        <v>287</v>
      </c>
      <c r="E45" s="118" t="s">
        <v>1564</v>
      </c>
      <c r="F45" s="139" t="s">
        <v>1559</v>
      </c>
      <c r="G45" s="37">
        <f t="shared" si="4"/>
        <v>1.30718954248366E-3</v>
      </c>
      <c r="H45" s="34">
        <v>3</v>
      </c>
      <c r="I45" s="37">
        <f t="shared" si="5"/>
        <v>4.3572984749455336E-4</v>
      </c>
      <c r="K45" s="159"/>
    </row>
    <row r="46" spans="1:11" s="115" customFormat="1" ht="15.3" x14ac:dyDescent="0.55000000000000004">
      <c r="A46" s="11" t="s">
        <v>352</v>
      </c>
      <c r="B46" s="3" t="s">
        <v>719</v>
      </c>
      <c r="C46" s="25" t="s">
        <v>125</v>
      </c>
      <c r="D46" s="123" t="s">
        <v>287</v>
      </c>
      <c r="E46" s="118" t="s">
        <v>1564</v>
      </c>
      <c r="F46" s="139" t="s">
        <v>1559</v>
      </c>
      <c r="G46" s="37">
        <f t="shared" si="4"/>
        <v>1.30718954248366E-3</v>
      </c>
      <c r="H46" s="34">
        <v>3</v>
      </c>
      <c r="I46" s="37">
        <f t="shared" si="5"/>
        <v>4.3572984749455336E-4</v>
      </c>
      <c r="K46" s="159"/>
    </row>
    <row r="47" spans="1:11" s="115" customFormat="1" ht="15.3" x14ac:dyDescent="0.55000000000000004">
      <c r="A47" s="11" t="s">
        <v>353</v>
      </c>
      <c r="B47" s="3" t="s">
        <v>720</v>
      </c>
      <c r="C47" s="25" t="s">
        <v>125</v>
      </c>
      <c r="D47" s="123" t="s">
        <v>287</v>
      </c>
      <c r="E47" s="118" t="s">
        <v>1564</v>
      </c>
      <c r="F47" s="139" t="s">
        <v>1559</v>
      </c>
      <c r="G47" s="37">
        <f t="shared" si="4"/>
        <v>1.30718954248366E-3</v>
      </c>
      <c r="H47" s="34">
        <v>3</v>
      </c>
      <c r="I47" s="37">
        <f t="shared" si="5"/>
        <v>4.3572984749455336E-4</v>
      </c>
      <c r="K47" s="159"/>
    </row>
    <row r="48" spans="1:11" s="115" customFormat="1" ht="15.3" x14ac:dyDescent="0.55000000000000004">
      <c r="A48" s="11" t="s">
        <v>354</v>
      </c>
      <c r="B48" s="3" t="s">
        <v>721</v>
      </c>
      <c r="C48" s="25" t="s">
        <v>125</v>
      </c>
      <c r="D48" s="123" t="s">
        <v>287</v>
      </c>
      <c r="E48" s="118" t="s">
        <v>1564</v>
      </c>
      <c r="F48" s="139" t="s">
        <v>1559</v>
      </c>
      <c r="G48" s="37">
        <f t="shared" si="4"/>
        <v>1.30718954248366E-3</v>
      </c>
      <c r="H48" s="34">
        <v>3</v>
      </c>
      <c r="I48" s="37">
        <f t="shared" si="5"/>
        <v>4.3572984749455336E-4</v>
      </c>
      <c r="K48" s="159"/>
    </row>
    <row r="49" spans="1:11" s="115" customFormat="1" ht="15.3" x14ac:dyDescent="0.55000000000000004">
      <c r="A49" s="11" t="s">
        <v>355</v>
      </c>
      <c r="B49" s="3" t="s">
        <v>722</v>
      </c>
      <c r="C49" s="25" t="s">
        <v>125</v>
      </c>
      <c r="D49" s="123" t="s">
        <v>287</v>
      </c>
      <c r="E49" s="118" t="s">
        <v>1564</v>
      </c>
      <c r="F49" s="139" t="s">
        <v>1559</v>
      </c>
      <c r="G49" s="37">
        <f t="shared" si="4"/>
        <v>1.30718954248366E-3</v>
      </c>
      <c r="H49" s="34">
        <v>3</v>
      </c>
      <c r="I49" s="37">
        <f t="shared" si="5"/>
        <v>4.3572984749455336E-4</v>
      </c>
      <c r="K49" s="159"/>
    </row>
    <row r="50" spans="1:11" s="115" customFormat="1" ht="15.3" x14ac:dyDescent="0.55000000000000004">
      <c r="A50" s="11" t="s">
        <v>356</v>
      </c>
      <c r="B50" s="3" t="s">
        <v>723</v>
      </c>
      <c r="C50" s="25" t="s">
        <v>125</v>
      </c>
      <c r="D50" s="123" t="s">
        <v>287</v>
      </c>
      <c r="E50" s="118" t="s">
        <v>1564</v>
      </c>
      <c r="F50" s="139" t="s">
        <v>1559</v>
      </c>
      <c r="G50" s="37">
        <f t="shared" si="4"/>
        <v>1.30718954248366E-3</v>
      </c>
      <c r="H50" s="34">
        <v>3</v>
      </c>
      <c r="I50" s="37">
        <f t="shared" si="5"/>
        <v>4.3572984749455336E-4</v>
      </c>
      <c r="K50" s="159"/>
    </row>
    <row r="51" spans="1:11" s="115" customFormat="1" ht="15.3" x14ac:dyDescent="0.55000000000000004">
      <c r="A51" s="11" t="s">
        <v>357</v>
      </c>
      <c r="B51" s="3" t="s">
        <v>724</v>
      </c>
      <c r="C51" s="25" t="s">
        <v>125</v>
      </c>
      <c r="D51" s="123" t="s">
        <v>287</v>
      </c>
      <c r="E51" s="118" t="s">
        <v>1564</v>
      </c>
      <c r="F51" s="139" t="s">
        <v>1559</v>
      </c>
      <c r="G51" s="37">
        <f t="shared" si="4"/>
        <v>1.30718954248366E-3</v>
      </c>
      <c r="H51" s="34">
        <v>3</v>
      </c>
      <c r="I51" s="37">
        <f t="shared" si="5"/>
        <v>4.3572984749455336E-4</v>
      </c>
      <c r="K51" s="159"/>
    </row>
    <row r="52" spans="1:11" s="115" customFormat="1" ht="15.3" x14ac:dyDescent="0.55000000000000004">
      <c r="A52" s="11" t="s">
        <v>358</v>
      </c>
      <c r="B52" s="3" t="s">
        <v>725</v>
      </c>
      <c r="C52" s="25" t="s">
        <v>125</v>
      </c>
      <c r="D52" s="118" t="s">
        <v>635</v>
      </c>
      <c r="E52" s="118"/>
      <c r="F52" s="118" t="s">
        <v>635</v>
      </c>
      <c r="G52" s="39">
        <f>1/6</f>
        <v>0.16666666666666666</v>
      </c>
      <c r="H52" s="34">
        <v>3</v>
      </c>
      <c r="I52" s="37">
        <f t="shared" si="5"/>
        <v>5.5555555555555552E-2</v>
      </c>
      <c r="K52" s="159"/>
    </row>
    <row r="53" spans="1:11" s="115" customFormat="1" ht="30.6" x14ac:dyDescent="0.55000000000000004">
      <c r="A53" s="11" t="s">
        <v>359</v>
      </c>
      <c r="B53" s="16" t="s">
        <v>726</v>
      </c>
      <c r="C53" s="25" t="s">
        <v>125</v>
      </c>
      <c r="D53" s="123" t="s">
        <v>446</v>
      </c>
      <c r="E53" s="118" t="s">
        <v>1565</v>
      </c>
      <c r="F53" s="139" t="s">
        <v>1566</v>
      </c>
      <c r="G53" s="39">
        <f>2/765</f>
        <v>2.6143790849673201E-3</v>
      </c>
      <c r="H53" s="34">
        <v>3</v>
      </c>
      <c r="I53" s="37">
        <f t="shared" si="5"/>
        <v>8.7145969498910673E-4</v>
      </c>
      <c r="K53" s="159"/>
    </row>
    <row r="54" spans="1:11" s="115" customFormat="1" ht="15.3" x14ac:dyDescent="0.55000000000000004">
      <c r="A54" s="11" t="s">
        <v>360</v>
      </c>
      <c r="B54" s="3" t="s">
        <v>727</v>
      </c>
      <c r="C54" s="25" t="s">
        <v>125</v>
      </c>
      <c r="D54" s="118" t="s">
        <v>635</v>
      </c>
      <c r="E54" s="125"/>
      <c r="F54" s="118" t="s">
        <v>635</v>
      </c>
      <c r="G54" s="39">
        <f>1/6</f>
        <v>0.16666666666666666</v>
      </c>
      <c r="H54" s="34">
        <v>3</v>
      </c>
      <c r="I54" s="37">
        <f t="shared" si="5"/>
        <v>5.5555555555555552E-2</v>
      </c>
      <c r="K54" s="159"/>
    </row>
    <row r="55" spans="1:11" s="115" customFormat="1" ht="15.3" x14ac:dyDescent="0.55000000000000004">
      <c r="A55" s="33">
        <v>5</v>
      </c>
      <c r="B55" s="59" t="s">
        <v>397</v>
      </c>
      <c r="C55" s="6"/>
      <c r="D55" s="118"/>
      <c r="E55" s="125"/>
      <c r="F55" s="125"/>
      <c r="G55" s="39"/>
      <c r="H55" s="34"/>
      <c r="I55" s="37"/>
      <c r="K55" s="159"/>
    </row>
    <row r="56" spans="1:11" s="115" customFormat="1" ht="15.3" x14ac:dyDescent="0.55000000000000004">
      <c r="A56" s="23"/>
      <c r="B56" s="59" t="s">
        <v>915</v>
      </c>
      <c r="C56" s="6"/>
      <c r="D56" s="118"/>
      <c r="E56" s="125"/>
      <c r="F56" s="125"/>
      <c r="G56" s="39"/>
      <c r="H56" s="34"/>
      <c r="I56" s="37"/>
      <c r="K56" s="159"/>
    </row>
    <row r="57" spans="1:11" s="115" customFormat="1" ht="15" customHeight="1" x14ac:dyDescent="0.55000000000000004">
      <c r="A57" s="50" t="s">
        <v>398</v>
      </c>
      <c r="B57" s="5" t="s">
        <v>728</v>
      </c>
      <c r="C57" s="43" t="s">
        <v>125</v>
      </c>
      <c r="D57" s="123" t="s">
        <v>287</v>
      </c>
      <c r="E57" s="118" t="s">
        <v>1567</v>
      </c>
      <c r="F57" s="118" t="s">
        <v>1569</v>
      </c>
      <c r="G57" s="37">
        <f>1/270</f>
        <v>3.7037037037037038E-3</v>
      </c>
      <c r="H57" s="35">
        <v>3</v>
      </c>
      <c r="I57" s="44">
        <f>G57/H57</f>
        <v>1.2345679012345679E-3</v>
      </c>
      <c r="K57" s="159"/>
    </row>
    <row r="58" spans="1:11" s="115" customFormat="1" ht="30.6" x14ac:dyDescent="0.55000000000000004">
      <c r="A58" s="27" t="s">
        <v>399</v>
      </c>
      <c r="B58" s="52" t="s">
        <v>729</v>
      </c>
      <c r="C58" s="9" t="s">
        <v>197</v>
      </c>
      <c r="D58" s="118" t="s">
        <v>911</v>
      </c>
      <c r="E58" s="118" t="s">
        <v>1568</v>
      </c>
      <c r="F58" s="118" t="s">
        <v>1570</v>
      </c>
      <c r="G58" s="37">
        <f>8/270</f>
        <v>2.9629629629629631E-2</v>
      </c>
      <c r="H58" s="35">
        <v>3</v>
      </c>
      <c r="I58" s="44">
        <f t="shared" ref="I58:I68" si="6">G58/H58</f>
        <v>9.876543209876543E-3</v>
      </c>
      <c r="K58" s="159"/>
    </row>
    <row r="59" spans="1:11" s="115" customFormat="1" ht="30.6" x14ac:dyDescent="0.55000000000000004">
      <c r="A59" s="27" t="s">
        <v>400</v>
      </c>
      <c r="B59" s="52" t="s">
        <v>730</v>
      </c>
      <c r="C59" s="9" t="s">
        <v>125</v>
      </c>
      <c r="D59" s="118" t="s">
        <v>287</v>
      </c>
      <c r="E59" s="118" t="s">
        <v>1567</v>
      </c>
      <c r="F59" s="118" t="s">
        <v>1574</v>
      </c>
      <c r="G59" s="37">
        <f t="shared" ref="G59:G68" si="7">1/270</f>
        <v>3.7037037037037038E-3</v>
      </c>
      <c r="H59" s="35">
        <v>3</v>
      </c>
      <c r="I59" s="44">
        <f t="shared" si="6"/>
        <v>1.2345679012345679E-3</v>
      </c>
      <c r="K59" s="159"/>
    </row>
    <row r="60" spans="1:11" s="115" customFormat="1" ht="15.3" x14ac:dyDescent="0.55000000000000004">
      <c r="A60" s="27" t="s">
        <v>401</v>
      </c>
      <c r="B60" s="62" t="s">
        <v>731</v>
      </c>
      <c r="C60" s="9" t="s">
        <v>125</v>
      </c>
      <c r="D60" s="118" t="s">
        <v>287</v>
      </c>
      <c r="E60" s="118" t="s">
        <v>1567</v>
      </c>
      <c r="F60" s="118" t="s">
        <v>1574</v>
      </c>
      <c r="G60" s="37">
        <f t="shared" si="7"/>
        <v>3.7037037037037038E-3</v>
      </c>
      <c r="H60" s="35">
        <v>3</v>
      </c>
      <c r="I60" s="44">
        <f t="shared" si="6"/>
        <v>1.2345679012345679E-3</v>
      </c>
      <c r="K60" s="159"/>
    </row>
    <row r="61" spans="1:11" s="115" customFormat="1" ht="15.3" x14ac:dyDescent="0.55000000000000004">
      <c r="A61" s="27" t="s">
        <v>402</v>
      </c>
      <c r="B61" s="3" t="s">
        <v>732</v>
      </c>
      <c r="C61" s="9" t="s">
        <v>125</v>
      </c>
      <c r="D61" s="118" t="s">
        <v>287</v>
      </c>
      <c r="E61" s="118" t="s">
        <v>1567</v>
      </c>
      <c r="F61" s="118" t="s">
        <v>1574</v>
      </c>
      <c r="G61" s="37">
        <f t="shared" si="7"/>
        <v>3.7037037037037038E-3</v>
      </c>
      <c r="H61" s="35">
        <v>3</v>
      </c>
      <c r="I61" s="44">
        <f t="shared" si="6"/>
        <v>1.2345679012345679E-3</v>
      </c>
      <c r="K61" s="159"/>
    </row>
    <row r="62" spans="1:11" s="115" customFormat="1" ht="16.899999999999999" customHeight="1" x14ac:dyDescent="0.55000000000000004">
      <c r="A62" s="27" t="s">
        <v>403</v>
      </c>
      <c r="B62" s="3" t="s">
        <v>733</v>
      </c>
      <c r="C62" s="9" t="s">
        <v>125</v>
      </c>
      <c r="D62" s="118" t="s">
        <v>287</v>
      </c>
      <c r="E62" s="118" t="s">
        <v>1567</v>
      </c>
      <c r="F62" s="118" t="s">
        <v>1574</v>
      </c>
      <c r="G62" s="37">
        <f t="shared" si="7"/>
        <v>3.7037037037037038E-3</v>
      </c>
      <c r="H62" s="35">
        <v>3</v>
      </c>
      <c r="I62" s="44">
        <f t="shared" si="6"/>
        <v>1.2345679012345679E-3</v>
      </c>
      <c r="K62" s="159"/>
    </row>
    <row r="63" spans="1:11" s="115" customFormat="1" ht="16.899999999999999" customHeight="1" x14ac:dyDescent="0.55000000000000004">
      <c r="A63" s="27" t="s">
        <v>404</v>
      </c>
      <c r="B63" s="3" t="s">
        <v>734</v>
      </c>
      <c r="C63" s="9" t="s">
        <v>125</v>
      </c>
      <c r="D63" s="118" t="s">
        <v>287</v>
      </c>
      <c r="E63" s="118" t="s">
        <v>1567</v>
      </c>
      <c r="F63" s="118" t="s">
        <v>1574</v>
      </c>
      <c r="G63" s="37">
        <f t="shared" si="7"/>
        <v>3.7037037037037038E-3</v>
      </c>
      <c r="H63" s="35">
        <v>3</v>
      </c>
      <c r="I63" s="44">
        <f t="shared" si="6"/>
        <v>1.2345679012345679E-3</v>
      </c>
      <c r="K63" s="159"/>
    </row>
    <row r="64" spans="1:11" s="115" customFormat="1" ht="30.6" x14ac:dyDescent="0.55000000000000004">
      <c r="A64" s="27" t="s">
        <v>405</v>
      </c>
      <c r="B64" s="16" t="s">
        <v>735</v>
      </c>
      <c r="C64" s="9" t="s">
        <v>125</v>
      </c>
      <c r="D64" s="118" t="s">
        <v>287</v>
      </c>
      <c r="E64" s="118" t="s">
        <v>1567</v>
      </c>
      <c r="F64" s="118" t="s">
        <v>1574</v>
      </c>
      <c r="G64" s="37">
        <f t="shared" si="7"/>
        <v>3.7037037037037038E-3</v>
      </c>
      <c r="H64" s="35">
        <v>3</v>
      </c>
      <c r="I64" s="44">
        <f t="shared" si="6"/>
        <v>1.2345679012345679E-3</v>
      </c>
      <c r="K64" s="159"/>
    </row>
    <row r="65" spans="1:11" s="115" customFormat="1" ht="15.3" x14ac:dyDescent="0.55000000000000004">
      <c r="A65" s="27" t="s">
        <v>406</v>
      </c>
      <c r="B65" s="3" t="s">
        <v>736</v>
      </c>
      <c r="C65" s="9" t="s">
        <v>125</v>
      </c>
      <c r="D65" s="118" t="s">
        <v>287</v>
      </c>
      <c r="E65" s="118" t="s">
        <v>1567</v>
      </c>
      <c r="F65" s="118" t="s">
        <v>1574</v>
      </c>
      <c r="G65" s="37">
        <f t="shared" si="7"/>
        <v>3.7037037037037038E-3</v>
      </c>
      <c r="H65" s="35">
        <v>3</v>
      </c>
      <c r="I65" s="44">
        <f t="shared" si="6"/>
        <v>1.2345679012345679E-3</v>
      </c>
      <c r="K65" s="159"/>
    </row>
    <row r="66" spans="1:11" s="115" customFormat="1" ht="30.6" customHeight="1" x14ac:dyDescent="0.55000000000000004">
      <c r="A66" s="27" t="s">
        <v>407</v>
      </c>
      <c r="B66" s="16" t="s">
        <v>737</v>
      </c>
      <c r="C66" s="9" t="s">
        <v>125</v>
      </c>
      <c r="D66" s="118" t="s">
        <v>287</v>
      </c>
      <c r="E66" s="118" t="s">
        <v>1567</v>
      </c>
      <c r="F66" s="118" t="s">
        <v>1574</v>
      </c>
      <c r="G66" s="37">
        <f t="shared" si="7"/>
        <v>3.7037037037037038E-3</v>
      </c>
      <c r="H66" s="35">
        <v>3</v>
      </c>
      <c r="I66" s="44">
        <f t="shared" si="6"/>
        <v>1.2345679012345679E-3</v>
      </c>
      <c r="K66" s="159"/>
    </row>
    <row r="67" spans="1:11" s="115" customFormat="1" ht="30.6" x14ac:dyDescent="0.55000000000000004">
      <c r="A67" s="27" t="s">
        <v>408</v>
      </c>
      <c r="B67" s="16" t="s">
        <v>738</v>
      </c>
      <c r="C67" s="9" t="s">
        <v>125</v>
      </c>
      <c r="D67" s="118" t="s">
        <v>287</v>
      </c>
      <c r="E67" s="118" t="s">
        <v>1567</v>
      </c>
      <c r="F67" s="118" t="s">
        <v>1574</v>
      </c>
      <c r="G67" s="37">
        <f t="shared" si="7"/>
        <v>3.7037037037037038E-3</v>
      </c>
      <c r="H67" s="35">
        <v>3</v>
      </c>
      <c r="I67" s="44">
        <f t="shared" si="6"/>
        <v>1.2345679012345679E-3</v>
      </c>
      <c r="K67" s="159"/>
    </row>
    <row r="68" spans="1:11" s="115" customFormat="1" ht="30.6" x14ac:dyDescent="0.55000000000000004">
      <c r="A68" s="27" t="s">
        <v>409</v>
      </c>
      <c r="B68" s="16" t="s">
        <v>914</v>
      </c>
      <c r="C68" s="9" t="s">
        <v>125</v>
      </c>
      <c r="D68" s="118" t="s">
        <v>287</v>
      </c>
      <c r="E68" s="118" t="s">
        <v>1567</v>
      </c>
      <c r="F68" s="118" t="s">
        <v>1574</v>
      </c>
      <c r="G68" s="37">
        <f t="shared" si="7"/>
        <v>3.7037037037037038E-3</v>
      </c>
      <c r="H68" s="35">
        <v>3</v>
      </c>
      <c r="I68" s="44">
        <f t="shared" si="6"/>
        <v>1.2345679012345679E-3</v>
      </c>
      <c r="K68" s="159"/>
    </row>
    <row r="69" spans="1:11" s="115" customFormat="1" ht="15.3" x14ac:dyDescent="0.55000000000000004">
      <c r="A69" s="23"/>
      <c r="B69" s="59" t="s">
        <v>916</v>
      </c>
      <c r="C69" s="6"/>
      <c r="D69" s="125"/>
      <c r="E69" s="118"/>
      <c r="F69" s="118"/>
      <c r="G69" s="39"/>
      <c r="H69" s="34"/>
      <c r="I69" s="37"/>
      <c r="K69" s="159"/>
    </row>
    <row r="70" spans="1:11" s="115" customFormat="1" ht="15.3" x14ac:dyDescent="0.55000000000000004">
      <c r="A70" s="23" t="s">
        <v>410</v>
      </c>
      <c r="B70" s="3" t="s">
        <v>739</v>
      </c>
      <c r="C70" s="6" t="s">
        <v>420</v>
      </c>
      <c r="D70" s="118" t="s">
        <v>432</v>
      </c>
      <c r="E70" s="118" t="s">
        <v>1571</v>
      </c>
      <c r="F70" s="139" t="s">
        <v>1573</v>
      </c>
      <c r="G70" s="39">
        <f>3/765</f>
        <v>3.9215686274509803E-3</v>
      </c>
      <c r="H70" s="34">
        <v>3</v>
      </c>
      <c r="I70" s="37">
        <f>G70/H70</f>
        <v>1.30718954248366E-3</v>
      </c>
      <c r="K70" s="159"/>
    </row>
    <row r="71" spans="1:11" s="115" customFormat="1" ht="15.3" x14ac:dyDescent="0.55000000000000004">
      <c r="A71" s="23" t="s">
        <v>411</v>
      </c>
      <c r="B71" s="3" t="s">
        <v>274</v>
      </c>
      <c r="C71" s="6" t="s">
        <v>420</v>
      </c>
      <c r="D71" s="118" t="s">
        <v>432</v>
      </c>
      <c r="E71" s="118" t="s">
        <v>1571</v>
      </c>
      <c r="F71" s="139" t="s">
        <v>1573</v>
      </c>
      <c r="G71" s="39">
        <f>3/765</f>
        <v>3.9215686274509803E-3</v>
      </c>
      <c r="H71" s="34">
        <v>3</v>
      </c>
      <c r="I71" s="37">
        <f t="shared" ref="I71:I100" si="8">G71/H71</f>
        <v>1.30718954248366E-3</v>
      </c>
      <c r="K71" s="159"/>
    </row>
    <row r="72" spans="1:11" s="115" customFormat="1" ht="15.3" x14ac:dyDescent="0.55000000000000004">
      <c r="A72" s="23" t="s">
        <v>412</v>
      </c>
      <c r="B72" s="3" t="s">
        <v>158</v>
      </c>
      <c r="C72" s="6" t="s">
        <v>202</v>
      </c>
      <c r="D72" s="118" t="s">
        <v>613</v>
      </c>
      <c r="E72" s="125"/>
      <c r="F72" s="125" t="s">
        <v>1553</v>
      </c>
      <c r="G72" s="39">
        <f>1/225</f>
        <v>4.4444444444444444E-3</v>
      </c>
      <c r="H72" s="34">
        <v>3</v>
      </c>
      <c r="I72" s="37">
        <f t="shared" si="8"/>
        <v>1.4814814814814814E-3</v>
      </c>
      <c r="K72" s="159"/>
    </row>
    <row r="73" spans="1:11" s="115" customFormat="1" ht="15.3" x14ac:dyDescent="0.55000000000000004">
      <c r="A73" s="23" t="s">
        <v>413</v>
      </c>
      <c r="B73" s="3" t="s">
        <v>740</v>
      </c>
      <c r="C73" s="6" t="s">
        <v>196</v>
      </c>
      <c r="D73" s="118" t="s">
        <v>287</v>
      </c>
      <c r="E73" s="118" t="s">
        <v>1567</v>
      </c>
      <c r="F73" s="118" t="s">
        <v>1574</v>
      </c>
      <c r="G73" s="37">
        <f>1/270</f>
        <v>3.7037037037037038E-3</v>
      </c>
      <c r="H73" s="34">
        <v>3</v>
      </c>
      <c r="I73" s="37">
        <f t="shared" si="8"/>
        <v>1.2345679012345679E-3</v>
      </c>
      <c r="K73" s="159"/>
    </row>
    <row r="74" spans="1:11" s="115" customFormat="1" ht="15.3" x14ac:dyDescent="0.55000000000000004">
      <c r="A74" s="23" t="s">
        <v>414</v>
      </c>
      <c r="B74" s="3" t="s">
        <v>741</v>
      </c>
      <c r="C74" s="6" t="s">
        <v>202</v>
      </c>
      <c r="D74" s="118" t="s">
        <v>287</v>
      </c>
      <c r="E74" s="118" t="s">
        <v>1567</v>
      </c>
      <c r="F74" s="118" t="s">
        <v>1574</v>
      </c>
      <c r="G74" s="37">
        <f t="shared" ref="G74:G100" si="9">1/270</f>
        <v>3.7037037037037038E-3</v>
      </c>
      <c r="H74" s="34">
        <v>3</v>
      </c>
      <c r="I74" s="37">
        <f t="shared" si="8"/>
        <v>1.2345679012345679E-3</v>
      </c>
      <c r="K74" s="159"/>
    </row>
    <row r="75" spans="1:11" s="115" customFormat="1" ht="30.6" x14ac:dyDescent="0.55000000000000004">
      <c r="A75" s="23" t="s">
        <v>415</v>
      </c>
      <c r="B75" s="16" t="s">
        <v>742</v>
      </c>
      <c r="C75" s="6" t="s">
        <v>197</v>
      </c>
      <c r="D75" s="125" t="s">
        <v>425</v>
      </c>
      <c r="E75" s="118" t="s">
        <v>1572</v>
      </c>
      <c r="F75" s="118" t="s">
        <v>1575</v>
      </c>
      <c r="G75" s="37">
        <f>4/270</f>
        <v>1.4814814814814815E-2</v>
      </c>
      <c r="H75" s="34">
        <v>3</v>
      </c>
      <c r="I75" s="37">
        <f t="shared" si="8"/>
        <v>4.9382716049382715E-3</v>
      </c>
      <c r="K75" s="159"/>
    </row>
    <row r="76" spans="1:11" s="115" customFormat="1" ht="15.3" x14ac:dyDescent="0.55000000000000004">
      <c r="A76" s="23" t="s">
        <v>416</v>
      </c>
      <c r="B76" s="3" t="s">
        <v>743</v>
      </c>
      <c r="C76" s="6" t="s">
        <v>197</v>
      </c>
      <c r="D76" s="125" t="s">
        <v>425</v>
      </c>
      <c r="E76" s="118" t="s">
        <v>1572</v>
      </c>
      <c r="F76" s="118" t="s">
        <v>1575</v>
      </c>
      <c r="G76" s="37">
        <f>4/270</f>
        <v>1.4814814814814815E-2</v>
      </c>
      <c r="H76" s="34">
        <v>3</v>
      </c>
      <c r="I76" s="37">
        <f t="shared" si="8"/>
        <v>4.9382716049382715E-3</v>
      </c>
      <c r="K76" s="159"/>
    </row>
    <row r="77" spans="1:11" s="115" customFormat="1" ht="15.3" x14ac:dyDescent="0.55000000000000004">
      <c r="A77" s="23" t="s">
        <v>417</v>
      </c>
      <c r="B77" s="3" t="s">
        <v>744</v>
      </c>
      <c r="C77" s="6" t="s">
        <v>197</v>
      </c>
      <c r="D77" s="118" t="s">
        <v>287</v>
      </c>
      <c r="E77" s="118" t="s">
        <v>1567</v>
      </c>
      <c r="F77" s="118" t="s">
        <v>1574</v>
      </c>
      <c r="G77" s="37">
        <f t="shared" si="9"/>
        <v>3.7037037037037038E-3</v>
      </c>
      <c r="H77" s="34">
        <v>3</v>
      </c>
      <c r="I77" s="37">
        <f t="shared" si="8"/>
        <v>1.2345679012345679E-3</v>
      </c>
      <c r="K77" s="159"/>
    </row>
    <row r="78" spans="1:11" s="115" customFormat="1" ht="15.3" x14ac:dyDescent="0.55000000000000004">
      <c r="A78" s="23" t="s">
        <v>418</v>
      </c>
      <c r="B78" s="3" t="s">
        <v>745</v>
      </c>
      <c r="C78" s="6" t="s">
        <v>197</v>
      </c>
      <c r="D78" s="118" t="s">
        <v>287</v>
      </c>
      <c r="E78" s="118" t="s">
        <v>1567</v>
      </c>
      <c r="F78" s="118" t="s">
        <v>1574</v>
      </c>
      <c r="G78" s="37">
        <f t="shared" si="9"/>
        <v>3.7037037037037038E-3</v>
      </c>
      <c r="H78" s="34">
        <v>3</v>
      </c>
      <c r="I78" s="37">
        <f t="shared" si="8"/>
        <v>1.2345679012345679E-3</v>
      </c>
      <c r="K78" s="159"/>
    </row>
    <row r="79" spans="1:11" s="115" customFormat="1" ht="15.3" x14ac:dyDescent="0.55000000000000004">
      <c r="A79" s="23" t="s">
        <v>419</v>
      </c>
      <c r="B79" s="3" t="s">
        <v>746</v>
      </c>
      <c r="C79" s="6" t="s">
        <v>197</v>
      </c>
      <c r="D79" s="125" t="s">
        <v>425</v>
      </c>
      <c r="E79" s="118" t="s">
        <v>1572</v>
      </c>
      <c r="F79" s="118" t="s">
        <v>1574</v>
      </c>
      <c r="G79" s="37">
        <f>4/270</f>
        <v>1.4814814814814815E-2</v>
      </c>
      <c r="H79" s="34">
        <v>3</v>
      </c>
      <c r="I79" s="37">
        <f t="shared" si="8"/>
        <v>4.9382716049382715E-3</v>
      </c>
      <c r="K79" s="159"/>
    </row>
    <row r="80" spans="1:11" s="115" customFormat="1" ht="15.3" x14ac:dyDescent="0.55000000000000004">
      <c r="A80" s="23" t="s">
        <v>437</v>
      </c>
      <c r="B80" s="3" t="s">
        <v>747</v>
      </c>
      <c r="C80" s="6" t="s">
        <v>197</v>
      </c>
      <c r="D80" s="125" t="s">
        <v>425</v>
      </c>
      <c r="E80" s="118" t="s">
        <v>1572</v>
      </c>
      <c r="F80" s="118" t="s">
        <v>1574</v>
      </c>
      <c r="G80" s="37">
        <f>4/270</f>
        <v>1.4814814814814815E-2</v>
      </c>
      <c r="H80" s="34">
        <v>3</v>
      </c>
      <c r="I80" s="37">
        <f t="shared" si="8"/>
        <v>4.9382716049382715E-3</v>
      </c>
      <c r="K80" s="159"/>
    </row>
    <row r="81" spans="1:11" s="115" customFormat="1" ht="15.3" x14ac:dyDescent="0.55000000000000004">
      <c r="A81" s="23" t="s">
        <v>438</v>
      </c>
      <c r="B81" s="3" t="s">
        <v>748</v>
      </c>
      <c r="C81" s="6" t="s">
        <v>197</v>
      </c>
      <c r="D81" s="118" t="s">
        <v>287</v>
      </c>
      <c r="E81" s="118" t="s">
        <v>1567</v>
      </c>
      <c r="F81" s="118" t="s">
        <v>1574</v>
      </c>
      <c r="G81" s="37">
        <f t="shared" si="9"/>
        <v>3.7037037037037038E-3</v>
      </c>
      <c r="H81" s="34">
        <v>3</v>
      </c>
      <c r="I81" s="37">
        <f t="shared" si="8"/>
        <v>1.2345679012345679E-3</v>
      </c>
      <c r="K81" s="159"/>
    </row>
    <row r="82" spans="1:11" s="115" customFormat="1" ht="15.3" x14ac:dyDescent="0.55000000000000004">
      <c r="A82" s="23" t="s">
        <v>439</v>
      </c>
      <c r="B82" s="3" t="s">
        <v>749</v>
      </c>
      <c r="C82" s="6" t="s">
        <v>197</v>
      </c>
      <c r="D82" s="118" t="s">
        <v>287</v>
      </c>
      <c r="E82" s="118" t="s">
        <v>1567</v>
      </c>
      <c r="F82" s="118" t="s">
        <v>1574</v>
      </c>
      <c r="G82" s="37">
        <f t="shared" si="9"/>
        <v>3.7037037037037038E-3</v>
      </c>
      <c r="H82" s="34">
        <v>3</v>
      </c>
      <c r="I82" s="37">
        <f t="shared" si="8"/>
        <v>1.2345679012345679E-3</v>
      </c>
      <c r="K82" s="159"/>
    </row>
    <row r="83" spans="1:11" s="115" customFormat="1" ht="15.3" x14ac:dyDescent="0.55000000000000004">
      <c r="A83" s="23" t="s">
        <v>440</v>
      </c>
      <c r="B83" s="3" t="s">
        <v>750</v>
      </c>
      <c r="C83" s="6" t="s">
        <v>197</v>
      </c>
      <c r="D83" s="125" t="s">
        <v>425</v>
      </c>
      <c r="E83" s="118" t="s">
        <v>1572</v>
      </c>
      <c r="F83" s="118" t="s">
        <v>1575</v>
      </c>
      <c r="G83" s="37">
        <f>4/270</f>
        <v>1.4814814814814815E-2</v>
      </c>
      <c r="H83" s="34">
        <v>3</v>
      </c>
      <c r="I83" s="37">
        <f t="shared" si="8"/>
        <v>4.9382716049382715E-3</v>
      </c>
      <c r="K83" s="159"/>
    </row>
    <row r="84" spans="1:11" s="115" customFormat="1" ht="15.3" x14ac:dyDescent="0.55000000000000004">
      <c r="A84" s="23" t="s">
        <v>442</v>
      </c>
      <c r="B84" s="3" t="s">
        <v>751</v>
      </c>
      <c r="C84" s="7" t="s">
        <v>197</v>
      </c>
      <c r="D84" s="125" t="s">
        <v>425</v>
      </c>
      <c r="E84" s="118" t="s">
        <v>1572</v>
      </c>
      <c r="F84" s="118" t="s">
        <v>1575</v>
      </c>
      <c r="G84" s="37">
        <f>4/270</f>
        <v>1.4814814814814815E-2</v>
      </c>
      <c r="H84" s="34">
        <v>3</v>
      </c>
      <c r="I84" s="37">
        <f t="shared" si="8"/>
        <v>4.9382716049382715E-3</v>
      </c>
      <c r="K84" s="159"/>
    </row>
    <row r="85" spans="1:11" s="115" customFormat="1" ht="15.3" x14ac:dyDescent="0.55000000000000004">
      <c r="A85" s="50" t="s">
        <v>443</v>
      </c>
      <c r="B85" s="32" t="s">
        <v>921</v>
      </c>
      <c r="C85" s="7" t="s">
        <v>197</v>
      </c>
      <c r="D85" s="118" t="s">
        <v>287</v>
      </c>
      <c r="E85" s="118" t="s">
        <v>1567</v>
      </c>
      <c r="F85" s="118" t="s">
        <v>1574</v>
      </c>
      <c r="G85" s="37">
        <f t="shared" si="9"/>
        <v>3.7037037037037038E-3</v>
      </c>
      <c r="H85" s="34">
        <v>3</v>
      </c>
      <c r="I85" s="37">
        <f t="shared" si="8"/>
        <v>1.2345679012345679E-3</v>
      </c>
      <c r="K85" s="159"/>
    </row>
    <row r="86" spans="1:11" s="115" customFormat="1" ht="30.6" x14ac:dyDescent="0.55000000000000004">
      <c r="A86" s="27" t="s">
        <v>444</v>
      </c>
      <c r="B86" s="52" t="s">
        <v>922</v>
      </c>
      <c r="C86" s="7" t="s">
        <v>197</v>
      </c>
      <c r="D86" s="118" t="s">
        <v>287</v>
      </c>
      <c r="E86" s="118" t="s">
        <v>1567</v>
      </c>
      <c r="F86" s="118" t="s">
        <v>1574</v>
      </c>
      <c r="G86" s="37">
        <f t="shared" si="9"/>
        <v>3.7037037037037038E-3</v>
      </c>
      <c r="H86" s="34">
        <v>3</v>
      </c>
      <c r="I86" s="37">
        <f t="shared" si="8"/>
        <v>1.2345679012345679E-3</v>
      </c>
      <c r="K86" s="159"/>
    </row>
    <row r="87" spans="1:11" s="115" customFormat="1" ht="15.3" x14ac:dyDescent="0.55000000000000004">
      <c r="A87" s="27" t="s">
        <v>445</v>
      </c>
      <c r="B87" s="8" t="s">
        <v>923</v>
      </c>
      <c r="C87" s="7" t="s">
        <v>197</v>
      </c>
      <c r="D87" s="118" t="s">
        <v>287</v>
      </c>
      <c r="E87" s="118" t="s">
        <v>1567</v>
      </c>
      <c r="F87" s="118" t="s">
        <v>1574</v>
      </c>
      <c r="G87" s="37">
        <f t="shared" si="9"/>
        <v>3.7037037037037038E-3</v>
      </c>
      <c r="H87" s="34">
        <v>3</v>
      </c>
      <c r="I87" s="37">
        <f t="shared" si="8"/>
        <v>1.2345679012345679E-3</v>
      </c>
      <c r="K87" s="159"/>
    </row>
    <row r="88" spans="1:11" s="115" customFormat="1" ht="15.3" x14ac:dyDescent="0.55000000000000004">
      <c r="A88" s="23" t="s">
        <v>917</v>
      </c>
      <c r="B88" s="8" t="s">
        <v>924</v>
      </c>
      <c r="C88" s="7" t="s">
        <v>197</v>
      </c>
      <c r="D88" s="118" t="s">
        <v>287</v>
      </c>
      <c r="E88" s="118" t="s">
        <v>1567</v>
      </c>
      <c r="F88" s="118" t="s">
        <v>1574</v>
      </c>
      <c r="G88" s="37">
        <f t="shared" si="9"/>
        <v>3.7037037037037038E-3</v>
      </c>
      <c r="H88" s="34">
        <v>3</v>
      </c>
      <c r="I88" s="37">
        <f t="shared" si="8"/>
        <v>1.2345679012345679E-3</v>
      </c>
      <c r="K88" s="159"/>
    </row>
    <row r="89" spans="1:11" s="115" customFormat="1" ht="15.3" x14ac:dyDescent="0.55000000000000004">
      <c r="A89" s="50" t="s">
        <v>918</v>
      </c>
      <c r="B89" s="61" t="s">
        <v>925</v>
      </c>
      <c r="C89" s="7" t="s">
        <v>197</v>
      </c>
      <c r="D89" s="118" t="s">
        <v>287</v>
      </c>
      <c r="E89" s="118" t="s">
        <v>1567</v>
      </c>
      <c r="F89" s="118" t="s">
        <v>1574</v>
      </c>
      <c r="G89" s="37">
        <f t="shared" si="9"/>
        <v>3.7037037037037038E-3</v>
      </c>
      <c r="H89" s="34">
        <v>3</v>
      </c>
      <c r="I89" s="37">
        <f t="shared" si="8"/>
        <v>1.2345679012345679E-3</v>
      </c>
      <c r="K89" s="159"/>
    </row>
    <row r="90" spans="1:11" s="115" customFormat="1" ht="15.3" x14ac:dyDescent="0.55000000000000004">
      <c r="A90" s="23" t="s">
        <v>919</v>
      </c>
      <c r="B90" s="61" t="s">
        <v>934</v>
      </c>
      <c r="C90" s="7" t="s">
        <v>197</v>
      </c>
      <c r="D90" s="118" t="s">
        <v>287</v>
      </c>
      <c r="E90" s="118" t="s">
        <v>1567</v>
      </c>
      <c r="F90" s="118" t="s">
        <v>1574</v>
      </c>
      <c r="G90" s="37">
        <f t="shared" si="9"/>
        <v>3.7037037037037038E-3</v>
      </c>
      <c r="H90" s="34">
        <v>3</v>
      </c>
      <c r="I90" s="37">
        <f t="shared" si="8"/>
        <v>1.2345679012345679E-3</v>
      </c>
      <c r="K90" s="159"/>
    </row>
    <row r="91" spans="1:11" s="115" customFormat="1" ht="15.3" x14ac:dyDescent="0.55000000000000004">
      <c r="A91" s="50" t="s">
        <v>920</v>
      </c>
      <c r="B91" s="61" t="s">
        <v>935</v>
      </c>
      <c r="C91" s="7" t="s">
        <v>197</v>
      </c>
      <c r="D91" s="118" t="s">
        <v>287</v>
      </c>
      <c r="E91" s="118" t="s">
        <v>1567</v>
      </c>
      <c r="F91" s="118" t="s">
        <v>1574</v>
      </c>
      <c r="G91" s="37">
        <f t="shared" si="9"/>
        <v>3.7037037037037038E-3</v>
      </c>
      <c r="H91" s="34">
        <v>3</v>
      </c>
      <c r="I91" s="37">
        <f t="shared" si="8"/>
        <v>1.2345679012345679E-3</v>
      </c>
      <c r="K91" s="159"/>
    </row>
    <row r="92" spans="1:11" s="115" customFormat="1" ht="15.3" x14ac:dyDescent="0.55000000000000004">
      <c r="A92" s="23" t="s">
        <v>926</v>
      </c>
      <c r="B92" s="61" t="s">
        <v>936</v>
      </c>
      <c r="C92" s="7" t="s">
        <v>197</v>
      </c>
      <c r="D92" s="118" t="s">
        <v>287</v>
      </c>
      <c r="E92" s="118" t="s">
        <v>1567</v>
      </c>
      <c r="F92" s="118" t="s">
        <v>1574</v>
      </c>
      <c r="G92" s="37">
        <f t="shared" si="9"/>
        <v>3.7037037037037038E-3</v>
      </c>
      <c r="H92" s="34">
        <v>3</v>
      </c>
      <c r="I92" s="37">
        <f t="shared" si="8"/>
        <v>1.2345679012345679E-3</v>
      </c>
      <c r="K92" s="159"/>
    </row>
    <row r="93" spans="1:11" s="115" customFormat="1" ht="15.3" x14ac:dyDescent="0.55000000000000004">
      <c r="A93" s="27" t="s">
        <v>927</v>
      </c>
      <c r="B93" s="64" t="s">
        <v>937</v>
      </c>
      <c r="C93" s="7" t="s">
        <v>197</v>
      </c>
      <c r="D93" s="118" t="s">
        <v>287</v>
      </c>
      <c r="E93" s="118" t="s">
        <v>1567</v>
      </c>
      <c r="F93" s="118" t="s">
        <v>1574</v>
      </c>
      <c r="G93" s="37">
        <f t="shared" si="9"/>
        <v>3.7037037037037038E-3</v>
      </c>
      <c r="H93" s="34">
        <v>3</v>
      </c>
      <c r="I93" s="37">
        <f t="shared" si="8"/>
        <v>1.2345679012345679E-3</v>
      </c>
      <c r="K93" s="159"/>
    </row>
    <row r="94" spans="1:11" s="115" customFormat="1" ht="30.6" x14ac:dyDescent="0.55000000000000004">
      <c r="A94" s="27" t="s">
        <v>928</v>
      </c>
      <c r="B94" s="65" t="s">
        <v>752</v>
      </c>
      <c r="C94" s="9" t="s">
        <v>125</v>
      </c>
      <c r="D94" s="118" t="s">
        <v>287</v>
      </c>
      <c r="E94" s="118" t="s">
        <v>1567</v>
      </c>
      <c r="F94" s="118" t="s">
        <v>1574</v>
      </c>
      <c r="G94" s="37">
        <f t="shared" si="9"/>
        <v>3.7037037037037038E-3</v>
      </c>
      <c r="H94" s="34">
        <v>3</v>
      </c>
      <c r="I94" s="37">
        <f t="shared" si="8"/>
        <v>1.2345679012345679E-3</v>
      </c>
      <c r="K94" s="159"/>
    </row>
    <row r="95" spans="1:11" s="115" customFormat="1" ht="15.3" x14ac:dyDescent="0.55000000000000004">
      <c r="A95" s="27" t="s">
        <v>929</v>
      </c>
      <c r="B95" s="63" t="s">
        <v>753</v>
      </c>
      <c r="C95" s="9" t="s">
        <v>125</v>
      </c>
      <c r="D95" s="118" t="s">
        <v>287</v>
      </c>
      <c r="E95" s="118" t="s">
        <v>1567</v>
      </c>
      <c r="F95" s="118" t="s">
        <v>1574</v>
      </c>
      <c r="G95" s="37">
        <f t="shared" si="9"/>
        <v>3.7037037037037038E-3</v>
      </c>
      <c r="H95" s="34">
        <v>3</v>
      </c>
      <c r="I95" s="37">
        <f t="shared" si="8"/>
        <v>1.2345679012345679E-3</v>
      </c>
      <c r="K95" s="159"/>
    </row>
    <row r="96" spans="1:11" s="115" customFormat="1" ht="14.5" customHeight="1" x14ac:dyDescent="0.55000000000000004">
      <c r="A96" s="27" t="s">
        <v>930</v>
      </c>
      <c r="B96" s="63" t="s">
        <v>754</v>
      </c>
      <c r="C96" s="9" t="s">
        <v>125</v>
      </c>
      <c r="D96" s="118" t="s">
        <v>287</v>
      </c>
      <c r="E96" s="118" t="s">
        <v>1567</v>
      </c>
      <c r="F96" s="118" t="s">
        <v>1574</v>
      </c>
      <c r="G96" s="37">
        <f t="shared" si="9"/>
        <v>3.7037037037037038E-3</v>
      </c>
      <c r="H96" s="34">
        <v>3</v>
      </c>
      <c r="I96" s="37">
        <f t="shared" si="8"/>
        <v>1.2345679012345679E-3</v>
      </c>
      <c r="K96" s="159"/>
    </row>
    <row r="97" spans="1:11" s="115" customFormat="1" ht="15.3" x14ac:dyDescent="0.55000000000000004">
      <c r="A97" s="27" t="s">
        <v>931</v>
      </c>
      <c r="B97" s="63" t="s">
        <v>755</v>
      </c>
      <c r="C97" s="9" t="s">
        <v>125</v>
      </c>
      <c r="D97" s="118" t="s">
        <v>287</v>
      </c>
      <c r="E97" s="118" t="s">
        <v>1567</v>
      </c>
      <c r="F97" s="118" t="s">
        <v>1574</v>
      </c>
      <c r="G97" s="37">
        <f t="shared" si="9"/>
        <v>3.7037037037037038E-3</v>
      </c>
      <c r="H97" s="34">
        <v>3</v>
      </c>
      <c r="I97" s="37">
        <f t="shared" si="8"/>
        <v>1.2345679012345679E-3</v>
      </c>
      <c r="K97" s="159"/>
    </row>
    <row r="98" spans="1:11" s="115" customFormat="1" ht="15.3" x14ac:dyDescent="0.55000000000000004">
      <c r="A98" s="27" t="s">
        <v>932</v>
      </c>
      <c r="B98" s="63" t="s">
        <v>756</v>
      </c>
      <c r="C98" s="9" t="s">
        <v>125</v>
      </c>
      <c r="D98" s="118" t="s">
        <v>287</v>
      </c>
      <c r="E98" s="118" t="s">
        <v>1567</v>
      </c>
      <c r="F98" s="118" t="s">
        <v>1574</v>
      </c>
      <c r="G98" s="37">
        <f t="shared" si="9"/>
        <v>3.7037037037037038E-3</v>
      </c>
      <c r="H98" s="34">
        <v>3</v>
      </c>
      <c r="I98" s="37">
        <f t="shared" si="8"/>
        <v>1.2345679012345679E-3</v>
      </c>
      <c r="K98" s="159"/>
    </row>
    <row r="99" spans="1:11" s="115" customFormat="1" ht="15.3" x14ac:dyDescent="0.55000000000000004">
      <c r="A99" s="27" t="s">
        <v>933</v>
      </c>
      <c r="B99" s="63" t="s">
        <v>757</v>
      </c>
      <c r="C99" s="9" t="s">
        <v>125</v>
      </c>
      <c r="D99" s="118" t="s">
        <v>287</v>
      </c>
      <c r="E99" s="118" t="s">
        <v>1567</v>
      </c>
      <c r="F99" s="118" t="s">
        <v>1574</v>
      </c>
      <c r="G99" s="37">
        <f t="shared" si="9"/>
        <v>3.7037037037037038E-3</v>
      </c>
      <c r="H99" s="34">
        <v>3</v>
      </c>
      <c r="I99" s="37">
        <f t="shared" si="8"/>
        <v>1.2345679012345679E-3</v>
      </c>
      <c r="K99" s="159"/>
    </row>
    <row r="100" spans="1:11" s="115" customFormat="1" ht="15.3" x14ac:dyDescent="0.55000000000000004">
      <c r="A100" s="27" t="s">
        <v>938</v>
      </c>
      <c r="B100" s="63" t="s">
        <v>758</v>
      </c>
      <c r="C100" s="9" t="s">
        <v>125</v>
      </c>
      <c r="D100" s="118" t="s">
        <v>287</v>
      </c>
      <c r="E100" s="118" t="s">
        <v>1567</v>
      </c>
      <c r="F100" s="118" t="s">
        <v>1574</v>
      </c>
      <c r="G100" s="37">
        <f t="shared" si="9"/>
        <v>3.7037037037037038E-3</v>
      </c>
      <c r="H100" s="34">
        <v>3</v>
      </c>
      <c r="I100" s="37">
        <f t="shared" si="8"/>
        <v>1.2345679012345679E-3</v>
      </c>
      <c r="K100" s="159"/>
    </row>
    <row r="101" spans="1:11" s="115" customFormat="1" ht="15.3" x14ac:dyDescent="0.55000000000000004">
      <c r="A101" s="116">
        <v>6</v>
      </c>
      <c r="B101" s="59" t="s">
        <v>1368</v>
      </c>
      <c r="C101" s="6"/>
      <c r="D101" s="125"/>
      <c r="E101" s="125"/>
      <c r="F101" s="125"/>
      <c r="G101" s="37"/>
      <c r="H101" s="34"/>
      <c r="I101" s="68" t="s">
        <v>1589</v>
      </c>
      <c r="K101" s="159"/>
    </row>
    <row r="102" spans="1:11" s="115" customFormat="1" ht="15.3" x14ac:dyDescent="0.55000000000000004">
      <c r="A102" s="11" t="s">
        <v>448</v>
      </c>
      <c r="B102" s="3" t="s">
        <v>759</v>
      </c>
      <c r="C102" s="6" t="s">
        <v>195</v>
      </c>
      <c r="D102" s="125" t="s">
        <v>939</v>
      </c>
      <c r="E102" s="125" t="s">
        <v>1576</v>
      </c>
      <c r="F102" s="125" t="s">
        <v>1583</v>
      </c>
      <c r="G102" s="37">
        <f>14/765</f>
        <v>1.8300653594771243E-2</v>
      </c>
      <c r="H102" s="34">
        <v>3</v>
      </c>
      <c r="I102" s="37">
        <f>G102/H102</f>
        <v>6.1002178649237479E-3</v>
      </c>
      <c r="K102" s="159"/>
    </row>
    <row r="103" spans="1:11" s="115" customFormat="1" ht="15.3" x14ac:dyDescent="0.55000000000000004">
      <c r="A103" s="11" t="s">
        <v>449</v>
      </c>
      <c r="B103" s="3" t="s">
        <v>760</v>
      </c>
      <c r="C103" s="9" t="s">
        <v>125</v>
      </c>
      <c r="D103" s="125" t="s">
        <v>939</v>
      </c>
      <c r="E103" s="125" t="s">
        <v>1576</v>
      </c>
      <c r="F103" s="125" t="s">
        <v>1583</v>
      </c>
      <c r="G103" s="37">
        <f t="shared" ref="G103:G110" si="10">14/765</f>
        <v>1.8300653594771243E-2</v>
      </c>
      <c r="H103" s="34">
        <v>3</v>
      </c>
      <c r="I103" s="37">
        <f t="shared" ref="I103:I166" si="11">G103/H103</f>
        <v>6.1002178649237479E-3</v>
      </c>
      <c r="K103" s="159"/>
    </row>
    <row r="104" spans="1:11" s="115" customFormat="1" ht="15.3" x14ac:dyDescent="0.55000000000000004">
      <c r="A104" s="11" t="s">
        <v>450</v>
      </c>
      <c r="B104" s="3" t="s">
        <v>761</v>
      </c>
      <c r="C104" s="6" t="s">
        <v>195</v>
      </c>
      <c r="D104" s="125" t="s">
        <v>940</v>
      </c>
      <c r="E104" s="125" t="s">
        <v>1577</v>
      </c>
      <c r="F104" s="125" t="s">
        <v>1584</v>
      </c>
      <c r="G104" s="37">
        <f>4/765</f>
        <v>5.2287581699346402E-3</v>
      </c>
      <c r="H104" s="34">
        <v>3</v>
      </c>
      <c r="I104" s="37">
        <f t="shared" si="11"/>
        <v>1.7429193899782135E-3</v>
      </c>
      <c r="K104" s="159"/>
    </row>
    <row r="105" spans="1:11" s="115" customFormat="1" ht="15.3" x14ac:dyDescent="0.55000000000000004">
      <c r="A105" s="11" t="s">
        <v>451</v>
      </c>
      <c r="B105" s="3" t="s">
        <v>243</v>
      </c>
      <c r="C105" s="6" t="s">
        <v>195</v>
      </c>
      <c r="D105" s="125" t="s">
        <v>939</v>
      </c>
      <c r="E105" s="125" t="s">
        <v>1576</v>
      </c>
      <c r="F105" s="125" t="s">
        <v>1583</v>
      </c>
      <c r="G105" s="37">
        <f t="shared" si="10"/>
        <v>1.8300653594771243E-2</v>
      </c>
      <c r="H105" s="34">
        <v>3</v>
      </c>
      <c r="I105" s="37">
        <f t="shared" si="11"/>
        <v>6.1002178649237479E-3</v>
      </c>
      <c r="K105" s="159"/>
    </row>
    <row r="106" spans="1:11" s="115" customFormat="1" ht="15.3" x14ac:dyDescent="0.55000000000000004">
      <c r="A106" s="11" t="s">
        <v>452</v>
      </c>
      <c r="B106" s="3" t="s">
        <v>762</v>
      </c>
      <c r="C106" s="6" t="s">
        <v>195</v>
      </c>
      <c r="D106" s="125" t="s">
        <v>939</v>
      </c>
      <c r="E106" s="125" t="s">
        <v>1576</v>
      </c>
      <c r="F106" s="125" t="s">
        <v>1583</v>
      </c>
      <c r="G106" s="37">
        <f t="shared" si="10"/>
        <v>1.8300653594771243E-2</v>
      </c>
      <c r="H106" s="34">
        <v>3</v>
      </c>
      <c r="I106" s="37">
        <f t="shared" si="11"/>
        <v>6.1002178649237479E-3</v>
      </c>
      <c r="K106" s="159"/>
    </row>
    <row r="107" spans="1:11" s="115" customFormat="1" ht="15.3" x14ac:dyDescent="0.55000000000000004">
      <c r="A107" s="11" t="s">
        <v>453</v>
      </c>
      <c r="B107" s="3" t="s">
        <v>763</v>
      </c>
      <c r="C107" s="6" t="s">
        <v>196</v>
      </c>
      <c r="D107" s="125" t="s">
        <v>939</v>
      </c>
      <c r="E107" s="125" t="s">
        <v>1576</v>
      </c>
      <c r="F107" s="125" t="s">
        <v>1583</v>
      </c>
      <c r="G107" s="37">
        <f t="shared" si="10"/>
        <v>1.8300653594771243E-2</v>
      </c>
      <c r="H107" s="34">
        <v>3</v>
      </c>
      <c r="I107" s="37">
        <f t="shared" si="11"/>
        <v>6.1002178649237479E-3</v>
      </c>
      <c r="K107" s="159"/>
    </row>
    <row r="108" spans="1:11" s="115" customFormat="1" ht="15.3" x14ac:dyDescent="0.55000000000000004">
      <c r="A108" s="11" t="s">
        <v>461</v>
      </c>
      <c r="B108" s="3" t="s">
        <v>764</v>
      </c>
      <c r="C108" s="6" t="s">
        <v>195</v>
      </c>
      <c r="D108" s="125" t="s">
        <v>939</v>
      </c>
      <c r="E108" s="125" t="s">
        <v>1576</v>
      </c>
      <c r="F108" s="125" t="s">
        <v>1583</v>
      </c>
      <c r="G108" s="37">
        <f t="shared" si="10"/>
        <v>1.8300653594771243E-2</v>
      </c>
      <c r="H108" s="34">
        <v>3</v>
      </c>
      <c r="I108" s="37">
        <f t="shared" si="11"/>
        <v>6.1002178649237479E-3</v>
      </c>
      <c r="K108" s="159"/>
    </row>
    <row r="109" spans="1:11" s="115" customFormat="1" ht="15.3" x14ac:dyDescent="0.55000000000000004">
      <c r="A109" s="11" t="s">
        <v>464</v>
      </c>
      <c r="B109" s="3" t="s">
        <v>765</v>
      </c>
      <c r="C109" s="6" t="s">
        <v>125</v>
      </c>
      <c r="D109" s="125" t="s">
        <v>939</v>
      </c>
      <c r="E109" s="125" t="s">
        <v>1576</v>
      </c>
      <c r="F109" s="125" t="s">
        <v>1583</v>
      </c>
      <c r="G109" s="37">
        <f t="shared" si="10"/>
        <v>1.8300653594771243E-2</v>
      </c>
      <c r="H109" s="34">
        <v>3</v>
      </c>
      <c r="I109" s="37">
        <f t="shared" si="11"/>
        <v>6.1002178649237479E-3</v>
      </c>
      <c r="K109" s="159"/>
    </row>
    <row r="110" spans="1:11" s="115" customFormat="1" ht="15.3" x14ac:dyDescent="0.55000000000000004">
      <c r="A110" s="11" t="s">
        <v>465</v>
      </c>
      <c r="B110" s="3" t="s">
        <v>766</v>
      </c>
      <c r="C110" s="6" t="s">
        <v>941</v>
      </c>
      <c r="D110" s="125" t="s">
        <v>939</v>
      </c>
      <c r="E110" s="125" t="s">
        <v>1576</v>
      </c>
      <c r="F110" s="125" t="s">
        <v>1583</v>
      </c>
      <c r="G110" s="37">
        <f t="shared" si="10"/>
        <v>1.8300653594771243E-2</v>
      </c>
      <c r="H110" s="34">
        <v>3</v>
      </c>
      <c r="I110" s="37">
        <f t="shared" si="11"/>
        <v>6.1002178649237479E-3</v>
      </c>
      <c r="K110" s="159"/>
    </row>
    <row r="111" spans="1:11" s="115" customFormat="1" ht="15.3" x14ac:dyDescent="0.55000000000000004">
      <c r="A111" s="11" t="s">
        <v>466</v>
      </c>
      <c r="B111" s="3" t="s">
        <v>767</v>
      </c>
      <c r="C111" s="6" t="s">
        <v>195</v>
      </c>
      <c r="D111" s="125" t="s">
        <v>940</v>
      </c>
      <c r="E111" s="125" t="s">
        <v>1577</v>
      </c>
      <c r="F111" s="125" t="s">
        <v>1584</v>
      </c>
      <c r="G111" s="37">
        <f>4/765</f>
        <v>5.2287581699346402E-3</v>
      </c>
      <c r="H111" s="34">
        <v>3</v>
      </c>
      <c r="I111" s="37">
        <f t="shared" si="11"/>
        <v>1.7429193899782135E-3</v>
      </c>
      <c r="K111" s="159"/>
    </row>
    <row r="112" spans="1:11" s="115" customFormat="1" ht="15.3" x14ac:dyDescent="0.55000000000000004">
      <c r="A112" s="11" t="s">
        <v>467</v>
      </c>
      <c r="B112" s="3" t="s">
        <v>768</v>
      </c>
      <c r="C112" s="6" t="s">
        <v>195</v>
      </c>
      <c r="D112" s="125" t="s">
        <v>940</v>
      </c>
      <c r="E112" s="125" t="s">
        <v>1577</v>
      </c>
      <c r="F112" s="125" t="s">
        <v>1584</v>
      </c>
      <c r="G112" s="37">
        <f t="shared" ref="G112:G118" si="12">4/765</f>
        <v>5.2287581699346402E-3</v>
      </c>
      <c r="H112" s="34">
        <v>3</v>
      </c>
      <c r="I112" s="37">
        <f t="shared" si="11"/>
        <v>1.7429193899782135E-3</v>
      </c>
      <c r="K112" s="159"/>
    </row>
    <row r="113" spans="1:11" s="115" customFormat="1" ht="15.3" x14ac:dyDescent="0.55000000000000004">
      <c r="A113" s="11" t="s">
        <v>942</v>
      </c>
      <c r="B113" s="3" t="s">
        <v>769</v>
      </c>
      <c r="C113" s="6" t="s">
        <v>195</v>
      </c>
      <c r="D113" s="125" t="s">
        <v>566</v>
      </c>
      <c r="E113" s="125" t="s">
        <v>1578</v>
      </c>
      <c r="F113" s="125" t="s">
        <v>1585</v>
      </c>
      <c r="G113" s="37">
        <f>8/765</f>
        <v>1.045751633986928E-2</v>
      </c>
      <c r="H113" s="34">
        <v>3</v>
      </c>
      <c r="I113" s="37">
        <f t="shared" si="11"/>
        <v>3.4858387799564269E-3</v>
      </c>
      <c r="K113" s="159"/>
    </row>
    <row r="114" spans="1:11" s="115" customFormat="1" ht="15.3" x14ac:dyDescent="0.55000000000000004">
      <c r="A114" s="11" t="s">
        <v>943</v>
      </c>
      <c r="B114" s="3" t="s">
        <v>770</v>
      </c>
      <c r="C114" s="6" t="s">
        <v>195</v>
      </c>
      <c r="D114" s="125" t="s">
        <v>333</v>
      </c>
      <c r="E114" s="125" t="s">
        <v>1579</v>
      </c>
      <c r="F114" s="125" t="s">
        <v>1566</v>
      </c>
      <c r="G114" s="37">
        <f>2/765</f>
        <v>2.6143790849673201E-3</v>
      </c>
      <c r="H114" s="34">
        <v>3</v>
      </c>
      <c r="I114" s="37">
        <f t="shared" si="11"/>
        <v>8.7145969498910673E-4</v>
      </c>
      <c r="K114" s="159"/>
    </row>
    <row r="115" spans="1:11" s="115" customFormat="1" ht="15.3" x14ac:dyDescent="0.55000000000000004">
      <c r="A115" s="11" t="s">
        <v>944</v>
      </c>
      <c r="B115" s="3" t="s">
        <v>771</v>
      </c>
      <c r="C115" s="6" t="s">
        <v>195</v>
      </c>
      <c r="D115" s="125" t="s">
        <v>940</v>
      </c>
      <c r="E115" s="125" t="s">
        <v>1577</v>
      </c>
      <c r="F115" s="125" t="s">
        <v>1584</v>
      </c>
      <c r="G115" s="37">
        <f t="shared" si="12"/>
        <v>5.2287581699346402E-3</v>
      </c>
      <c r="H115" s="34">
        <v>3</v>
      </c>
      <c r="I115" s="37">
        <f t="shared" si="11"/>
        <v>1.7429193899782135E-3</v>
      </c>
      <c r="K115" s="159"/>
    </row>
    <row r="116" spans="1:11" s="115" customFormat="1" ht="15.3" x14ac:dyDescent="0.55000000000000004">
      <c r="A116" s="11" t="s">
        <v>945</v>
      </c>
      <c r="B116" s="3" t="s">
        <v>772</v>
      </c>
      <c r="C116" s="6" t="s">
        <v>195</v>
      </c>
      <c r="D116" s="125" t="s">
        <v>940</v>
      </c>
      <c r="E116" s="125" t="s">
        <v>1577</v>
      </c>
      <c r="F116" s="125" t="s">
        <v>1584</v>
      </c>
      <c r="G116" s="37">
        <f t="shared" si="12"/>
        <v>5.2287581699346402E-3</v>
      </c>
      <c r="H116" s="34">
        <v>3</v>
      </c>
      <c r="I116" s="37">
        <f t="shared" si="11"/>
        <v>1.7429193899782135E-3</v>
      </c>
      <c r="K116" s="159"/>
    </row>
    <row r="117" spans="1:11" s="115" customFormat="1" ht="15.3" x14ac:dyDescent="0.55000000000000004">
      <c r="A117" s="11" t="s">
        <v>946</v>
      </c>
      <c r="B117" s="3" t="s">
        <v>773</v>
      </c>
      <c r="C117" s="6" t="s">
        <v>195</v>
      </c>
      <c r="D117" s="125" t="s">
        <v>940</v>
      </c>
      <c r="E117" s="125" t="s">
        <v>1577</v>
      </c>
      <c r="F117" s="125" t="s">
        <v>1584</v>
      </c>
      <c r="G117" s="37">
        <f t="shared" si="12"/>
        <v>5.2287581699346402E-3</v>
      </c>
      <c r="H117" s="34">
        <v>3</v>
      </c>
      <c r="I117" s="37">
        <f t="shared" si="11"/>
        <v>1.7429193899782135E-3</v>
      </c>
      <c r="K117" s="159"/>
    </row>
    <row r="118" spans="1:11" s="115" customFormat="1" ht="15.3" x14ac:dyDescent="0.55000000000000004">
      <c r="A118" s="11" t="s">
        <v>947</v>
      </c>
      <c r="B118" s="3" t="s">
        <v>36</v>
      </c>
      <c r="C118" s="6" t="s">
        <v>195</v>
      </c>
      <c r="D118" s="125" t="s">
        <v>940</v>
      </c>
      <c r="E118" s="125" t="s">
        <v>1577</v>
      </c>
      <c r="F118" s="125" t="s">
        <v>1584</v>
      </c>
      <c r="G118" s="37">
        <f t="shared" si="12"/>
        <v>5.2287581699346402E-3</v>
      </c>
      <c r="H118" s="34">
        <v>3</v>
      </c>
      <c r="I118" s="37">
        <f t="shared" si="11"/>
        <v>1.7429193899782135E-3</v>
      </c>
      <c r="K118" s="159"/>
    </row>
    <row r="119" spans="1:11" s="115" customFormat="1" ht="15.3" x14ac:dyDescent="0.55000000000000004">
      <c r="A119" s="11" t="s">
        <v>948</v>
      </c>
      <c r="B119" s="3" t="s">
        <v>774</v>
      </c>
      <c r="C119" s="6" t="s">
        <v>125</v>
      </c>
      <c r="D119" s="125" t="s">
        <v>939</v>
      </c>
      <c r="E119" s="125" t="s">
        <v>1576</v>
      </c>
      <c r="F119" s="125" t="s">
        <v>1583</v>
      </c>
      <c r="G119" s="37">
        <f>14/765</f>
        <v>1.8300653594771243E-2</v>
      </c>
      <c r="H119" s="34">
        <v>3</v>
      </c>
      <c r="I119" s="37">
        <f t="shared" si="11"/>
        <v>6.1002178649237479E-3</v>
      </c>
      <c r="K119" s="159"/>
    </row>
    <row r="120" spans="1:11" s="115" customFormat="1" ht="15.3" x14ac:dyDescent="0.55000000000000004">
      <c r="A120" s="11" t="s">
        <v>949</v>
      </c>
      <c r="B120" s="3" t="s">
        <v>775</v>
      </c>
      <c r="C120" s="6" t="s">
        <v>195</v>
      </c>
      <c r="D120" s="125" t="s">
        <v>939</v>
      </c>
      <c r="E120" s="125" t="s">
        <v>1576</v>
      </c>
      <c r="F120" s="125" t="s">
        <v>1583</v>
      </c>
      <c r="G120" s="37">
        <f t="shared" ref="G120:G132" si="13">14/765</f>
        <v>1.8300653594771243E-2</v>
      </c>
      <c r="H120" s="34">
        <v>3</v>
      </c>
      <c r="I120" s="37">
        <f t="shared" si="11"/>
        <v>6.1002178649237479E-3</v>
      </c>
      <c r="K120" s="159"/>
    </row>
    <row r="121" spans="1:11" s="115" customFormat="1" ht="15.3" x14ac:dyDescent="0.55000000000000004">
      <c r="A121" s="11" t="s">
        <v>950</v>
      </c>
      <c r="B121" s="3" t="s">
        <v>776</v>
      </c>
      <c r="C121" s="6" t="s">
        <v>195</v>
      </c>
      <c r="D121" s="125" t="s">
        <v>939</v>
      </c>
      <c r="E121" s="125" t="s">
        <v>1576</v>
      </c>
      <c r="F121" s="125" t="s">
        <v>1583</v>
      </c>
      <c r="G121" s="37">
        <f t="shared" si="13"/>
        <v>1.8300653594771243E-2</v>
      </c>
      <c r="H121" s="34">
        <v>3</v>
      </c>
      <c r="I121" s="37">
        <f t="shared" si="11"/>
        <v>6.1002178649237479E-3</v>
      </c>
      <c r="K121" s="159"/>
    </row>
    <row r="122" spans="1:11" s="115" customFormat="1" ht="15.3" x14ac:dyDescent="0.55000000000000004">
      <c r="A122" s="11" t="s">
        <v>951</v>
      </c>
      <c r="B122" s="3" t="s">
        <v>777</v>
      </c>
      <c r="C122" s="6" t="s">
        <v>195</v>
      </c>
      <c r="D122" s="125" t="s">
        <v>939</v>
      </c>
      <c r="E122" s="125" t="s">
        <v>1576</v>
      </c>
      <c r="F122" s="125" t="s">
        <v>1583</v>
      </c>
      <c r="G122" s="37">
        <f t="shared" si="13"/>
        <v>1.8300653594771243E-2</v>
      </c>
      <c r="H122" s="34">
        <v>3</v>
      </c>
      <c r="I122" s="37">
        <f t="shared" si="11"/>
        <v>6.1002178649237479E-3</v>
      </c>
      <c r="K122" s="159"/>
    </row>
    <row r="123" spans="1:11" s="115" customFormat="1" ht="15.3" x14ac:dyDescent="0.55000000000000004">
      <c r="A123" s="11" t="s">
        <v>952</v>
      </c>
      <c r="B123" s="3" t="s">
        <v>778</v>
      </c>
      <c r="C123" s="6" t="s">
        <v>195</v>
      </c>
      <c r="D123" s="125" t="s">
        <v>939</v>
      </c>
      <c r="E123" s="125" t="s">
        <v>1576</v>
      </c>
      <c r="F123" s="125" t="s">
        <v>1583</v>
      </c>
      <c r="G123" s="37">
        <f t="shared" si="13"/>
        <v>1.8300653594771243E-2</v>
      </c>
      <c r="H123" s="34">
        <v>3</v>
      </c>
      <c r="I123" s="37">
        <f t="shared" si="11"/>
        <v>6.1002178649237479E-3</v>
      </c>
      <c r="K123" s="159"/>
    </row>
    <row r="124" spans="1:11" s="115" customFormat="1" ht="15.3" x14ac:dyDescent="0.55000000000000004">
      <c r="A124" s="11" t="s">
        <v>953</v>
      </c>
      <c r="B124" s="3" t="s">
        <v>779</v>
      </c>
      <c r="C124" s="6" t="s">
        <v>195</v>
      </c>
      <c r="D124" s="125" t="s">
        <v>939</v>
      </c>
      <c r="E124" s="125" t="s">
        <v>1576</v>
      </c>
      <c r="F124" s="125" t="s">
        <v>1583</v>
      </c>
      <c r="G124" s="37">
        <f t="shared" si="13"/>
        <v>1.8300653594771243E-2</v>
      </c>
      <c r="H124" s="34">
        <v>3</v>
      </c>
      <c r="I124" s="37">
        <f t="shared" si="11"/>
        <v>6.1002178649237479E-3</v>
      </c>
      <c r="K124" s="159"/>
    </row>
    <row r="125" spans="1:11" s="115" customFormat="1" ht="15.3" x14ac:dyDescent="0.55000000000000004">
      <c r="A125" s="11" t="s">
        <v>954</v>
      </c>
      <c r="B125" s="3" t="s">
        <v>780</v>
      </c>
      <c r="C125" s="6" t="s">
        <v>125</v>
      </c>
      <c r="D125" s="125" t="s">
        <v>939</v>
      </c>
      <c r="E125" s="125" t="s">
        <v>1576</v>
      </c>
      <c r="F125" s="125" t="s">
        <v>1583</v>
      </c>
      <c r="G125" s="37">
        <f t="shared" si="13"/>
        <v>1.8300653594771243E-2</v>
      </c>
      <c r="H125" s="34">
        <v>3</v>
      </c>
      <c r="I125" s="37">
        <f t="shared" si="11"/>
        <v>6.1002178649237479E-3</v>
      </c>
      <c r="K125" s="159"/>
    </row>
    <row r="126" spans="1:11" s="115" customFormat="1" ht="15.3" x14ac:dyDescent="0.55000000000000004">
      <c r="A126" s="11" t="s">
        <v>955</v>
      </c>
      <c r="B126" s="3" t="s">
        <v>781</v>
      </c>
      <c r="C126" s="6" t="s">
        <v>195</v>
      </c>
      <c r="D126" s="125" t="s">
        <v>939</v>
      </c>
      <c r="E126" s="125" t="s">
        <v>1576</v>
      </c>
      <c r="F126" s="125" t="s">
        <v>1583</v>
      </c>
      <c r="G126" s="37">
        <f t="shared" si="13"/>
        <v>1.8300653594771243E-2</v>
      </c>
      <c r="H126" s="34">
        <v>3</v>
      </c>
      <c r="I126" s="37">
        <f t="shared" si="11"/>
        <v>6.1002178649237479E-3</v>
      </c>
      <c r="K126" s="159"/>
    </row>
    <row r="127" spans="1:11" s="115" customFormat="1" ht="15.3" x14ac:dyDescent="0.55000000000000004">
      <c r="A127" s="11" t="s">
        <v>956</v>
      </c>
      <c r="B127" s="3" t="s">
        <v>782</v>
      </c>
      <c r="C127" s="6" t="s">
        <v>195</v>
      </c>
      <c r="D127" s="125" t="s">
        <v>939</v>
      </c>
      <c r="E127" s="125" t="s">
        <v>1576</v>
      </c>
      <c r="F127" s="125" t="s">
        <v>1583</v>
      </c>
      <c r="G127" s="37">
        <f t="shared" si="13"/>
        <v>1.8300653594771243E-2</v>
      </c>
      <c r="H127" s="34">
        <v>3</v>
      </c>
      <c r="I127" s="37">
        <f t="shared" si="11"/>
        <v>6.1002178649237479E-3</v>
      </c>
      <c r="K127" s="159"/>
    </row>
    <row r="128" spans="1:11" s="115" customFormat="1" ht="15.3" x14ac:dyDescent="0.55000000000000004">
      <c r="A128" s="11" t="s">
        <v>957</v>
      </c>
      <c r="B128" s="3" t="s">
        <v>783</v>
      </c>
      <c r="C128" s="6" t="s">
        <v>195</v>
      </c>
      <c r="D128" s="125" t="s">
        <v>939</v>
      </c>
      <c r="E128" s="125" t="s">
        <v>1576</v>
      </c>
      <c r="F128" s="125" t="s">
        <v>1583</v>
      </c>
      <c r="G128" s="37">
        <f t="shared" si="13"/>
        <v>1.8300653594771243E-2</v>
      </c>
      <c r="H128" s="34">
        <v>3</v>
      </c>
      <c r="I128" s="37">
        <f t="shared" si="11"/>
        <v>6.1002178649237479E-3</v>
      </c>
      <c r="K128" s="159"/>
    </row>
    <row r="129" spans="1:11" s="115" customFormat="1" ht="15.3" x14ac:dyDescent="0.55000000000000004">
      <c r="A129" s="11" t="s">
        <v>958</v>
      </c>
      <c r="B129" s="3" t="s">
        <v>784</v>
      </c>
      <c r="C129" s="6" t="s">
        <v>195</v>
      </c>
      <c r="D129" s="125" t="s">
        <v>939</v>
      </c>
      <c r="E129" s="125" t="s">
        <v>1576</v>
      </c>
      <c r="F129" s="125" t="s">
        <v>1583</v>
      </c>
      <c r="G129" s="37">
        <f t="shared" si="13"/>
        <v>1.8300653594771243E-2</v>
      </c>
      <c r="H129" s="34">
        <v>3</v>
      </c>
      <c r="I129" s="37">
        <f t="shared" si="11"/>
        <v>6.1002178649237479E-3</v>
      </c>
      <c r="K129" s="159"/>
    </row>
    <row r="130" spans="1:11" s="115" customFormat="1" ht="15.3" x14ac:dyDescent="0.55000000000000004">
      <c r="A130" s="11" t="s">
        <v>959</v>
      </c>
      <c r="B130" s="3" t="s">
        <v>785</v>
      </c>
      <c r="C130" s="6" t="s">
        <v>195</v>
      </c>
      <c r="D130" s="125" t="s">
        <v>939</v>
      </c>
      <c r="E130" s="125" t="s">
        <v>1576</v>
      </c>
      <c r="F130" s="125" t="s">
        <v>1583</v>
      </c>
      <c r="G130" s="37">
        <f t="shared" si="13"/>
        <v>1.8300653594771243E-2</v>
      </c>
      <c r="H130" s="34">
        <v>3</v>
      </c>
      <c r="I130" s="37">
        <f t="shared" si="11"/>
        <v>6.1002178649237479E-3</v>
      </c>
      <c r="K130" s="159"/>
    </row>
    <row r="131" spans="1:11" s="115" customFormat="1" ht="15.3" x14ac:dyDescent="0.55000000000000004">
      <c r="A131" s="11" t="s">
        <v>960</v>
      </c>
      <c r="B131" s="3" t="s">
        <v>786</v>
      </c>
      <c r="C131" s="6" t="s">
        <v>195</v>
      </c>
      <c r="D131" s="125" t="s">
        <v>939</v>
      </c>
      <c r="E131" s="125" t="s">
        <v>1576</v>
      </c>
      <c r="F131" s="125" t="s">
        <v>1583</v>
      </c>
      <c r="G131" s="37">
        <f t="shared" si="13"/>
        <v>1.8300653594771243E-2</v>
      </c>
      <c r="H131" s="34">
        <v>3</v>
      </c>
      <c r="I131" s="37">
        <f t="shared" si="11"/>
        <v>6.1002178649237479E-3</v>
      </c>
      <c r="K131" s="159"/>
    </row>
    <row r="132" spans="1:11" s="115" customFormat="1" ht="15.3" x14ac:dyDescent="0.55000000000000004">
      <c r="A132" s="11" t="s">
        <v>961</v>
      </c>
      <c r="B132" s="3" t="s">
        <v>787</v>
      </c>
      <c r="C132" s="6" t="s">
        <v>195</v>
      </c>
      <c r="D132" s="125" t="s">
        <v>939</v>
      </c>
      <c r="E132" s="125" t="s">
        <v>1576</v>
      </c>
      <c r="F132" s="125" t="s">
        <v>1583</v>
      </c>
      <c r="G132" s="37">
        <f t="shared" si="13"/>
        <v>1.8300653594771243E-2</v>
      </c>
      <c r="H132" s="34">
        <v>3</v>
      </c>
      <c r="I132" s="37">
        <f t="shared" si="11"/>
        <v>6.1002178649237479E-3</v>
      </c>
      <c r="K132" s="159"/>
    </row>
    <row r="133" spans="1:11" s="115" customFormat="1" ht="15" customHeight="1" x14ac:dyDescent="0.55000000000000004">
      <c r="A133" s="11" t="s">
        <v>962</v>
      </c>
      <c r="B133" s="3" t="s">
        <v>965</v>
      </c>
      <c r="C133" s="6" t="s">
        <v>967</v>
      </c>
      <c r="D133" s="125" t="s">
        <v>912</v>
      </c>
      <c r="E133" s="125" t="s">
        <v>1580</v>
      </c>
      <c r="F133" s="125" t="s">
        <v>1586</v>
      </c>
      <c r="G133" s="37">
        <f>90/765</f>
        <v>0.11764705882352941</v>
      </c>
      <c r="H133" s="34">
        <v>3</v>
      </c>
      <c r="I133" s="37">
        <f t="shared" si="11"/>
        <v>3.9215686274509803E-2</v>
      </c>
      <c r="K133" s="159"/>
    </row>
    <row r="134" spans="1:11" s="115" customFormat="1" ht="15" customHeight="1" x14ac:dyDescent="0.55000000000000004">
      <c r="A134" s="11" t="s">
        <v>963</v>
      </c>
      <c r="B134" s="3" t="s">
        <v>966</v>
      </c>
      <c r="C134" s="6" t="s">
        <v>195</v>
      </c>
      <c r="D134" s="125" t="s">
        <v>912</v>
      </c>
      <c r="E134" s="125" t="s">
        <v>1580</v>
      </c>
      <c r="F134" s="125" t="s">
        <v>1586</v>
      </c>
      <c r="G134" s="37">
        <f t="shared" ref="G134:G135" si="14">90/765</f>
        <v>0.11764705882352941</v>
      </c>
      <c r="H134" s="34">
        <v>3</v>
      </c>
      <c r="I134" s="37">
        <f t="shared" si="11"/>
        <v>3.9215686274509803E-2</v>
      </c>
      <c r="K134" s="159"/>
    </row>
    <row r="135" spans="1:11" s="115" customFormat="1" ht="15.3" x14ac:dyDescent="0.55000000000000004">
      <c r="A135" s="11" t="s">
        <v>964</v>
      </c>
      <c r="B135" s="3" t="s">
        <v>788</v>
      </c>
      <c r="C135" s="6" t="s">
        <v>195</v>
      </c>
      <c r="D135" s="125" t="s">
        <v>912</v>
      </c>
      <c r="E135" s="125" t="s">
        <v>1580</v>
      </c>
      <c r="F135" s="125" t="s">
        <v>1586</v>
      </c>
      <c r="G135" s="37">
        <f t="shared" si="14"/>
        <v>0.11764705882352941</v>
      </c>
      <c r="H135" s="34">
        <v>3</v>
      </c>
      <c r="I135" s="37">
        <f t="shared" si="11"/>
        <v>3.9215686274509803E-2</v>
      </c>
      <c r="K135" s="159"/>
    </row>
    <row r="136" spans="1:11" s="115" customFormat="1" ht="15.3" x14ac:dyDescent="0.55000000000000004">
      <c r="A136" s="11" t="s">
        <v>968</v>
      </c>
      <c r="B136" s="3" t="s">
        <v>789</v>
      </c>
      <c r="C136" s="6" t="s">
        <v>195</v>
      </c>
      <c r="D136" s="125" t="s">
        <v>939</v>
      </c>
      <c r="E136" s="125" t="s">
        <v>1576</v>
      </c>
      <c r="F136" s="125" t="s">
        <v>1583</v>
      </c>
      <c r="G136" s="37">
        <f>14/765</f>
        <v>1.8300653594771243E-2</v>
      </c>
      <c r="H136" s="34">
        <v>3</v>
      </c>
      <c r="I136" s="37">
        <f t="shared" si="11"/>
        <v>6.1002178649237479E-3</v>
      </c>
      <c r="K136" s="159"/>
    </row>
    <row r="137" spans="1:11" s="115" customFormat="1" ht="15.3" x14ac:dyDescent="0.55000000000000004">
      <c r="A137" s="11" t="s">
        <v>969</v>
      </c>
      <c r="B137" s="3" t="s">
        <v>790</v>
      </c>
      <c r="C137" s="6" t="s">
        <v>195</v>
      </c>
      <c r="D137" s="125" t="s">
        <v>939</v>
      </c>
      <c r="E137" s="125" t="s">
        <v>1576</v>
      </c>
      <c r="F137" s="125" t="s">
        <v>1583</v>
      </c>
      <c r="G137" s="37">
        <f t="shared" ref="G137:G155" si="15">14/765</f>
        <v>1.8300653594771243E-2</v>
      </c>
      <c r="H137" s="34">
        <v>3</v>
      </c>
      <c r="I137" s="37">
        <f t="shared" si="11"/>
        <v>6.1002178649237479E-3</v>
      </c>
      <c r="K137" s="159"/>
    </row>
    <row r="138" spans="1:11" s="115" customFormat="1" ht="15.3" x14ac:dyDescent="0.55000000000000004">
      <c r="A138" s="11" t="s">
        <v>970</v>
      </c>
      <c r="B138" s="3" t="s">
        <v>791</v>
      </c>
      <c r="C138" s="6" t="s">
        <v>195</v>
      </c>
      <c r="D138" s="125" t="s">
        <v>939</v>
      </c>
      <c r="E138" s="125" t="s">
        <v>1576</v>
      </c>
      <c r="F138" s="125" t="s">
        <v>1583</v>
      </c>
      <c r="G138" s="37">
        <f t="shared" si="15"/>
        <v>1.8300653594771243E-2</v>
      </c>
      <c r="H138" s="34">
        <v>3</v>
      </c>
      <c r="I138" s="37">
        <f t="shared" si="11"/>
        <v>6.1002178649237479E-3</v>
      </c>
      <c r="K138" s="159"/>
    </row>
    <row r="139" spans="1:11" s="115" customFormat="1" ht="15.3" x14ac:dyDescent="0.55000000000000004">
      <c r="A139" s="11" t="s">
        <v>971</v>
      </c>
      <c r="B139" s="3" t="s">
        <v>792</v>
      </c>
      <c r="C139" s="6" t="s">
        <v>195</v>
      </c>
      <c r="D139" s="125" t="s">
        <v>939</v>
      </c>
      <c r="E139" s="125" t="s">
        <v>1576</v>
      </c>
      <c r="F139" s="125" t="s">
        <v>1583</v>
      </c>
      <c r="G139" s="37">
        <f t="shared" si="15"/>
        <v>1.8300653594771243E-2</v>
      </c>
      <c r="H139" s="34">
        <v>3</v>
      </c>
      <c r="I139" s="37">
        <f t="shared" si="11"/>
        <v>6.1002178649237479E-3</v>
      </c>
      <c r="K139" s="159"/>
    </row>
    <row r="140" spans="1:11" s="115" customFormat="1" ht="15.3" x14ac:dyDescent="0.55000000000000004">
      <c r="A140" s="11" t="s">
        <v>972</v>
      </c>
      <c r="B140" s="3" t="s">
        <v>793</v>
      </c>
      <c r="C140" s="6" t="s">
        <v>195</v>
      </c>
      <c r="D140" s="125" t="s">
        <v>939</v>
      </c>
      <c r="E140" s="125" t="s">
        <v>1576</v>
      </c>
      <c r="F140" s="125" t="s">
        <v>1583</v>
      </c>
      <c r="G140" s="37">
        <f t="shared" si="15"/>
        <v>1.8300653594771243E-2</v>
      </c>
      <c r="H140" s="34">
        <v>3</v>
      </c>
      <c r="I140" s="37">
        <f t="shared" si="11"/>
        <v>6.1002178649237479E-3</v>
      </c>
      <c r="K140" s="159"/>
    </row>
    <row r="141" spans="1:11" s="115" customFormat="1" ht="15.3" x14ac:dyDescent="0.55000000000000004">
      <c r="A141" s="11" t="s">
        <v>973</v>
      </c>
      <c r="B141" s="3" t="s">
        <v>794</v>
      </c>
      <c r="C141" s="6" t="s">
        <v>195</v>
      </c>
      <c r="D141" s="125" t="s">
        <v>939</v>
      </c>
      <c r="E141" s="125" t="s">
        <v>1576</v>
      </c>
      <c r="F141" s="125" t="s">
        <v>1583</v>
      </c>
      <c r="G141" s="37">
        <f t="shared" si="15"/>
        <v>1.8300653594771243E-2</v>
      </c>
      <c r="H141" s="34">
        <v>3</v>
      </c>
      <c r="I141" s="37">
        <f t="shared" si="11"/>
        <v>6.1002178649237479E-3</v>
      </c>
      <c r="K141" s="159"/>
    </row>
    <row r="142" spans="1:11" s="115" customFormat="1" ht="15.3" x14ac:dyDescent="0.55000000000000004">
      <c r="A142" s="11" t="s">
        <v>974</v>
      </c>
      <c r="B142" s="3" t="s">
        <v>795</v>
      </c>
      <c r="C142" s="6" t="s">
        <v>195</v>
      </c>
      <c r="D142" s="125" t="s">
        <v>979</v>
      </c>
      <c r="E142" s="125" t="s">
        <v>1581</v>
      </c>
      <c r="F142" s="125" t="s">
        <v>1587</v>
      </c>
      <c r="G142" s="37">
        <f>100/765</f>
        <v>0.13071895424836602</v>
      </c>
      <c r="H142" s="34">
        <v>3</v>
      </c>
      <c r="I142" s="37">
        <f t="shared" si="11"/>
        <v>4.357298474945534E-2</v>
      </c>
      <c r="K142" s="159"/>
    </row>
    <row r="143" spans="1:11" s="115" customFormat="1" ht="15.3" x14ac:dyDescent="0.55000000000000004">
      <c r="A143" s="11" t="s">
        <v>975</v>
      </c>
      <c r="B143" s="3" t="s">
        <v>796</v>
      </c>
      <c r="C143" s="6" t="s">
        <v>195</v>
      </c>
      <c r="D143" s="125" t="s">
        <v>939</v>
      </c>
      <c r="E143" s="125" t="s">
        <v>1576</v>
      </c>
      <c r="F143" s="125" t="s">
        <v>1583</v>
      </c>
      <c r="G143" s="37">
        <f t="shared" si="15"/>
        <v>1.8300653594771243E-2</v>
      </c>
      <c r="H143" s="34">
        <v>3</v>
      </c>
      <c r="I143" s="37">
        <f t="shared" si="11"/>
        <v>6.1002178649237479E-3</v>
      </c>
      <c r="K143" s="159"/>
    </row>
    <row r="144" spans="1:11" s="115" customFormat="1" ht="15.3" x14ac:dyDescent="0.55000000000000004">
      <c r="A144" s="11" t="s">
        <v>976</v>
      </c>
      <c r="B144" s="3" t="s">
        <v>797</v>
      </c>
      <c r="C144" s="6" t="s">
        <v>195</v>
      </c>
      <c r="D144" s="125" t="s">
        <v>939</v>
      </c>
      <c r="E144" s="125" t="s">
        <v>1576</v>
      </c>
      <c r="F144" s="125" t="s">
        <v>1583</v>
      </c>
      <c r="G144" s="37">
        <f t="shared" si="15"/>
        <v>1.8300653594771243E-2</v>
      </c>
      <c r="H144" s="34">
        <v>3</v>
      </c>
      <c r="I144" s="37">
        <f t="shared" si="11"/>
        <v>6.1002178649237479E-3</v>
      </c>
      <c r="K144" s="159"/>
    </row>
    <row r="145" spans="1:11" s="115" customFormat="1" ht="15.3" x14ac:dyDescent="0.55000000000000004">
      <c r="A145" s="11" t="s">
        <v>977</v>
      </c>
      <c r="B145" s="3" t="s">
        <v>798</v>
      </c>
      <c r="C145" s="6" t="s">
        <v>195</v>
      </c>
      <c r="D145" s="125" t="s">
        <v>939</v>
      </c>
      <c r="E145" s="125" t="s">
        <v>1576</v>
      </c>
      <c r="F145" s="125" t="s">
        <v>1583</v>
      </c>
      <c r="G145" s="37">
        <f t="shared" si="15"/>
        <v>1.8300653594771243E-2</v>
      </c>
      <c r="H145" s="34">
        <v>3</v>
      </c>
      <c r="I145" s="37">
        <f t="shared" si="11"/>
        <v>6.1002178649237479E-3</v>
      </c>
      <c r="K145" s="159"/>
    </row>
    <row r="146" spans="1:11" s="115" customFormat="1" ht="15.3" x14ac:dyDescent="0.55000000000000004">
      <c r="A146" s="11" t="s">
        <v>978</v>
      </c>
      <c r="B146" s="3" t="s">
        <v>799</v>
      </c>
      <c r="C146" s="6" t="s">
        <v>125</v>
      </c>
      <c r="D146" s="125" t="s">
        <v>939</v>
      </c>
      <c r="E146" s="125" t="s">
        <v>1576</v>
      </c>
      <c r="F146" s="125" t="s">
        <v>1583</v>
      </c>
      <c r="G146" s="37">
        <f t="shared" si="15"/>
        <v>1.8300653594771243E-2</v>
      </c>
      <c r="H146" s="34">
        <v>3</v>
      </c>
      <c r="I146" s="37">
        <f t="shared" si="11"/>
        <v>6.1002178649237479E-3</v>
      </c>
      <c r="K146" s="159"/>
    </row>
    <row r="147" spans="1:11" s="115" customFormat="1" ht="15.3" x14ac:dyDescent="0.55000000000000004">
      <c r="A147" s="11" t="s">
        <v>980</v>
      </c>
      <c r="B147" s="3" t="s">
        <v>800</v>
      </c>
      <c r="C147" s="6" t="s">
        <v>125</v>
      </c>
      <c r="D147" s="125" t="s">
        <v>939</v>
      </c>
      <c r="E147" s="125" t="s">
        <v>1576</v>
      </c>
      <c r="F147" s="125" t="s">
        <v>1583</v>
      </c>
      <c r="G147" s="37">
        <f t="shared" si="15"/>
        <v>1.8300653594771243E-2</v>
      </c>
      <c r="H147" s="34">
        <v>3</v>
      </c>
      <c r="I147" s="37">
        <f t="shared" si="11"/>
        <v>6.1002178649237479E-3</v>
      </c>
      <c r="K147" s="159"/>
    </row>
    <row r="148" spans="1:11" s="115" customFormat="1" ht="15.3" x14ac:dyDescent="0.55000000000000004">
      <c r="A148" s="11" t="s">
        <v>981</v>
      </c>
      <c r="B148" s="3" t="s">
        <v>801</v>
      </c>
      <c r="C148" s="6" t="s">
        <v>195</v>
      </c>
      <c r="D148" s="125" t="s">
        <v>939</v>
      </c>
      <c r="E148" s="125" t="s">
        <v>1576</v>
      </c>
      <c r="F148" s="125" t="s">
        <v>1583</v>
      </c>
      <c r="G148" s="37">
        <f t="shared" si="15"/>
        <v>1.8300653594771243E-2</v>
      </c>
      <c r="H148" s="34">
        <v>3</v>
      </c>
      <c r="I148" s="37">
        <f t="shared" si="11"/>
        <v>6.1002178649237479E-3</v>
      </c>
      <c r="K148" s="159"/>
    </row>
    <row r="149" spans="1:11" s="115" customFormat="1" ht="15.3" x14ac:dyDescent="0.55000000000000004">
      <c r="A149" s="11" t="s">
        <v>982</v>
      </c>
      <c r="B149" s="3" t="s">
        <v>802</v>
      </c>
      <c r="C149" s="6" t="s">
        <v>125</v>
      </c>
      <c r="D149" s="125" t="s">
        <v>939</v>
      </c>
      <c r="E149" s="125" t="s">
        <v>1576</v>
      </c>
      <c r="F149" s="125" t="s">
        <v>1583</v>
      </c>
      <c r="G149" s="37">
        <f t="shared" si="15"/>
        <v>1.8300653594771243E-2</v>
      </c>
      <c r="H149" s="34">
        <v>3</v>
      </c>
      <c r="I149" s="37">
        <f t="shared" si="11"/>
        <v>6.1002178649237479E-3</v>
      </c>
      <c r="K149" s="159"/>
    </row>
    <row r="150" spans="1:11" s="115" customFormat="1" ht="15.3" x14ac:dyDescent="0.55000000000000004">
      <c r="A150" s="11" t="s">
        <v>983</v>
      </c>
      <c r="B150" s="3" t="s">
        <v>803</v>
      </c>
      <c r="C150" s="6" t="s">
        <v>195</v>
      </c>
      <c r="D150" s="125" t="s">
        <v>939</v>
      </c>
      <c r="E150" s="125" t="s">
        <v>1576</v>
      </c>
      <c r="F150" s="125" t="s">
        <v>1583</v>
      </c>
      <c r="G150" s="37">
        <f t="shared" si="15"/>
        <v>1.8300653594771243E-2</v>
      </c>
      <c r="H150" s="34">
        <v>3</v>
      </c>
      <c r="I150" s="37">
        <f t="shared" si="11"/>
        <v>6.1002178649237479E-3</v>
      </c>
      <c r="K150" s="159"/>
    </row>
    <row r="151" spans="1:11" s="115" customFormat="1" ht="15.3" x14ac:dyDescent="0.55000000000000004">
      <c r="A151" s="11" t="s">
        <v>984</v>
      </c>
      <c r="B151" s="3" t="s">
        <v>804</v>
      </c>
      <c r="C151" s="6" t="s">
        <v>195</v>
      </c>
      <c r="D151" s="125" t="s">
        <v>939</v>
      </c>
      <c r="E151" s="125" t="s">
        <v>1576</v>
      </c>
      <c r="F151" s="125" t="s">
        <v>1583</v>
      </c>
      <c r="G151" s="37">
        <f t="shared" si="15"/>
        <v>1.8300653594771243E-2</v>
      </c>
      <c r="H151" s="34">
        <v>3</v>
      </c>
      <c r="I151" s="37">
        <f t="shared" si="11"/>
        <v>6.1002178649237479E-3</v>
      </c>
      <c r="K151" s="159"/>
    </row>
    <row r="152" spans="1:11" s="115" customFormat="1" ht="15.3" x14ac:dyDescent="0.55000000000000004">
      <c r="A152" s="11" t="s">
        <v>985</v>
      </c>
      <c r="B152" s="3" t="s">
        <v>805</v>
      </c>
      <c r="C152" s="6" t="s">
        <v>195</v>
      </c>
      <c r="D152" s="125" t="s">
        <v>939</v>
      </c>
      <c r="E152" s="125" t="s">
        <v>1576</v>
      </c>
      <c r="F152" s="125" t="s">
        <v>1583</v>
      </c>
      <c r="G152" s="37">
        <f t="shared" si="15"/>
        <v>1.8300653594771243E-2</v>
      </c>
      <c r="H152" s="34">
        <v>3</v>
      </c>
      <c r="I152" s="37">
        <f t="shared" si="11"/>
        <v>6.1002178649237479E-3</v>
      </c>
      <c r="K152" s="159"/>
    </row>
    <row r="153" spans="1:11" s="115" customFormat="1" ht="15.3" x14ac:dyDescent="0.55000000000000004">
      <c r="A153" s="11" t="s">
        <v>986</v>
      </c>
      <c r="B153" s="3" t="s">
        <v>806</v>
      </c>
      <c r="C153" s="6" t="s">
        <v>195</v>
      </c>
      <c r="D153" s="125" t="s">
        <v>940</v>
      </c>
      <c r="E153" s="125" t="s">
        <v>1577</v>
      </c>
      <c r="F153" s="125" t="s">
        <v>1584</v>
      </c>
      <c r="G153" s="37">
        <f>4/765</f>
        <v>5.2287581699346402E-3</v>
      </c>
      <c r="H153" s="34">
        <v>3</v>
      </c>
      <c r="I153" s="37">
        <f t="shared" si="11"/>
        <v>1.7429193899782135E-3</v>
      </c>
      <c r="K153" s="159"/>
    </row>
    <row r="154" spans="1:11" s="115" customFormat="1" ht="15.3" x14ac:dyDescent="0.55000000000000004">
      <c r="A154" s="11" t="s">
        <v>988</v>
      </c>
      <c r="B154" s="3" t="s">
        <v>807</v>
      </c>
      <c r="C154" s="6" t="s">
        <v>195</v>
      </c>
      <c r="D154" s="125" t="s">
        <v>939</v>
      </c>
      <c r="E154" s="125" t="s">
        <v>1576</v>
      </c>
      <c r="F154" s="125" t="s">
        <v>1583</v>
      </c>
      <c r="G154" s="37">
        <f t="shared" si="15"/>
        <v>1.8300653594771243E-2</v>
      </c>
      <c r="H154" s="34">
        <v>3</v>
      </c>
      <c r="I154" s="37">
        <f t="shared" si="11"/>
        <v>6.1002178649237479E-3</v>
      </c>
      <c r="K154" s="159"/>
    </row>
    <row r="155" spans="1:11" s="115" customFormat="1" ht="15.3" x14ac:dyDescent="0.55000000000000004">
      <c r="A155" s="11" t="s">
        <v>989</v>
      </c>
      <c r="B155" s="3" t="s">
        <v>808</v>
      </c>
      <c r="C155" s="6" t="s">
        <v>195</v>
      </c>
      <c r="D155" s="125" t="s">
        <v>939</v>
      </c>
      <c r="E155" s="125" t="s">
        <v>1576</v>
      </c>
      <c r="F155" s="125" t="s">
        <v>1583</v>
      </c>
      <c r="G155" s="37">
        <f t="shared" si="15"/>
        <v>1.8300653594771243E-2</v>
      </c>
      <c r="H155" s="34">
        <v>5</v>
      </c>
      <c r="I155" s="37">
        <f t="shared" si="11"/>
        <v>3.6601307189542487E-3</v>
      </c>
      <c r="K155" s="159"/>
    </row>
    <row r="156" spans="1:11" s="115" customFormat="1" ht="15.3" x14ac:dyDescent="0.55000000000000004">
      <c r="A156" s="11" t="s">
        <v>990</v>
      </c>
      <c r="B156" s="3" t="s">
        <v>809</v>
      </c>
      <c r="C156" s="6" t="s">
        <v>195</v>
      </c>
      <c r="D156" s="125" t="s">
        <v>987</v>
      </c>
      <c r="E156" s="125" t="s">
        <v>1582</v>
      </c>
      <c r="F156" s="125" t="s">
        <v>1588</v>
      </c>
      <c r="G156" s="37">
        <f>28/765</f>
        <v>3.6601307189542485E-2</v>
      </c>
      <c r="H156" s="34">
        <v>3</v>
      </c>
      <c r="I156" s="37">
        <f t="shared" si="11"/>
        <v>1.2200435729847496E-2</v>
      </c>
      <c r="K156" s="159"/>
    </row>
    <row r="157" spans="1:11" s="115" customFormat="1" ht="30.6" x14ac:dyDescent="0.55000000000000004">
      <c r="A157" s="11" t="s">
        <v>991</v>
      </c>
      <c r="B157" s="16" t="s">
        <v>810</v>
      </c>
      <c r="C157" s="6" t="s">
        <v>125</v>
      </c>
      <c r="D157" s="118" t="s">
        <v>287</v>
      </c>
      <c r="E157" s="118" t="s">
        <v>613</v>
      </c>
      <c r="F157" s="119" t="s">
        <v>1553</v>
      </c>
      <c r="G157" s="37">
        <f>1/225</f>
        <v>4.4444444444444444E-3</v>
      </c>
      <c r="H157" s="34">
        <v>3</v>
      </c>
      <c r="I157" s="37">
        <f t="shared" si="11"/>
        <v>1.4814814814814814E-3</v>
      </c>
      <c r="K157" s="159"/>
    </row>
    <row r="158" spans="1:11" s="115" customFormat="1" ht="15.3" x14ac:dyDescent="0.55000000000000004">
      <c r="A158" s="11" t="s">
        <v>992</v>
      </c>
      <c r="B158" s="16" t="s">
        <v>993</v>
      </c>
      <c r="C158" s="6" t="s">
        <v>125</v>
      </c>
      <c r="D158" s="125" t="s">
        <v>333</v>
      </c>
      <c r="E158" s="125" t="s">
        <v>1579</v>
      </c>
      <c r="F158" s="125" t="s">
        <v>1566</v>
      </c>
      <c r="G158" s="37">
        <f>2/765</f>
        <v>2.6143790849673201E-3</v>
      </c>
      <c r="H158" s="34">
        <v>3</v>
      </c>
      <c r="I158" s="37">
        <f t="shared" si="11"/>
        <v>8.7145969498910673E-4</v>
      </c>
      <c r="K158" s="159"/>
    </row>
    <row r="159" spans="1:11" s="115" customFormat="1" ht="15.3" x14ac:dyDescent="0.55000000000000004">
      <c r="A159" s="11" t="s">
        <v>994</v>
      </c>
      <c r="B159" s="3" t="s">
        <v>811</v>
      </c>
      <c r="C159" s="7" t="s">
        <v>197</v>
      </c>
      <c r="D159" s="118" t="s">
        <v>287</v>
      </c>
      <c r="E159" s="118" t="s">
        <v>613</v>
      </c>
      <c r="F159" s="119" t="s">
        <v>1553</v>
      </c>
      <c r="G159" s="37">
        <f>1/225</f>
        <v>4.4444444444444444E-3</v>
      </c>
      <c r="H159" s="34">
        <v>3</v>
      </c>
      <c r="I159" s="37">
        <f t="shared" si="11"/>
        <v>1.4814814814814814E-3</v>
      </c>
      <c r="K159" s="159"/>
    </row>
    <row r="160" spans="1:11" s="115" customFormat="1" ht="15.3" x14ac:dyDescent="0.55000000000000004">
      <c r="A160" s="11" t="s">
        <v>995</v>
      </c>
      <c r="B160" s="3" t="s">
        <v>812</v>
      </c>
      <c r="C160" s="7" t="s">
        <v>197</v>
      </c>
      <c r="D160" s="118" t="s">
        <v>287</v>
      </c>
      <c r="E160" s="118" t="s">
        <v>613</v>
      </c>
      <c r="F160" s="119" t="s">
        <v>1553</v>
      </c>
      <c r="G160" s="37">
        <f t="shared" ref="G160:G170" si="16">1/225</f>
        <v>4.4444444444444444E-3</v>
      </c>
      <c r="H160" s="34">
        <v>3</v>
      </c>
      <c r="I160" s="37">
        <f t="shared" si="11"/>
        <v>1.4814814814814814E-3</v>
      </c>
      <c r="K160" s="159"/>
    </row>
    <row r="161" spans="1:11" s="115" customFormat="1" ht="15.3" x14ac:dyDescent="0.55000000000000004">
      <c r="A161" s="11" t="s">
        <v>996</v>
      </c>
      <c r="B161" s="3" t="s">
        <v>813</v>
      </c>
      <c r="C161" s="7" t="s">
        <v>197</v>
      </c>
      <c r="D161" s="118" t="s">
        <v>287</v>
      </c>
      <c r="E161" s="118" t="s">
        <v>613</v>
      </c>
      <c r="F161" s="119" t="s">
        <v>1553</v>
      </c>
      <c r="G161" s="37">
        <f t="shared" si="16"/>
        <v>4.4444444444444444E-3</v>
      </c>
      <c r="H161" s="34">
        <v>3</v>
      </c>
      <c r="I161" s="37">
        <f t="shared" si="11"/>
        <v>1.4814814814814814E-3</v>
      </c>
      <c r="K161" s="159"/>
    </row>
    <row r="162" spans="1:11" s="115" customFormat="1" ht="15.3" x14ac:dyDescent="0.55000000000000004">
      <c r="A162" s="11" t="s">
        <v>997</v>
      </c>
      <c r="B162" s="3" t="s">
        <v>814</v>
      </c>
      <c r="C162" s="7" t="s">
        <v>197</v>
      </c>
      <c r="D162" s="118" t="s">
        <v>287</v>
      </c>
      <c r="E162" s="118" t="s">
        <v>613</v>
      </c>
      <c r="F162" s="119" t="s">
        <v>1553</v>
      </c>
      <c r="G162" s="37">
        <f t="shared" si="16"/>
        <v>4.4444444444444444E-3</v>
      </c>
      <c r="H162" s="34">
        <v>3</v>
      </c>
      <c r="I162" s="37">
        <f t="shared" si="11"/>
        <v>1.4814814814814814E-3</v>
      </c>
      <c r="K162" s="159"/>
    </row>
    <row r="163" spans="1:11" s="115" customFormat="1" ht="15" customHeight="1" x14ac:dyDescent="0.55000000000000004">
      <c r="A163" s="11" t="s">
        <v>998</v>
      </c>
      <c r="B163" s="3" t="s">
        <v>815</v>
      </c>
      <c r="C163" s="7" t="s">
        <v>197</v>
      </c>
      <c r="D163" s="118" t="s">
        <v>287</v>
      </c>
      <c r="E163" s="118" t="s">
        <v>613</v>
      </c>
      <c r="F163" s="119" t="s">
        <v>1553</v>
      </c>
      <c r="G163" s="37">
        <f t="shared" si="16"/>
        <v>4.4444444444444444E-3</v>
      </c>
      <c r="H163" s="34">
        <v>3</v>
      </c>
      <c r="I163" s="37">
        <f t="shared" si="11"/>
        <v>1.4814814814814814E-3</v>
      </c>
      <c r="K163" s="159"/>
    </row>
    <row r="164" spans="1:11" s="115" customFormat="1" ht="15.3" x14ac:dyDescent="0.55000000000000004">
      <c r="A164" s="11" t="s">
        <v>999</v>
      </c>
      <c r="B164" s="3" t="s">
        <v>816</v>
      </c>
      <c r="C164" s="7" t="s">
        <v>197</v>
      </c>
      <c r="D164" s="118" t="s">
        <v>287</v>
      </c>
      <c r="E164" s="118" t="s">
        <v>613</v>
      </c>
      <c r="F164" s="119" t="s">
        <v>1553</v>
      </c>
      <c r="G164" s="37">
        <f t="shared" si="16"/>
        <v>4.4444444444444444E-3</v>
      </c>
      <c r="H164" s="34">
        <v>3</v>
      </c>
      <c r="I164" s="37">
        <f t="shared" si="11"/>
        <v>1.4814814814814814E-3</v>
      </c>
      <c r="K164" s="159"/>
    </row>
    <row r="165" spans="1:11" s="115" customFormat="1" ht="15.3" x14ac:dyDescent="0.55000000000000004">
      <c r="A165" s="11" t="s">
        <v>1000</v>
      </c>
      <c r="B165" s="3" t="s">
        <v>817</v>
      </c>
      <c r="C165" s="7" t="s">
        <v>197</v>
      </c>
      <c r="D165" s="118" t="s">
        <v>287</v>
      </c>
      <c r="E165" s="118" t="s">
        <v>613</v>
      </c>
      <c r="F165" s="119" t="s">
        <v>1553</v>
      </c>
      <c r="G165" s="37">
        <f t="shared" si="16"/>
        <v>4.4444444444444444E-3</v>
      </c>
      <c r="H165" s="34">
        <v>3</v>
      </c>
      <c r="I165" s="37">
        <f t="shared" si="11"/>
        <v>1.4814814814814814E-3</v>
      </c>
      <c r="K165" s="159"/>
    </row>
    <row r="166" spans="1:11" s="115" customFormat="1" ht="15.3" x14ac:dyDescent="0.55000000000000004">
      <c r="A166" s="11" t="s">
        <v>1001</v>
      </c>
      <c r="B166" s="3" t="s">
        <v>818</v>
      </c>
      <c r="C166" s="7" t="s">
        <v>197</v>
      </c>
      <c r="D166" s="118" t="s">
        <v>287</v>
      </c>
      <c r="E166" s="118" t="s">
        <v>613</v>
      </c>
      <c r="F166" s="119" t="s">
        <v>1553</v>
      </c>
      <c r="G166" s="37">
        <f t="shared" si="16"/>
        <v>4.4444444444444444E-3</v>
      </c>
      <c r="H166" s="34">
        <v>3</v>
      </c>
      <c r="I166" s="37">
        <f t="shared" si="11"/>
        <v>1.4814814814814814E-3</v>
      </c>
      <c r="K166" s="159"/>
    </row>
    <row r="167" spans="1:11" s="115" customFormat="1" ht="15.3" x14ac:dyDescent="0.55000000000000004">
      <c r="A167" s="11" t="s">
        <v>1002</v>
      </c>
      <c r="B167" s="3" t="s">
        <v>819</v>
      </c>
      <c r="C167" s="7" t="s">
        <v>197</v>
      </c>
      <c r="D167" s="118" t="s">
        <v>287</v>
      </c>
      <c r="E167" s="118" t="s">
        <v>613</v>
      </c>
      <c r="F167" s="119" t="s">
        <v>1553</v>
      </c>
      <c r="G167" s="37">
        <f t="shared" si="16"/>
        <v>4.4444444444444444E-3</v>
      </c>
      <c r="H167" s="34">
        <v>3</v>
      </c>
      <c r="I167" s="37">
        <f t="shared" ref="I167:I193" si="17">G167/H167</f>
        <v>1.4814814814814814E-3</v>
      </c>
      <c r="K167" s="159"/>
    </row>
    <row r="168" spans="1:11" s="115" customFormat="1" ht="15" customHeight="1" x14ac:dyDescent="0.55000000000000004">
      <c r="A168" s="11" t="s">
        <v>1003</v>
      </c>
      <c r="B168" s="3" t="s">
        <v>820</v>
      </c>
      <c r="C168" s="7" t="s">
        <v>197</v>
      </c>
      <c r="D168" s="118" t="s">
        <v>287</v>
      </c>
      <c r="E168" s="118" t="s">
        <v>613</v>
      </c>
      <c r="F168" s="119" t="s">
        <v>1553</v>
      </c>
      <c r="G168" s="37">
        <f t="shared" si="16"/>
        <v>4.4444444444444444E-3</v>
      </c>
      <c r="H168" s="34">
        <v>3</v>
      </c>
      <c r="I168" s="37">
        <f t="shared" si="17"/>
        <v>1.4814814814814814E-3</v>
      </c>
      <c r="K168" s="159"/>
    </row>
    <row r="169" spans="1:11" s="115" customFormat="1" ht="15.3" x14ac:dyDescent="0.55000000000000004">
      <c r="A169" s="11" t="s">
        <v>1004</v>
      </c>
      <c r="B169" s="3" t="s">
        <v>821</v>
      </c>
      <c r="C169" s="7" t="s">
        <v>197</v>
      </c>
      <c r="D169" s="118" t="s">
        <v>287</v>
      </c>
      <c r="E169" s="118" t="s">
        <v>613</v>
      </c>
      <c r="F169" s="119" t="s">
        <v>1553</v>
      </c>
      <c r="G169" s="37">
        <f t="shared" si="16"/>
        <v>4.4444444444444444E-3</v>
      </c>
      <c r="H169" s="34">
        <v>3</v>
      </c>
      <c r="I169" s="37">
        <f t="shared" si="17"/>
        <v>1.4814814814814814E-3</v>
      </c>
      <c r="K169" s="159"/>
    </row>
    <row r="170" spans="1:11" s="115" customFormat="1" ht="15.3" x14ac:dyDescent="0.55000000000000004">
      <c r="A170" s="11" t="s">
        <v>1005</v>
      </c>
      <c r="B170" s="3" t="s">
        <v>822</v>
      </c>
      <c r="C170" s="7" t="s">
        <v>197</v>
      </c>
      <c r="D170" s="118" t="s">
        <v>287</v>
      </c>
      <c r="E170" s="118" t="s">
        <v>613</v>
      </c>
      <c r="F170" s="119" t="s">
        <v>1553</v>
      </c>
      <c r="G170" s="37">
        <f t="shared" si="16"/>
        <v>4.4444444444444444E-3</v>
      </c>
      <c r="H170" s="34">
        <v>3</v>
      </c>
      <c r="I170" s="37">
        <f t="shared" si="17"/>
        <v>1.4814814814814814E-3</v>
      </c>
      <c r="K170" s="159"/>
    </row>
    <row r="171" spans="1:11" s="115" customFormat="1" ht="15.3" x14ac:dyDescent="0.55000000000000004">
      <c r="A171" s="11" t="s">
        <v>1006</v>
      </c>
      <c r="B171" s="3" t="s">
        <v>823</v>
      </c>
      <c r="C171" s="6" t="s">
        <v>125</v>
      </c>
      <c r="D171" s="125" t="s">
        <v>939</v>
      </c>
      <c r="E171" s="125" t="s">
        <v>1576</v>
      </c>
      <c r="F171" s="125" t="s">
        <v>1583</v>
      </c>
      <c r="G171" s="37">
        <f>14/765</f>
        <v>1.8300653594771243E-2</v>
      </c>
      <c r="H171" s="34">
        <v>3</v>
      </c>
      <c r="I171" s="37">
        <f t="shared" si="17"/>
        <v>6.1002178649237479E-3</v>
      </c>
      <c r="K171" s="159"/>
    </row>
    <row r="172" spans="1:11" s="115" customFormat="1" ht="15.3" x14ac:dyDescent="0.55000000000000004">
      <c r="A172" s="11" t="s">
        <v>1007</v>
      </c>
      <c r="B172" s="3" t="s">
        <v>824</v>
      </c>
      <c r="C172" s="6" t="s">
        <v>125</v>
      </c>
      <c r="D172" s="125" t="s">
        <v>939</v>
      </c>
      <c r="E172" s="125" t="s">
        <v>1576</v>
      </c>
      <c r="F172" s="125" t="s">
        <v>1583</v>
      </c>
      <c r="G172" s="37">
        <f>14/765</f>
        <v>1.8300653594771243E-2</v>
      </c>
      <c r="H172" s="34">
        <v>3</v>
      </c>
      <c r="I172" s="37">
        <f t="shared" si="17"/>
        <v>6.1002178649237479E-3</v>
      </c>
      <c r="K172" s="159"/>
    </row>
    <row r="173" spans="1:11" s="115" customFormat="1" ht="15.3" x14ac:dyDescent="0.55000000000000004">
      <c r="A173" s="11" t="s">
        <v>1008</v>
      </c>
      <c r="B173" s="3" t="s">
        <v>825</v>
      </c>
      <c r="C173" s="6" t="s">
        <v>125</v>
      </c>
      <c r="D173" s="125" t="s">
        <v>939</v>
      </c>
      <c r="E173" s="125" t="s">
        <v>1576</v>
      </c>
      <c r="F173" s="125" t="s">
        <v>1583</v>
      </c>
      <c r="G173" s="37">
        <f t="shared" ref="G173:G185" si="18">14/765</f>
        <v>1.8300653594771243E-2</v>
      </c>
      <c r="H173" s="34">
        <v>3</v>
      </c>
      <c r="I173" s="37">
        <f t="shared" si="17"/>
        <v>6.1002178649237479E-3</v>
      </c>
      <c r="K173" s="159"/>
    </row>
    <row r="174" spans="1:11" s="115" customFormat="1" ht="30.6" x14ac:dyDescent="0.55000000000000004">
      <c r="A174" s="11" t="s">
        <v>1009</v>
      </c>
      <c r="B174" s="16" t="s">
        <v>826</v>
      </c>
      <c r="C174" s="6" t="s">
        <v>125</v>
      </c>
      <c r="D174" s="125" t="s">
        <v>939</v>
      </c>
      <c r="E174" s="125" t="s">
        <v>1576</v>
      </c>
      <c r="F174" s="125" t="s">
        <v>1583</v>
      </c>
      <c r="G174" s="37">
        <f t="shared" si="18"/>
        <v>1.8300653594771243E-2</v>
      </c>
      <c r="H174" s="34">
        <v>3</v>
      </c>
      <c r="I174" s="37">
        <f t="shared" si="17"/>
        <v>6.1002178649237479E-3</v>
      </c>
      <c r="K174" s="159"/>
    </row>
    <row r="175" spans="1:11" s="115" customFormat="1" ht="15.3" x14ac:dyDescent="0.55000000000000004">
      <c r="A175" s="11" t="s">
        <v>1010</v>
      </c>
      <c r="B175" s="3" t="s">
        <v>827</v>
      </c>
      <c r="C175" s="6" t="s">
        <v>125</v>
      </c>
      <c r="D175" s="125" t="s">
        <v>939</v>
      </c>
      <c r="E175" s="125" t="s">
        <v>1576</v>
      </c>
      <c r="F175" s="125" t="s">
        <v>1583</v>
      </c>
      <c r="G175" s="37">
        <f t="shared" si="18"/>
        <v>1.8300653594771243E-2</v>
      </c>
      <c r="H175" s="34">
        <v>3</v>
      </c>
      <c r="I175" s="37">
        <f t="shared" si="17"/>
        <v>6.1002178649237479E-3</v>
      </c>
      <c r="K175" s="159"/>
    </row>
    <row r="176" spans="1:11" s="115" customFormat="1" ht="15.3" x14ac:dyDescent="0.55000000000000004">
      <c r="A176" s="11" t="s">
        <v>1011</v>
      </c>
      <c r="B176" s="3" t="s">
        <v>828</v>
      </c>
      <c r="C176" s="6" t="s">
        <v>125</v>
      </c>
      <c r="D176" s="125" t="s">
        <v>939</v>
      </c>
      <c r="E176" s="125" t="s">
        <v>1576</v>
      </c>
      <c r="F176" s="125" t="s">
        <v>1583</v>
      </c>
      <c r="G176" s="37">
        <f t="shared" si="18"/>
        <v>1.8300653594771243E-2</v>
      </c>
      <c r="H176" s="34">
        <v>3</v>
      </c>
      <c r="I176" s="37">
        <f t="shared" si="17"/>
        <v>6.1002178649237479E-3</v>
      </c>
      <c r="K176" s="159"/>
    </row>
    <row r="177" spans="1:11" s="115" customFormat="1" ht="15.3" x14ac:dyDescent="0.55000000000000004">
      <c r="A177" s="11" t="s">
        <v>1012</v>
      </c>
      <c r="B177" s="3" t="s">
        <v>829</v>
      </c>
      <c r="C177" s="6" t="s">
        <v>125</v>
      </c>
      <c r="D177" s="125" t="s">
        <v>939</v>
      </c>
      <c r="E177" s="125" t="s">
        <v>1576</v>
      </c>
      <c r="F177" s="125" t="s">
        <v>1583</v>
      </c>
      <c r="G177" s="37">
        <f t="shared" si="18"/>
        <v>1.8300653594771243E-2</v>
      </c>
      <c r="H177" s="34">
        <v>3</v>
      </c>
      <c r="I177" s="37">
        <f t="shared" si="17"/>
        <v>6.1002178649237479E-3</v>
      </c>
      <c r="K177" s="159"/>
    </row>
    <row r="178" spans="1:11" s="115" customFormat="1" ht="15.3" x14ac:dyDescent="0.55000000000000004">
      <c r="A178" s="11" t="s">
        <v>1013</v>
      </c>
      <c r="B178" s="3" t="s">
        <v>830</v>
      </c>
      <c r="C178" s="6" t="s">
        <v>125</v>
      </c>
      <c r="D178" s="125" t="s">
        <v>939</v>
      </c>
      <c r="E178" s="125" t="s">
        <v>1576</v>
      </c>
      <c r="F178" s="125" t="s">
        <v>1583</v>
      </c>
      <c r="G178" s="37">
        <f t="shared" si="18"/>
        <v>1.8300653594771243E-2</v>
      </c>
      <c r="H178" s="34">
        <v>3</v>
      </c>
      <c r="I178" s="37">
        <f t="shared" si="17"/>
        <v>6.1002178649237479E-3</v>
      </c>
      <c r="K178" s="159"/>
    </row>
    <row r="179" spans="1:11" s="115" customFormat="1" ht="15.3" x14ac:dyDescent="0.55000000000000004">
      <c r="A179" s="11" t="s">
        <v>1014</v>
      </c>
      <c r="B179" s="3" t="s">
        <v>831</v>
      </c>
      <c r="C179" s="6" t="s">
        <v>125</v>
      </c>
      <c r="D179" s="125" t="s">
        <v>939</v>
      </c>
      <c r="E179" s="125" t="s">
        <v>1576</v>
      </c>
      <c r="F179" s="125" t="s">
        <v>1583</v>
      </c>
      <c r="G179" s="37">
        <f t="shared" si="18"/>
        <v>1.8300653594771243E-2</v>
      </c>
      <c r="H179" s="34">
        <v>3</v>
      </c>
      <c r="I179" s="37">
        <f t="shared" si="17"/>
        <v>6.1002178649237479E-3</v>
      </c>
      <c r="K179" s="159"/>
    </row>
    <row r="180" spans="1:11" s="115" customFormat="1" ht="15.3" x14ac:dyDescent="0.55000000000000004">
      <c r="A180" s="11" t="s">
        <v>1015</v>
      </c>
      <c r="B180" s="3" t="s">
        <v>832</v>
      </c>
      <c r="C180" s="6" t="s">
        <v>125</v>
      </c>
      <c r="D180" s="125" t="s">
        <v>939</v>
      </c>
      <c r="E180" s="125" t="s">
        <v>1576</v>
      </c>
      <c r="F180" s="125" t="s">
        <v>1583</v>
      </c>
      <c r="G180" s="37">
        <f t="shared" si="18"/>
        <v>1.8300653594771243E-2</v>
      </c>
      <c r="H180" s="34">
        <v>3</v>
      </c>
      <c r="I180" s="37">
        <f t="shared" si="17"/>
        <v>6.1002178649237479E-3</v>
      </c>
      <c r="K180" s="159"/>
    </row>
    <row r="181" spans="1:11" s="115" customFormat="1" ht="15.3" x14ac:dyDescent="0.55000000000000004">
      <c r="A181" s="11" t="s">
        <v>1016</v>
      </c>
      <c r="B181" s="3" t="s">
        <v>833</v>
      </c>
      <c r="C181" s="6" t="s">
        <v>125</v>
      </c>
      <c r="D181" s="125" t="s">
        <v>939</v>
      </c>
      <c r="E181" s="125" t="s">
        <v>1576</v>
      </c>
      <c r="F181" s="125" t="s">
        <v>1583</v>
      </c>
      <c r="G181" s="37">
        <f t="shared" si="18"/>
        <v>1.8300653594771243E-2</v>
      </c>
      <c r="H181" s="34">
        <v>3</v>
      </c>
      <c r="I181" s="37">
        <f t="shared" si="17"/>
        <v>6.1002178649237479E-3</v>
      </c>
      <c r="K181" s="159"/>
    </row>
    <row r="182" spans="1:11" s="115" customFormat="1" ht="15.3" x14ac:dyDescent="0.55000000000000004">
      <c r="A182" s="11" t="s">
        <v>1017</v>
      </c>
      <c r="B182" s="3" t="s">
        <v>834</v>
      </c>
      <c r="C182" s="6" t="s">
        <v>125</v>
      </c>
      <c r="D182" s="125" t="s">
        <v>939</v>
      </c>
      <c r="E182" s="125" t="s">
        <v>1576</v>
      </c>
      <c r="F182" s="125" t="s">
        <v>1583</v>
      </c>
      <c r="G182" s="37">
        <f t="shared" si="18"/>
        <v>1.8300653594771243E-2</v>
      </c>
      <c r="H182" s="34">
        <v>3</v>
      </c>
      <c r="I182" s="37">
        <f t="shared" si="17"/>
        <v>6.1002178649237479E-3</v>
      </c>
      <c r="K182" s="159"/>
    </row>
    <row r="183" spans="1:11" s="115" customFormat="1" ht="15.3" x14ac:dyDescent="0.55000000000000004">
      <c r="A183" s="11" t="s">
        <v>1018</v>
      </c>
      <c r="B183" s="3" t="s">
        <v>835</v>
      </c>
      <c r="C183" s="6" t="s">
        <v>125</v>
      </c>
      <c r="D183" s="125" t="s">
        <v>939</v>
      </c>
      <c r="E183" s="125" t="s">
        <v>1576</v>
      </c>
      <c r="F183" s="125" t="s">
        <v>1583</v>
      </c>
      <c r="G183" s="37">
        <f t="shared" si="18"/>
        <v>1.8300653594771243E-2</v>
      </c>
      <c r="H183" s="34">
        <v>3</v>
      </c>
      <c r="I183" s="37">
        <f t="shared" si="17"/>
        <v>6.1002178649237479E-3</v>
      </c>
      <c r="K183" s="159"/>
    </row>
    <row r="184" spans="1:11" s="115" customFormat="1" ht="15.3" x14ac:dyDescent="0.55000000000000004">
      <c r="A184" s="11" t="s">
        <v>1019</v>
      </c>
      <c r="B184" s="3" t="s">
        <v>836</v>
      </c>
      <c r="C184" s="6" t="s">
        <v>125</v>
      </c>
      <c r="D184" s="125" t="s">
        <v>939</v>
      </c>
      <c r="E184" s="125" t="s">
        <v>1576</v>
      </c>
      <c r="F184" s="125" t="s">
        <v>1583</v>
      </c>
      <c r="G184" s="37">
        <f t="shared" si="18"/>
        <v>1.8300653594771243E-2</v>
      </c>
      <c r="H184" s="34">
        <v>3</v>
      </c>
      <c r="I184" s="37">
        <f t="shared" si="17"/>
        <v>6.1002178649237479E-3</v>
      </c>
      <c r="K184" s="159"/>
    </row>
    <row r="185" spans="1:11" s="115" customFormat="1" ht="15.3" x14ac:dyDescent="0.55000000000000004">
      <c r="A185" s="11" t="s">
        <v>1020</v>
      </c>
      <c r="B185" s="3" t="s">
        <v>837</v>
      </c>
      <c r="C185" s="6" t="s">
        <v>125</v>
      </c>
      <c r="D185" s="125" t="s">
        <v>939</v>
      </c>
      <c r="E185" s="125" t="s">
        <v>1576</v>
      </c>
      <c r="F185" s="125" t="s">
        <v>1583</v>
      </c>
      <c r="G185" s="37">
        <f t="shared" si="18"/>
        <v>1.8300653594771243E-2</v>
      </c>
      <c r="H185" s="34">
        <v>3</v>
      </c>
      <c r="I185" s="37">
        <f t="shared" si="17"/>
        <v>6.1002178649237479E-3</v>
      </c>
      <c r="K185" s="159"/>
    </row>
    <row r="186" spans="1:11" s="115" customFormat="1" ht="15.3" x14ac:dyDescent="0.55000000000000004">
      <c r="A186" s="11" t="s">
        <v>1021</v>
      </c>
      <c r="B186" s="3" t="s">
        <v>838</v>
      </c>
      <c r="C186" s="6" t="s">
        <v>125</v>
      </c>
      <c r="D186" s="36" t="s">
        <v>287</v>
      </c>
      <c r="E186" s="118" t="s">
        <v>613</v>
      </c>
      <c r="F186" s="119" t="s">
        <v>1553</v>
      </c>
      <c r="G186" s="37">
        <f>1/225</f>
        <v>4.4444444444444444E-3</v>
      </c>
      <c r="H186" s="34">
        <v>3</v>
      </c>
      <c r="I186" s="37">
        <f t="shared" si="17"/>
        <v>1.4814814814814814E-3</v>
      </c>
      <c r="K186" s="159"/>
    </row>
    <row r="187" spans="1:11" s="115" customFormat="1" ht="15.3" x14ac:dyDescent="0.55000000000000004">
      <c r="A187" s="11" t="s">
        <v>1022</v>
      </c>
      <c r="B187" s="3" t="s">
        <v>839</v>
      </c>
      <c r="C187" s="6" t="s">
        <v>125</v>
      </c>
      <c r="D187" s="36" t="s">
        <v>287</v>
      </c>
      <c r="E187" s="118" t="s">
        <v>613</v>
      </c>
      <c r="F187" s="119" t="s">
        <v>1553</v>
      </c>
      <c r="G187" s="37">
        <f t="shared" ref="G187:G193" si="19">1/225</f>
        <v>4.4444444444444444E-3</v>
      </c>
      <c r="H187" s="34">
        <v>3</v>
      </c>
      <c r="I187" s="37">
        <f t="shared" si="17"/>
        <v>1.4814814814814814E-3</v>
      </c>
      <c r="K187" s="159"/>
    </row>
    <row r="188" spans="1:11" s="115" customFormat="1" ht="15.3" x14ac:dyDescent="0.55000000000000004">
      <c r="A188" s="11" t="s">
        <v>1023</v>
      </c>
      <c r="B188" s="3" t="s">
        <v>840</v>
      </c>
      <c r="C188" s="6" t="s">
        <v>125</v>
      </c>
      <c r="D188" s="36" t="s">
        <v>287</v>
      </c>
      <c r="E188" s="118" t="s">
        <v>613</v>
      </c>
      <c r="F188" s="119" t="s">
        <v>1553</v>
      </c>
      <c r="G188" s="37">
        <f t="shared" si="19"/>
        <v>4.4444444444444444E-3</v>
      </c>
      <c r="H188" s="34">
        <v>3</v>
      </c>
      <c r="I188" s="37">
        <f t="shared" si="17"/>
        <v>1.4814814814814814E-3</v>
      </c>
      <c r="K188" s="159"/>
    </row>
    <row r="189" spans="1:11" s="115" customFormat="1" ht="15.3" x14ac:dyDescent="0.55000000000000004">
      <c r="A189" s="11" t="s">
        <v>1024</v>
      </c>
      <c r="B189" s="3" t="s">
        <v>841</v>
      </c>
      <c r="C189" s="6" t="s">
        <v>125</v>
      </c>
      <c r="D189" s="36" t="s">
        <v>287</v>
      </c>
      <c r="E189" s="118" t="s">
        <v>613</v>
      </c>
      <c r="F189" s="119" t="s">
        <v>1553</v>
      </c>
      <c r="G189" s="37">
        <f t="shared" si="19"/>
        <v>4.4444444444444444E-3</v>
      </c>
      <c r="H189" s="34">
        <v>3</v>
      </c>
      <c r="I189" s="37">
        <f t="shared" si="17"/>
        <v>1.4814814814814814E-3</v>
      </c>
      <c r="K189" s="159"/>
    </row>
    <row r="190" spans="1:11" s="115" customFormat="1" ht="15.3" x14ac:dyDescent="0.55000000000000004">
      <c r="A190" s="11" t="s">
        <v>1025</v>
      </c>
      <c r="B190" s="3" t="s">
        <v>842</v>
      </c>
      <c r="C190" s="6" t="s">
        <v>125</v>
      </c>
      <c r="D190" s="36" t="s">
        <v>287</v>
      </c>
      <c r="E190" s="118" t="s">
        <v>613</v>
      </c>
      <c r="F190" s="119" t="s">
        <v>1553</v>
      </c>
      <c r="G190" s="37">
        <f t="shared" si="19"/>
        <v>4.4444444444444444E-3</v>
      </c>
      <c r="H190" s="34">
        <v>3</v>
      </c>
      <c r="I190" s="37">
        <f t="shared" si="17"/>
        <v>1.4814814814814814E-3</v>
      </c>
      <c r="K190" s="159"/>
    </row>
    <row r="191" spans="1:11" s="115" customFormat="1" ht="15.3" x14ac:dyDescent="0.55000000000000004">
      <c r="A191" s="11" t="s">
        <v>1026</v>
      </c>
      <c r="B191" s="3" t="s">
        <v>843</v>
      </c>
      <c r="C191" s="6" t="s">
        <v>125</v>
      </c>
      <c r="D191" s="36" t="s">
        <v>287</v>
      </c>
      <c r="E191" s="118" t="s">
        <v>613</v>
      </c>
      <c r="F191" s="119" t="s">
        <v>1553</v>
      </c>
      <c r="G191" s="37">
        <f t="shared" si="19"/>
        <v>4.4444444444444444E-3</v>
      </c>
      <c r="H191" s="34">
        <v>3</v>
      </c>
      <c r="I191" s="37">
        <f t="shared" si="17"/>
        <v>1.4814814814814814E-3</v>
      </c>
      <c r="K191" s="159"/>
    </row>
    <row r="192" spans="1:11" s="115" customFormat="1" ht="15.3" x14ac:dyDescent="0.55000000000000004">
      <c r="A192" s="11" t="s">
        <v>1027</v>
      </c>
      <c r="B192" s="3" t="s">
        <v>844</v>
      </c>
      <c r="C192" s="6" t="s">
        <v>125</v>
      </c>
      <c r="D192" s="36" t="s">
        <v>287</v>
      </c>
      <c r="E192" s="118" t="s">
        <v>613</v>
      </c>
      <c r="F192" s="119" t="s">
        <v>1553</v>
      </c>
      <c r="G192" s="37">
        <f t="shared" si="19"/>
        <v>4.4444444444444444E-3</v>
      </c>
      <c r="H192" s="34">
        <v>3</v>
      </c>
      <c r="I192" s="37">
        <f t="shared" si="17"/>
        <v>1.4814814814814814E-3</v>
      </c>
      <c r="K192" s="159"/>
    </row>
    <row r="193" spans="1:11" s="115" customFormat="1" ht="15.3" x14ac:dyDescent="0.55000000000000004">
      <c r="A193" s="11" t="s">
        <v>1028</v>
      </c>
      <c r="B193" s="3" t="s">
        <v>845</v>
      </c>
      <c r="C193" s="6" t="s">
        <v>125</v>
      </c>
      <c r="D193" s="36" t="s">
        <v>287</v>
      </c>
      <c r="E193" s="118" t="s">
        <v>613</v>
      </c>
      <c r="F193" s="119" t="s">
        <v>1553</v>
      </c>
      <c r="G193" s="37">
        <f t="shared" si="19"/>
        <v>4.4444444444444444E-3</v>
      </c>
      <c r="H193" s="34">
        <v>3</v>
      </c>
      <c r="I193" s="37">
        <f t="shared" si="17"/>
        <v>1.4814814814814814E-3</v>
      </c>
      <c r="K193" s="159"/>
    </row>
    <row r="194" spans="1:11" s="115" customFormat="1" ht="15.3" x14ac:dyDescent="0.55000000000000004">
      <c r="A194" s="121">
        <v>7</v>
      </c>
      <c r="B194" s="59" t="s">
        <v>1029</v>
      </c>
      <c r="C194" s="6"/>
      <c r="D194" s="118"/>
      <c r="E194" s="118"/>
      <c r="F194" s="119"/>
      <c r="G194" s="37"/>
      <c r="H194" s="34"/>
      <c r="I194" s="68" t="s">
        <v>1589</v>
      </c>
      <c r="K194" s="159"/>
    </row>
    <row r="195" spans="1:11" s="115" customFormat="1" ht="15.3" x14ac:dyDescent="0.55000000000000004">
      <c r="A195" s="11" t="s">
        <v>475</v>
      </c>
      <c r="B195" s="3" t="s">
        <v>846</v>
      </c>
      <c r="C195" s="6" t="s">
        <v>125</v>
      </c>
      <c r="D195" s="118" t="s">
        <v>566</v>
      </c>
      <c r="E195" s="125" t="s">
        <v>1578</v>
      </c>
      <c r="F195" s="125" t="s">
        <v>1585</v>
      </c>
      <c r="G195" s="37">
        <f>8/765</f>
        <v>1.045751633986928E-2</v>
      </c>
      <c r="H195" s="34">
        <v>3</v>
      </c>
      <c r="I195" s="37">
        <f>G195/H195</f>
        <v>3.4858387799564269E-3</v>
      </c>
      <c r="K195" s="159"/>
    </row>
    <row r="196" spans="1:11" s="115" customFormat="1" ht="15.3" x14ac:dyDescent="0.55000000000000004">
      <c r="A196" s="11" t="s">
        <v>476</v>
      </c>
      <c r="B196" s="3" t="s">
        <v>847</v>
      </c>
      <c r="C196" s="6" t="s">
        <v>125</v>
      </c>
      <c r="D196" s="118" t="s">
        <v>566</v>
      </c>
      <c r="E196" s="125" t="s">
        <v>1578</v>
      </c>
      <c r="F196" s="125" t="s">
        <v>1585</v>
      </c>
      <c r="G196" s="37">
        <f t="shared" ref="G196:G203" si="20">8/765</f>
        <v>1.045751633986928E-2</v>
      </c>
      <c r="H196" s="34">
        <v>3</v>
      </c>
      <c r="I196" s="37">
        <f t="shared" ref="I196:I231" si="21">G196/H196</f>
        <v>3.4858387799564269E-3</v>
      </c>
      <c r="K196" s="159"/>
    </row>
    <row r="197" spans="1:11" s="115" customFormat="1" ht="15.3" x14ac:dyDescent="0.55000000000000004">
      <c r="A197" s="11" t="s">
        <v>477</v>
      </c>
      <c r="B197" s="3" t="s">
        <v>848</v>
      </c>
      <c r="C197" s="6" t="s">
        <v>125</v>
      </c>
      <c r="D197" s="118" t="s">
        <v>333</v>
      </c>
      <c r="E197" s="125" t="s">
        <v>1579</v>
      </c>
      <c r="F197" s="125" t="s">
        <v>1566</v>
      </c>
      <c r="G197" s="37">
        <f>2/765</f>
        <v>2.6143790849673201E-3</v>
      </c>
      <c r="H197" s="34">
        <v>3</v>
      </c>
      <c r="I197" s="37">
        <f t="shared" si="21"/>
        <v>8.7145969498910673E-4</v>
      </c>
      <c r="K197" s="159"/>
    </row>
    <row r="198" spans="1:11" s="115" customFormat="1" ht="15.3" x14ac:dyDescent="0.55000000000000004">
      <c r="A198" s="11" t="s">
        <v>478</v>
      </c>
      <c r="B198" s="3" t="s">
        <v>849</v>
      </c>
      <c r="C198" s="6" t="s">
        <v>125</v>
      </c>
      <c r="D198" s="118" t="s">
        <v>566</v>
      </c>
      <c r="E198" s="125" t="s">
        <v>1578</v>
      </c>
      <c r="F198" s="125" t="s">
        <v>1585</v>
      </c>
      <c r="G198" s="37">
        <f t="shared" si="20"/>
        <v>1.045751633986928E-2</v>
      </c>
      <c r="H198" s="34">
        <v>3</v>
      </c>
      <c r="I198" s="37">
        <f t="shared" si="21"/>
        <v>3.4858387799564269E-3</v>
      </c>
      <c r="K198" s="159"/>
    </row>
    <row r="199" spans="1:11" s="115" customFormat="1" ht="15.3" x14ac:dyDescent="0.55000000000000004">
      <c r="A199" s="11" t="s">
        <v>479</v>
      </c>
      <c r="B199" s="3" t="s">
        <v>850</v>
      </c>
      <c r="C199" s="6" t="s">
        <v>125</v>
      </c>
      <c r="D199" s="118" t="s">
        <v>566</v>
      </c>
      <c r="E199" s="125" t="s">
        <v>1578</v>
      </c>
      <c r="F199" s="125" t="s">
        <v>1585</v>
      </c>
      <c r="G199" s="37">
        <f t="shared" si="20"/>
        <v>1.045751633986928E-2</v>
      </c>
      <c r="H199" s="34">
        <v>3</v>
      </c>
      <c r="I199" s="37">
        <f t="shared" si="21"/>
        <v>3.4858387799564269E-3</v>
      </c>
      <c r="K199" s="159"/>
    </row>
    <row r="200" spans="1:11" s="115" customFormat="1" ht="15.3" x14ac:dyDescent="0.55000000000000004">
      <c r="A200" s="11" t="s">
        <v>483</v>
      </c>
      <c r="B200" s="3" t="s">
        <v>1031</v>
      </c>
      <c r="C200" s="6" t="s">
        <v>125</v>
      </c>
      <c r="D200" s="118" t="s">
        <v>333</v>
      </c>
      <c r="E200" s="125" t="s">
        <v>1579</v>
      </c>
      <c r="F200" s="125" t="s">
        <v>1566</v>
      </c>
      <c r="G200" s="37">
        <f>2/765</f>
        <v>2.6143790849673201E-3</v>
      </c>
      <c r="H200" s="34">
        <v>5</v>
      </c>
      <c r="I200" s="37">
        <f t="shared" si="21"/>
        <v>5.2287581699346399E-4</v>
      </c>
      <c r="K200" s="159"/>
    </row>
    <row r="201" spans="1:11" s="115" customFormat="1" ht="15.3" x14ac:dyDescent="0.55000000000000004">
      <c r="A201" s="11" t="s">
        <v>484</v>
      </c>
      <c r="B201" s="3" t="s">
        <v>1030</v>
      </c>
      <c r="C201" s="6" t="s">
        <v>125</v>
      </c>
      <c r="D201" s="118" t="s">
        <v>940</v>
      </c>
      <c r="E201" s="125" t="s">
        <v>1577</v>
      </c>
      <c r="F201" s="125" t="s">
        <v>1584</v>
      </c>
      <c r="G201" s="37">
        <f>4/765</f>
        <v>5.2287581699346402E-3</v>
      </c>
      <c r="H201" s="34">
        <v>3</v>
      </c>
      <c r="I201" s="37">
        <f t="shared" si="21"/>
        <v>1.7429193899782135E-3</v>
      </c>
      <c r="K201" s="159"/>
    </row>
    <row r="202" spans="1:11" s="115" customFormat="1" ht="15.3" x14ac:dyDescent="0.55000000000000004">
      <c r="A202" s="11" t="s">
        <v>485</v>
      </c>
      <c r="B202" s="3" t="s">
        <v>68</v>
      </c>
      <c r="C202" s="6" t="s">
        <v>125</v>
      </c>
      <c r="D202" s="118" t="s">
        <v>333</v>
      </c>
      <c r="E202" s="125" t="s">
        <v>1579</v>
      </c>
      <c r="F202" s="125" t="s">
        <v>1566</v>
      </c>
      <c r="G202" s="37">
        <f>2/765</f>
        <v>2.6143790849673201E-3</v>
      </c>
      <c r="H202" s="34">
        <v>7</v>
      </c>
      <c r="I202" s="37">
        <f t="shared" si="21"/>
        <v>3.7348272642390287E-4</v>
      </c>
      <c r="K202" s="159"/>
    </row>
    <row r="203" spans="1:11" s="115" customFormat="1" ht="15.3" x14ac:dyDescent="0.55000000000000004">
      <c r="A203" s="11" t="s">
        <v>486</v>
      </c>
      <c r="B203" s="3" t="s">
        <v>759</v>
      </c>
      <c r="C203" s="6" t="s">
        <v>125</v>
      </c>
      <c r="D203" s="118" t="s">
        <v>566</v>
      </c>
      <c r="E203" s="125" t="s">
        <v>1578</v>
      </c>
      <c r="F203" s="125" t="s">
        <v>1585</v>
      </c>
      <c r="G203" s="37">
        <f t="shared" si="20"/>
        <v>1.045751633986928E-2</v>
      </c>
      <c r="H203" s="34">
        <v>3</v>
      </c>
      <c r="I203" s="37">
        <f t="shared" si="21"/>
        <v>3.4858387799564269E-3</v>
      </c>
      <c r="K203" s="159"/>
    </row>
    <row r="204" spans="1:11" s="115" customFormat="1" ht="15.3" x14ac:dyDescent="0.55000000000000004">
      <c r="A204" s="11" t="s">
        <v>487</v>
      </c>
      <c r="B204" s="3" t="s">
        <v>69</v>
      </c>
      <c r="C204" s="6" t="s">
        <v>125</v>
      </c>
      <c r="D204" s="118" t="s">
        <v>333</v>
      </c>
      <c r="E204" s="125" t="s">
        <v>1579</v>
      </c>
      <c r="F204" s="125" t="s">
        <v>1566</v>
      </c>
      <c r="G204" s="37">
        <f>2/765</f>
        <v>2.6143790849673201E-3</v>
      </c>
      <c r="H204" s="34">
        <v>5</v>
      </c>
      <c r="I204" s="37">
        <f t="shared" si="21"/>
        <v>5.2287581699346399E-4</v>
      </c>
      <c r="K204" s="159"/>
    </row>
    <row r="205" spans="1:11" s="115" customFormat="1" ht="15.3" x14ac:dyDescent="0.55000000000000004">
      <c r="A205" s="11" t="s">
        <v>488</v>
      </c>
      <c r="B205" s="3" t="s">
        <v>851</v>
      </c>
      <c r="C205" s="6" t="s">
        <v>967</v>
      </c>
      <c r="D205" s="118" t="s">
        <v>912</v>
      </c>
      <c r="E205" s="125" t="s">
        <v>1580</v>
      </c>
      <c r="F205" s="125" t="s">
        <v>1586</v>
      </c>
      <c r="G205" s="37">
        <f>90/765</f>
        <v>0.11764705882352941</v>
      </c>
      <c r="H205" s="34">
        <v>3</v>
      </c>
      <c r="I205" s="37">
        <f t="shared" si="21"/>
        <v>3.9215686274509803E-2</v>
      </c>
      <c r="K205" s="159"/>
    </row>
    <row r="206" spans="1:11" s="115" customFormat="1" ht="15.3" x14ac:dyDescent="0.55000000000000004">
      <c r="A206" s="11" t="s">
        <v>489</v>
      </c>
      <c r="B206" s="3" t="s">
        <v>788</v>
      </c>
      <c r="C206" s="6" t="s">
        <v>195</v>
      </c>
      <c r="D206" s="118" t="s">
        <v>912</v>
      </c>
      <c r="E206" s="125" t="s">
        <v>1580</v>
      </c>
      <c r="F206" s="125" t="s">
        <v>1586</v>
      </c>
      <c r="G206" s="37">
        <f>90/765</f>
        <v>0.11764705882352941</v>
      </c>
      <c r="H206" s="34">
        <v>3</v>
      </c>
      <c r="I206" s="37">
        <f t="shared" si="21"/>
        <v>3.9215686274509803E-2</v>
      </c>
      <c r="K206" s="159"/>
    </row>
    <row r="207" spans="1:11" s="115" customFormat="1" ht="15.3" x14ac:dyDescent="0.55000000000000004">
      <c r="A207" s="11" t="s">
        <v>518</v>
      </c>
      <c r="B207" s="3" t="s">
        <v>1032</v>
      </c>
      <c r="C207" s="6" t="s">
        <v>197</v>
      </c>
      <c r="D207" s="118" t="s">
        <v>287</v>
      </c>
      <c r="E207" s="36" t="s">
        <v>639</v>
      </c>
      <c r="F207" s="118" t="s">
        <v>1591</v>
      </c>
      <c r="G207" s="37">
        <f>1/540</f>
        <v>1.8518518518518519E-3</v>
      </c>
      <c r="H207" s="34">
        <v>3</v>
      </c>
      <c r="I207" s="37">
        <f t="shared" si="21"/>
        <v>6.1728395061728394E-4</v>
      </c>
      <c r="K207" s="159"/>
    </row>
    <row r="208" spans="1:11" s="115" customFormat="1" ht="15.3" x14ac:dyDescent="0.55000000000000004">
      <c r="A208" s="11" t="s">
        <v>519</v>
      </c>
      <c r="B208" s="3" t="s">
        <v>1033</v>
      </c>
      <c r="C208" s="6" t="s">
        <v>197</v>
      </c>
      <c r="D208" s="118" t="s">
        <v>287</v>
      </c>
      <c r="E208" s="36" t="s">
        <v>639</v>
      </c>
      <c r="F208" s="118" t="s">
        <v>1591</v>
      </c>
      <c r="G208" s="37">
        <f t="shared" ref="G208:G231" si="22">1/540</f>
        <v>1.8518518518518519E-3</v>
      </c>
      <c r="H208" s="34">
        <v>3</v>
      </c>
      <c r="I208" s="37">
        <f t="shared" si="21"/>
        <v>6.1728395061728394E-4</v>
      </c>
      <c r="K208" s="159"/>
    </row>
    <row r="209" spans="1:11" s="115" customFormat="1" ht="15.3" x14ac:dyDescent="0.55000000000000004">
      <c r="A209" s="11" t="s">
        <v>520</v>
      </c>
      <c r="B209" s="3" t="s">
        <v>1034</v>
      </c>
      <c r="C209" s="6" t="s">
        <v>197</v>
      </c>
      <c r="D209" s="118" t="s">
        <v>287</v>
      </c>
      <c r="E209" s="36" t="s">
        <v>639</v>
      </c>
      <c r="F209" s="118" t="s">
        <v>1591</v>
      </c>
      <c r="G209" s="37">
        <f t="shared" si="22"/>
        <v>1.8518518518518519E-3</v>
      </c>
      <c r="H209" s="34">
        <v>3</v>
      </c>
      <c r="I209" s="37">
        <f t="shared" si="21"/>
        <v>6.1728395061728394E-4</v>
      </c>
      <c r="K209" s="159"/>
    </row>
    <row r="210" spans="1:11" s="115" customFormat="1" ht="15.3" x14ac:dyDescent="0.55000000000000004">
      <c r="A210" s="11" t="s">
        <v>521</v>
      </c>
      <c r="B210" s="3" t="s">
        <v>1035</v>
      </c>
      <c r="C210" s="6" t="s">
        <v>197</v>
      </c>
      <c r="D210" s="118" t="s">
        <v>287</v>
      </c>
      <c r="E210" s="36" t="s">
        <v>639</v>
      </c>
      <c r="F210" s="118" t="s">
        <v>1591</v>
      </c>
      <c r="G210" s="37">
        <f t="shared" si="22"/>
        <v>1.8518518518518519E-3</v>
      </c>
      <c r="H210" s="34">
        <v>3</v>
      </c>
      <c r="I210" s="37">
        <f t="shared" si="21"/>
        <v>6.1728395061728394E-4</v>
      </c>
      <c r="K210" s="159"/>
    </row>
    <row r="211" spans="1:11" s="115" customFormat="1" ht="15.3" x14ac:dyDescent="0.55000000000000004">
      <c r="A211" s="11" t="s">
        <v>522</v>
      </c>
      <c r="B211" s="3" t="s">
        <v>1036</v>
      </c>
      <c r="C211" s="6" t="s">
        <v>197</v>
      </c>
      <c r="D211" s="118" t="s">
        <v>287</v>
      </c>
      <c r="E211" s="36" t="s">
        <v>639</v>
      </c>
      <c r="F211" s="118" t="s">
        <v>1591</v>
      </c>
      <c r="G211" s="37">
        <f t="shared" si="22"/>
        <v>1.8518518518518519E-3</v>
      </c>
      <c r="H211" s="34">
        <v>3</v>
      </c>
      <c r="I211" s="37">
        <f t="shared" si="21"/>
        <v>6.1728395061728394E-4</v>
      </c>
      <c r="K211" s="159"/>
    </row>
    <row r="212" spans="1:11" s="115" customFormat="1" ht="15.3" x14ac:dyDescent="0.55000000000000004">
      <c r="A212" s="11" t="s">
        <v>523</v>
      </c>
      <c r="B212" s="3" t="s">
        <v>1037</v>
      </c>
      <c r="C212" s="6" t="s">
        <v>197</v>
      </c>
      <c r="D212" s="118" t="s">
        <v>287</v>
      </c>
      <c r="E212" s="36" t="s">
        <v>639</v>
      </c>
      <c r="F212" s="118" t="s">
        <v>1591</v>
      </c>
      <c r="G212" s="37">
        <f t="shared" si="22"/>
        <v>1.8518518518518519E-3</v>
      </c>
      <c r="H212" s="34">
        <v>3</v>
      </c>
      <c r="I212" s="37">
        <f t="shared" si="21"/>
        <v>6.1728395061728394E-4</v>
      </c>
      <c r="K212" s="159"/>
    </row>
    <row r="213" spans="1:11" s="115" customFormat="1" ht="15.3" x14ac:dyDescent="0.55000000000000004">
      <c r="A213" s="11" t="s">
        <v>524</v>
      </c>
      <c r="B213" s="3" t="s">
        <v>1038</v>
      </c>
      <c r="C213" s="6" t="s">
        <v>197</v>
      </c>
      <c r="D213" s="118" t="s">
        <v>287</v>
      </c>
      <c r="E213" s="36" t="s">
        <v>639</v>
      </c>
      <c r="F213" s="118" t="s">
        <v>1591</v>
      </c>
      <c r="G213" s="37">
        <f t="shared" si="22"/>
        <v>1.8518518518518519E-3</v>
      </c>
      <c r="H213" s="34">
        <v>3</v>
      </c>
      <c r="I213" s="37">
        <f t="shared" si="21"/>
        <v>6.1728395061728394E-4</v>
      </c>
      <c r="K213" s="159"/>
    </row>
    <row r="214" spans="1:11" s="115" customFormat="1" ht="15.3" x14ac:dyDescent="0.55000000000000004">
      <c r="A214" s="11" t="s">
        <v>1039</v>
      </c>
      <c r="B214" s="3" t="s">
        <v>1048</v>
      </c>
      <c r="C214" s="6" t="s">
        <v>197</v>
      </c>
      <c r="D214" s="118" t="s">
        <v>287</v>
      </c>
      <c r="E214" s="36" t="s">
        <v>639</v>
      </c>
      <c r="F214" s="118" t="s">
        <v>1591</v>
      </c>
      <c r="G214" s="37">
        <f t="shared" si="22"/>
        <v>1.8518518518518519E-3</v>
      </c>
      <c r="H214" s="34">
        <v>3</v>
      </c>
      <c r="I214" s="37">
        <f t="shared" si="21"/>
        <v>6.1728395061728394E-4</v>
      </c>
      <c r="K214" s="159"/>
    </row>
    <row r="215" spans="1:11" s="115" customFormat="1" ht="15.3" x14ac:dyDescent="0.55000000000000004">
      <c r="A215" s="11" t="s">
        <v>1040</v>
      </c>
      <c r="B215" s="3" t="s">
        <v>1049</v>
      </c>
      <c r="C215" s="6" t="s">
        <v>197</v>
      </c>
      <c r="D215" s="118" t="s">
        <v>287</v>
      </c>
      <c r="E215" s="36" t="s">
        <v>639</v>
      </c>
      <c r="F215" s="118" t="s">
        <v>1591</v>
      </c>
      <c r="G215" s="37">
        <f t="shared" si="22"/>
        <v>1.8518518518518519E-3</v>
      </c>
      <c r="H215" s="34">
        <v>3</v>
      </c>
      <c r="I215" s="37">
        <f t="shared" si="21"/>
        <v>6.1728395061728394E-4</v>
      </c>
      <c r="K215" s="159"/>
    </row>
    <row r="216" spans="1:11" s="115" customFormat="1" ht="15.3" x14ac:dyDescent="0.55000000000000004">
      <c r="A216" s="11" t="s">
        <v>1041</v>
      </c>
      <c r="B216" s="3" t="s">
        <v>1050</v>
      </c>
      <c r="C216" s="6" t="s">
        <v>197</v>
      </c>
      <c r="D216" s="118" t="s">
        <v>287</v>
      </c>
      <c r="E216" s="36" t="s">
        <v>639</v>
      </c>
      <c r="F216" s="118" t="s">
        <v>1591</v>
      </c>
      <c r="G216" s="37">
        <f t="shared" si="22"/>
        <v>1.8518518518518519E-3</v>
      </c>
      <c r="H216" s="34">
        <v>3</v>
      </c>
      <c r="I216" s="37">
        <f t="shared" si="21"/>
        <v>6.1728395061728394E-4</v>
      </c>
      <c r="K216" s="159"/>
    </row>
    <row r="217" spans="1:11" s="115" customFormat="1" ht="15.3" x14ac:dyDescent="0.55000000000000004">
      <c r="A217" s="11" t="s">
        <v>1042</v>
      </c>
      <c r="B217" s="3" t="s">
        <v>1051</v>
      </c>
      <c r="C217" s="6" t="s">
        <v>197</v>
      </c>
      <c r="D217" s="118" t="s">
        <v>287</v>
      </c>
      <c r="E217" s="36" t="s">
        <v>639</v>
      </c>
      <c r="F217" s="118" t="s">
        <v>1591</v>
      </c>
      <c r="G217" s="37">
        <f t="shared" si="22"/>
        <v>1.8518518518518519E-3</v>
      </c>
      <c r="H217" s="34">
        <v>3</v>
      </c>
      <c r="I217" s="37">
        <f t="shared" si="21"/>
        <v>6.1728395061728394E-4</v>
      </c>
      <c r="K217" s="159"/>
    </row>
    <row r="218" spans="1:11" s="115" customFormat="1" ht="15.3" x14ac:dyDescent="0.55000000000000004">
      <c r="A218" s="11" t="s">
        <v>1043</v>
      </c>
      <c r="B218" s="3" t="s">
        <v>1052</v>
      </c>
      <c r="C218" s="6" t="s">
        <v>197</v>
      </c>
      <c r="D218" s="118" t="s">
        <v>287</v>
      </c>
      <c r="E218" s="36" t="s">
        <v>639</v>
      </c>
      <c r="F218" s="118" t="s">
        <v>1591</v>
      </c>
      <c r="G218" s="37">
        <f t="shared" si="22"/>
        <v>1.8518518518518519E-3</v>
      </c>
      <c r="H218" s="34">
        <v>3</v>
      </c>
      <c r="I218" s="37">
        <f t="shared" si="21"/>
        <v>6.1728395061728394E-4</v>
      </c>
      <c r="K218" s="159"/>
    </row>
    <row r="219" spans="1:11" s="115" customFormat="1" ht="15.3" x14ac:dyDescent="0.55000000000000004">
      <c r="A219" s="11" t="s">
        <v>1044</v>
      </c>
      <c r="B219" s="3" t="s">
        <v>1053</v>
      </c>
      <c r="C219" s="6" t="s">
        <v>197</v>
      </c>
      <c r="D219" s="118" t="s">
        <v>287</v>
      </c>
      <c r="E219" s="36" t="s">
        <v>639</v>
      </c>
      <c r="F219" s="118" t="s">
        <v>1591</v>
      </c>
      <c r="G219" s="37">
        <f t="shared" si="22"/>
        <v>1.8518518518518519E-3</v>
      </c>
      <c r="H219" s="34">
        <v>3</v>
      </c>
      <c r="I219" s="37">
        <f t="shared" si="21"/>
        <v>6.1728395061728394E-4</v>
      </c>
      <c r="K219" s="159"/>
    </row>
    <row r="220" spans="1:11" s="115" customFormat="1" ht="15.3" x14ac:dyDescent="0.55000000000000004">
      <c r="A220" s="11" t="s">
        <v>1045</v>
      </c>
      <c r="B220" s="3" t="s">
        <v>854</v>
      </c>
      <c r="C220" s="6" t="s">
        <v>196</v>
      </c>
      <c r="D220" s="118" t="s">
        <v>333</v>
      </c>
      <c r="E220" s="125" t="s">
        <v>1579</v>
      </c>
      <c r="F220" s="125" t="s">
        <v>1566</v>
      </c>
      <c r="G220" s="37">
        <f t="shared" si="22"/>
        <v>1.8518518518518519E-3</v>
      </c>
      <c r="H220" s="34">
        <v>3</v>
      </c>
      <c r="I220" s="37">
        <f t="shared" si="21"/>
        <v>6.1728395061728394E-4</v>
      </c>
      <c r="K220" s="159"/>
    </row>
    <row r="221" spans="1:11" s="115" customFormat="1" ht="15.3" x14ac:dyDescent="0.55000000000000004">
      <c r="A221" s="11" t="s">
        <v>1046</v>
      </c>
      <c r="B221" s="3" t="s">
        <v>852</v>
      </c>
      <c r="C221" s="6" t="s">
        <v>1054</v>
      </c>
      <c r="D221" s="118" t="s">
        <v>566</v>
      </c>
      <c r="E221" s="125" t="s">
        <v>1578</v>
      </c>
      <c r="F221" s="125" t="s">
        <v>1585</v>
      </c>
      <c r="G221" s="37">
        <f t="shared" si="22"/>
        <v>1.8518518518518519E-3</v>
      </c>
      <c r="H221" s="34">
        <v>3</v>
      </c>
      <c r="I221" s="37">
        <f t="shared" si="21"/>
        <v>6.1728395061728394E-4</v>
      </c>
      <c r="K221" s="159"/>
    </row>
    <row r="222" spans="1:11" s="115" customFormat="1" ht="15.3" x14ac:dyDescent="0.55000000000000004">
      <c r="A222" s="11" t="s">
        <v>1047</v>
      </c>
      <c r="B222" s="3" t="s">
        <v>853</v>
      </c>
      <c r="C222" s="6" t="s">
        <v>1054</v>
      </c>
      <c r="D222" s="118" t="s">
        <v>566</v>
      </c>
      <c r="E222" s="125" t="s">
        <v>1578</v>
      </c>
      <c r="F222" s="125" t="s">
        <v>1585</v>
      </c>
      <c r="G222" s="37">
        <f t="shared" si="22"/>
        <v>1.8518518518518519E-3</v>
      </c>
      <c r="H222" s="34">
        <v>3</v>
      </c>
      <c r="I222" s="37">
        <f t="shared" si="21"/>
        <v>6.1728395061728394E-4</v>
      </c>
      <c r="K222" s="159"/>
    </row>
    <row r="223" spans="1:11" s="115" customFormat="1" ht="15.3" x14ac:dyDescent="0.55000000000000004">
      <c r="A223" s="11" t="s">
        <v>1055</v>
      </c>
      <c r="B223" s="3" t="s">
        <v>855</v>
      </c>
      <c r="C223" s="6" t="s">
        <v>125</v>
      </c>
      <c r="D223" s="118" t="s">
        <v>566</v>
      </c>
      <c r="E223" s="125" t="s">
        <v>1578</v>
      </c>
      <c r="F223" s="125" t="s">
        <v>1585</v>
      </c>
      <c r="G223" s="37">
        <f t="shared" si="22"/>
        <v>1.8518518518518519E-3</v>
      </c>
      <c r="H223" s="34">
        <v>3</v>
      </c>
      <c r="I223" s="37">
        <f t="shared" si="21"/>
        <v>6.1728395061728394E-4</v>
      </c>
      <c r="K223" s="159"/>
    </row>
    <row r="224" spans="1:11" s="115" customFormat="1" ht="15.3" x14ac:dyDescent="0.55000000000000004">
      <c r="A224" s="11" t="s">
        <v>1056</v>
      </c>
      <c r="B224" s="3" t="s">
        <v>181</v>
      </c>
      <c r="C224" s="6" t="s">
        <v>1054</v>
      </c>
      <c r="D224" s="118" t="s">
        <v>566</v>
      </c>
      <c r="E224" s="125" t="s">
        <v>1578</v>
      </c>
      <c r="F224" s="125" t="s">
        <v>1585</v>
      </c>
      <c r="G224" s="37">
        <f t="shared" si="22"/>
        <v>1.8518518518518519E-3</v>
      </c>
      <c r="H224" s="34">
        <v>3</v>
      </c>
      <c r="I224" s="37">
        <f t="shared" si="21"/>
        <v>6.1728395061728394E-4</v>
      </c>
      <c r="K224" s="159"/>
    </row>
    <row r="225" spans="1:11" s="115" customFormat="1" ht="15.3" x14ac:dyDescent="0.55000000000000004">
      <c r="A225" s="11" t="s">
        <v>1063</v>
      </c>
      <c r="B225" s="3" t="s">
        <v>856</v>
      </c>
      <c r="C225" s="6" t="s">
        <v>125</v>
      </c>
      <c r="D225" s="118" t="s">
        <v>566</v>
      </c>
      <c r="E225" s="125" t="s">
        <v>1578</v>
      </c>
      <c r="F225" s="125" t="s">
        <v>1585</v>
      </c>
      <c r="G225" s="37">
        <f t="shared" si="22"/>
        <v>1.8518518518518519E-3</v>
      </c>
      <c r="H225" s="34">
        <v>3</v>
      </c>
      <c r="I225" s="37">
        <f t="shared" si="21"/>
        <v>6.1728395061728394E-4</v>
      </c>
      <c r="K225" s="159"/>
    </row>
    <row r="226" spans="1:11" s="115" customFormat="1" ht="15.3" x14ac:dyDescent="0.55000000000000004">
      <c r="A226" s="11" t="s">
        <v>1064</v>
      </c>
      <c r="B226" s="3" t="s">
        <v>857</v>
      </c>
      <c r="C226" s="6" t="s">
        <v>125</v>
      </c>
      <c r="D226" s="118" t="s">
        <v>566</v>
      </c>
      <c r="E226" s="125" t="s">
        <v>1578</v>
      </c>
      <c r="F226" s="125" t="s">
        <v>1585</v>
      </c>
      <c r="G226" s="37">
        <f t="shared" si="22"/>
        <v>1.8518518518518519E-3</v>
      </c>
      <c r="H226" s="34">
        <v>3</v>
      </c>
      <c r="I226" s="37">
        <f t="shared" si="21"/>
        <v>6.1728395061728394E-4</v>
      </c>
      <c r="K226" s="159"/>
    </row>
    <row r="227" spans="1:11" s="115" customFormat="1" ht="15.3" x14ac:dyDescent="0.55000000000000004">
      <c r="A227" s="11" t="s">
        <v>1065</v>
      </c>
      <c r="B227" s="3" t="s">
        <v>1057</v>
      </c>
      <c r="C227" s="6" t="s">
        <v>1062</v>
      </c>
      <c r="D227" s="118" t="s">
        <v>333</v>
      </c>
      <c r="E227" s="125" t="s">
        <v>1579</v>
      </c>
      <c r="F227" s="125" t="s">
        <v>1566</v>
      </c>
      <c r="G227" s="37">
        <f t="shared" si="22"/>
        <v>1.8518518518518519E-3</v>
      </c>
      <c r="H227" s="34">
        <v>3</v>
      </c>
      <c r="I227" s="37">
        <f t="shared" si="21"/>
        <v>6.1728395061728394E-4</v>
      </c>
      <c r="K227" s="159"/>
    </row>
    <row r="228" spans="1:11" s="115" customFormat="1" ht="15.3" x14ac:dyDescent="0.55000000000000004">
      <c r="A228" s="11" t="s">
        <v>1066</v>
      </c>
      <c r="B228" s="49" t="s">
        <v>1058</v>
      </c>
      <c r="C228" s="6" t="s">
        <v>1062</v>
      </c>
      <c r="D228" s="118" t="s">
        <v>333</v>
      </c>
      <c r="E228" s="125" t="s">
        <v>1579</v>
      </c>
      <c r="F228" s="125" t="s">
        <v>1566</v>
      </c>
      <c r="G228" s="37">
        <f t="shared" si="22"/>
        <v>1.8518518518518519E-3</v>
      </c>
      <c r="H228" s="34">
        <v>3</v>
      </c>
      <c r="I228" s="37">
        <f t="shared" si="21"/>
        <v>6.1728395061728394E-4</v>
      </c>
      <c r="K228" s="159"/>
    </row>
    <row r="229" spans="1:11" s="115" customFormat="1" ht="15.3" x14ac:dyDescent="0.55000000000000004">
      <c r="A229" s="11" t="s">
        <v>1067</v>
      </c>
      <c r="B229" s="3" t="s">
        <v>1059</v>
      </c>
      <c r="C229" s="6" t="s">
        <v>1062</v>
      </c>
      <c r="D229" s="118" t="s">
        <v>333</v>
      </c>
      <c r="E229" s="125" t="s">
        <v>1579</v>
      </c>
      <c r="F229" s="125" t="s">
        <v>1566</v>
      </c>
      <c r="G229" s="37">
        <f t="shared" si="22"/>
        <v>1.8518518518518519E-3</v>
      </c>
      <c r="H229" s="34">
        <v>3</v>
      </c>
      <c r="I229" s="37">
        <f t="shared" si="21"/>
        <v>6.1728395061728394E-4</v>
      </c>
      <c r="K229" s="159"/>
    </row>
    <row r="230" spans="1:11" s="115" customFormat="1" ht="15.3" x14ac:dyDescent="0.55000000000000004">
      <c r="A230" s="11" t="s">
        <v>1068</v>
      </c>
      <c r="B230" s="3" t="s">
        <v>1060</v>
      </c>
      <c r="C230" s="6" t="s">
        <v>1062</v>
      </c>
      <c r="D230" s="118" t="s">
        <v>333</v>
      </c>
      <c r="E230" s="125" t="s">
        <v>1579</v>
      </c>
      <c r="F230" s="125" t="s">
        <v>1566</v>
      </c>
      <c r="G230" s="37">
        <f t="shared" si="22"/>
        <v>1.8518518518518519E-3</v>
      </c>
      <c r="H230" s="34">
        <v>3</v>
      </c>
      <c r="I230" s="37">
        <f t="shared" si="21"/>
        <v>6.1728395061728394E-4</v>
      </c>
      <c r="K230" s="159"/>
    </row>
    <row r="231" spans="1:11" s="115" customFormat="1" ht="15.3" x14ac:dyDescent="0.55000000000000004">
      <c r="A231" s="11" t="s">
        <v>1069</v>
      </c>
      <c r="B231" s="3" t="s">
        <v>1061</v>
      </c>
      <c r="C231" s="6" t="s">
        <v>1062</v>
      </c>
      <c r="D231" s="118" t="s">
        <v>333</v>
      </c>
      <c r="E231" s="125" t="s">
        <v>1579</v>
      </c>
      <c r="F231" s="125" t="s">
        <v>1566</v>
      </c>
      <c r="G231" s="37">
        <f t="shared" si="22"/>
        <v>1.8518518518518519E-3</v>
      </c>
      <c r="H231" s="34">
        <v>3</v>
      </c>
      <c r="I231" s="37">
        <f t="shared" si="21"/>
        <v>6.1728395061728394E-4</v>
      </c>
      <c r="K231" s="159"/>
    </row>
    <row r="232" spans="1:11" s="115" customFormat="1" ht="15.3" x14ac:dyDescent="0.55000000000000004">
      <c r="A232" s="33">
        <v>8</v>
      </c>
      <c r="B232" s="59" t="s">
        <v>1369</v>
      </c>
      <c r="C232" s="6"/>
      <c r="D232" s="118"/>
      <c r="E232" s="125"/>
      <c r="F232" s="125"/>
      <c r="G232" s="37"/>
      <c r="H232" s="34"/>
      <c r="I232" s="68" t="s">
        <v>1590</v>
      </c>
      <c r="K232" s="159"/>
    </row>
    <row r="233" spans="1:11" s="115" customFormat="1" ht="15.3" x14ac:dyDescent="0.55000000000000004">
      <c r="A233" s="23" t="s">
        <v>499</v>
      </c>
      <c r="B233" s="3" t="s">
        <v>159</v>
      </c>
      <c r="C233" s="6" t="s">
        <v>125</v>
      </c>
      <c r="D233" s="125" t="s">
        <v>333</v>
      </c>
      <c r="E233" s="125" t="s">
        <v>1561</v>
      </c>
      <c r="F233" s="125" t="s">
        <v>1559</v>
      </c>
      <c r="G233" s="37">
        <f>1/765</f>
        <v>1.30718954248366E-3</v>
      </c>
      <c r="H233" s="34">
        <v>7</v>
      </c>
      <c r="I233" s="37">
        <f>G233/H233</f>
        <v>1.8674136321195143E-4</v>
      </c>
      <c r="K233" s="159"/>
    </row>
    <row r="234" spans="1:11" s="115" customFormat="1" ht="15.3" x14ac:dyDescent="0.55000000000000004">
      <c r="A234" s="23" t="s">
        <v>500</v>
      </c>
      <c r="B234" s="3" t="s">
        <v>160</v>
      </c>
      <c r="C234" s="6" t="s">
        <v>125</v>
      </c>
      <c r="D234" s="125" t="s">
        <v>1070</v>
      </c>
      <c r="E234" s="125" t="s">
        <v>1592</v>
      </c>
      <c r="F234" s="125" t="s">
        <v>1594</v>
      </c>
      <c r="G234" s="37">
        <f>23/765</f>
        <v>3.0065359477124184E-2</v>
      </c>
      <c r="H234" s="34">
        <v>7</v>
      </c>
      <c r="I234" s="37">
        <f t="shared" ref="I234:I257" si="23">G234/H234</f>
        <v>4.2950513538748836E-3</v>
      </c>
      <c r="K234" s="159"/>
    </row>
    <row r="235" spans="1:11" s="115" customFormat="1" ht="15.3" x14ac:dyDescent="0.55000000000000004">
      <c r="A235" s="23" t="s">
        <v>501</v>
      </c>
      <c r="B235" s="3" t="s">
        <v>161</v>
      </c>
      <c r="C235" s="6" t="s">
        <v>125</v>
      </c>
      <c r="D235" s="125" t="s">
        <v>333</v>
      </c>
      <c r="E235" s="125" t="s">
        <v>1561</v>
      </c>
      <c r="F235" s="125" t="s">
        <v>1559</v>
      </c>
      <c r="G235" s="37">
        <f t="shared" ref="G235:G255" si="24">1/765</f>
        <v>1.30718954248366E-3</v>
      </c>
      <c r="H235" s="34">
        <v>5</v>
      </c>
      <c r="I235" s="37">
        <f t="shared" si="23"/>
        <v>2.61437908496732E-4</v>
      </c>
      <c r="K235" s="159"/>
    </row>
    <row r="236" spans="1:11" s="115" customFormat="1" ht="15.3" x14ac:dyDescent="0.55000000000000004">
      <c r="A236" s="23" t="s">
        <v>502</v>
      </c>
      <c r="B236" s="3" t="s">
        <v>162</v>
      </c>
      <c r="C236" s="6" t="s">
        <v>125</v>
      </c>
      <c r="D236" s="125" t="s">
        <v>1070</v>
      </c>
      <c r="E236" s="125" t="s">
        <v>1592</v>
      </c>
      <c r="F236" s="125" t="s">
        <v>1594</v>
      </c>
      <c r="G236" s="37">
        <f>23/765</f>
        <v>3.0065359477124184E-2</v>
      </c>
      <c r="H236" s="34">
        <v>5</v>
      </c>
      <c r="I236" s="37">
        <f t="shared" si="23"/>
        <v>6.0130718954248367E-3</v>
      </c>
      <c r="K236" s="159"/>
    </row>
    <row r="237" spans="1:11" s="115" customFormat="1" ht="15.3" x14ac:dyDescent="0.55000000000000004">
      <c r="A237" s="23" t="s">
        <v>503</v>
      </c>
      <c r="B237" s="3" t="s">
        <v>163</v>
      </c>
      <c r="C237" s="6" t="s">
        <v>580</v>
      </c>
      <c r="D237" s="125" t="s">
        <v>333</v>
      </c>
      <c r="E237" s="125" t="s">
        <v>1561</v>
      </c>
      <c r="F237" s="125" t="s">
        <v>1559</v>
      </c>
      <c r="G237" s="37">
        <f t="shared" si="24"/>
        <v>1.30718954248366E-3</v>
      </c>
      <c r="H237" s="34">
        <v>5</v>
      </c>
      <c r="I237" s="37">
        <f t="shared" si="23"/>
        <v>2.61437908496732E-4</v>
      </c>
      <c r="K237" s="159"/>
    </row>
    <row r="238" spans="1:11" s="115" customFormat="1" ht="15.3" x14ac:dyDescent="0.55000000000000004">
      <c r="A238" s="23" t="s">
        <v>504</v>
      </c>
      <c r="B238" s="3" t="s">
        <v>164</v>
      </c>
      <c r="C238" s="6" t="s">
        <v>195</v>
      </c>
      <c r="D238" s="125" t="s">
        <v>333</v>
      </c>
      <c r="E238" s="125" t="s">
        <v>1561</v>
      </c>
      <c r="F238" s="125" t="s">
        <v>1559</v>
      </c>
      <c r="G238" s="37">
        <f t="shared" si="24"/>
        <v>1.30718954248366E-3</v>
      </c>
      <c r="H238" s="34">
        <v>8</v>
      </c>
      <c r="I238" s="37">
        <f t="shared" si="23"/>
        <v>1.6339869281045751E-4</v>
      </c>
      <c r="K238" s="159"/>
    </row>
    <row r="239" spans="1:11" s="115" customFormat="1" ht="15.3" x14ac:dyDescent="0.55000000000000004">
      <c r="A239" s="23" t="s">
        <v>505</v>
      </c>
      <c r="B239" s="3" t="s">
        <v>165</v>
      </c>
      <c r="C239" s="6" t="s">
        <v>202</v>
      </c>
      <c r="D239" s="125" t="s">
        <v>333</v>
      </c>
      <c r="E239" s="125" t="s">
        <v>1561</v>
      </c>
      <c r="F239" s="125" t="s">
        <v>1559</v>
      </c>
      <c r="G239" s="37">
        <f t="shared" si="24"/>
        <v>1.30718954248366E-3</v>
      </c>
      <c r="H239" s="34">
        <v>7</v>
      </c>
      <c r="I239" s="37">
        <f t="shared" si="23"/>
        <v>1.8674136321195143E-4</v>
      </c>
      <c r="K239" s="159"/>
    </row>
    <row r="240" spans="1:11" s="115" customFormat="1" ht="15.3" x14ac:dyDescent="0.55000000000000004">
      <c r="A240" s="23" t="s">
        <v>506</v>
      </c>
      <c r="B240" s="3" t="s">
        <v>69</v>
      </c>
      <c r="C240" s="6" t="s">
        <v>202</v>
      </c>
      <c r="D240" s="125" t="s">
        <v>333</v>
      </c>
      <c r="E240" s="125" t="s">
        <v>1561</v>
      </c>
      <c r="F240" s="125" t="s">
        <v>1559</v>
      </c>
      <c r="G240" s="37">
        <f t="shared" si="24"/>
        <v>1.30718954248366E-3</v>
      </c>
      <c r="H240" s="34">
        <v>5</v>
      </c>
      <c r="I240" s="37">
        <f t="shared" si="23"/>
        <v>2.61437908496732E-4</v>
      </c>
      <c r="K240" s="159"/>
    </row>
    <row r="241" spans="1:11" s="115" customFormat="1" ht="15.3" x14ac:dyDescent="0.55000000000000004">
      <c r="A241" s="23" t="s">
        <v>507</v>
      </c>
      <c r="B241" s="3" t="s">
        <v>858</v>
      </c>
      <c r="C241" s="6" t="s">
        <v>202</v>
      </c>
      <c r="D241" s="125" t="s">
        <v>333</v>
      </c>
      <c r="E241" s="125" t="s">
        <v>1561</v>
      </c>
      <c r="F241" s="125" t="s">
        <v>1559</v>
      </c>
      <c r="G241" s="37">
        <f t="shared" si="24"/>
        <v>1.30718954248366E-3</v>
      </c>
      <c r="H241" s="34">
        <v>8</v>
      </c>
      <c r="I241" s="37">
        <f t="shared" si="23"/>
        <v>1.6339869281045751E-4</v>
      </c>
      <c r="K241" s="159"/>
    </row>
    <row r="242" spans="1:11" s="115" customFormat="1" ht="15.3" x14ac:dyDescent="0.55000000000000004">
      <c r="A242" s="23" t="s">
        <v>508</v>
      </c>
      <c r="B242" s="3" t="s">
        <v>167</v>
      </c>
      <c r="C242" s="6" t="s">
        <v>195</v>
      </c>
      <c r="D242" s="125" t="s">
        <v>333</v>
      </c>
      <c r="E242" s="125" t="s">
        <v>1561</v>
      </c>
      <c r="F242" s="125" t="s">
        <v>1559</v>
      </c>
      <c r="G242" s="37">
        <f t="shared" si="24"/>
        <v>1.30718954248366E-3</v>
      </c>
      <c r="H242" s="34">
        <v>3</v>
      </c>
      <c r="I242" s="37">
        <f t="shared" si="23"/>
        <v>4.3572984749455336E-4</v>
      </c>
      <c r="K242" s="159"/>
    </row>
    <row r="243" spans="1:11" s="115" customFormat="1" ht="15.3" x14ac:dyDescent="0.55000000000000004">
      <c r="A243" s="23" t="s">
        <v>509</v>
      </c>
      <c r="B243" s="3" t="s">
        <v>168</v>
      </c>
      <c r="C243" s="6" t="s">
        <v>125</v>
      </c>
      <c r="D243" s="125" t="s">
        <v>333</v>
      </c>
      <c r="E243" s="125" t="s">
        <v>1561</v>
      </c>
      <c r="F243" s="125" t="s">
        <v>1559</v>
      </c>
      <c r="G243" s="37">
        <f t="shared" si="24"/>
        <v>1.30718954248366E-3</v>
      </c>
      <c r="H243" s="34">
        <v>5</v>
      </c>
      <c r="I243" s="37">
        <f t="shared" si="23"/>
        <v>2.61437908496732E-4</v>
      </c>
      <c r="K243" s="159"/>
    </row>
    <row r="244" spans="1:11" s="115" customFormat="1" ht="15.3" x14ac:dyDescent="0.55000000000000004">
      <c r="A244" s="23" t="s">
        <v>510</v>
      </c>
      <c r="B244" s="3" t="s">
        <v>169</v>
      </c>
      <c r="C244" s="6" t="s">
        <v>195</v>
      </c>
      <c r="D244" s="125" t="s">
        <v>333</v>
      </c>
      <c r="E244" s="125" t="s">
        <v>1561</v>
      </c>
      <c r="F244" s="125" t="s">
        <v>1559</v>
      </c>
      <c r="G244" s="37">
        <f t="shared" si="24"/>
        <v>1.30718954248366E-3</v>
      </c>
      <c r="H244" s="34">
        <v>5</v>
      </c>
      <c r="I244" s="37">
        <f t="shared" si="23"/>
        <v>2.61437908496732E-4</v>
      </c>
      <c r="K244" s="159"/>
    </row>
    <row r="245" spans="1:11" s="115" customFormat="1" ht="15.3" x14ac:dyDescent="0.55000000000000004">
      <c r="A245" s="23" t="s">
        <v>511</v>
      </c>
      <c r="B245" s="3" t="s">
        <v>170</v>
      </c>
      <c r="C245" s="6" t="s">
        <v>125</v>
      </c>
      <c r="D245" s="125" t="s">
        <v>333</v>
      </c>
      <c r="E245" s="125" t="s">
        <v>1561</v>
      </c>
      <c r="F245" s="125" t="s">
        <v>1559</v>
      </c>
      <c r="G245" s="37">
        <f t="shared" si="24"/>
        <v>1.30718954248366E-3</v>
      </c>
      <c r="H245" s="34">
        <v>5</v>
      </c>
      <c r="I245" s="37">
        <f t="shared" si="23"/>
        <v>2.61437908496732E-4</v>
      </c>
      <c r="K245" s="159"/>
    </row>
    <row r="246" spans="1:11" s="115" customFormat="1" ht="15.3" x14ac:dyDescent="0.55000000000000004">
      <c r="A246" s="23" t="s">
        <v>512</v>
      </c>
      <c r="B246" s="3" t="s">
        <v>171</v>
      </c>
      <c r="C246" s="6" t="s">
        <v>125</v>
      </c>
      <c r="D246" s="125" t="s">
        <v>333</v>
      </c>
      <c r="E246" s="125" t="s">
        <v>1561</v>
      </c>
      <c r="F246" s="125" t="s">
        <v>1559</v>
      </c>
      <c r="G246" s="37">
        <f t="shared" si="24"/>
        <v>1.30718954248366E-3</v>
      </c>
      <c r="H246" s="34">
        <v>3</v>
      </c>
      <c r="I246" s="37">
        <f t="shared" si="23"/>
        <v>4.3572984749455336E-4</v>
      </c>
      <c r="K246" s="159"/>
    </row>
    <row r="247" spans="1:11" s="115" customFormat="1" ht="15.3" x14ac:dyDescent="0.55000000000000004">
      <c r="A247" s="23" t="s">
        <v>525</v>
      </c>
      <c r="B247" s="3" t="s">
        <v>172</v>
      </c>
      <c r="C247" s="6" t="s">
        <v>125</v>
      </c>
      <c r="D247" s="125" t="s">
        <v>333</v>
      </c>
      <c r="E247" s="125" t="s">
        <v>1561</v>
      </c>
      <c r="F247" s="125" t="s">
        <v>1559</v>
      </c>
      <c r="G247" s="37">
        <f t="shared" si="24"/>
        <v>1.30718954248366E-3</v>
      </c>
      <c r="H247" s="34">
        <v>3</v>
      </c>
      <c r="I247" s="37">
        <f t="shared" si="23"/>
        <v>4.3572984749455336E-4</v>
      </c>
      <c r="K247" s="159"/>
    </row>
    <row r="248" spans="1:11" s="115" customFormat="1" ht="15.3" x14ac:dyDescent="0.55000000000000004">
      <c r="A248" s="23" t="s">
        <v>526</v>
      </c>
      <c r="B248" s="3" t="s">
        <v>173</v>
      </c>
      <c r="C248" s="6" t="s">
        <v>125</v>
      </c>
      <c r="D248" s="125" t="s">
        <v>333</v>
      </c>
      <c r="E248" s="125" t="s">
        <v>1561</v>
      </c>
      <c r="F248" s="125" t="s">
        <v>1559</v>
      </c>
      <c r="G248" s="37">
        <f t="shared" si="24"/>
        <v>1.30718954248366E-3</v>
      </c>
      <c r="H248" s="34">
        <v>3</v>
      </c>
      <c r="I248" s="37">
        <f t="shared" si="23"/>
        <v>4.3572984749455336E-4</v>
      </c>
      <c r="K248" s="159"/>
    </row>
    <row r="249" spans="1:11" s="115" customFormat="1" ht="15.3" x14ac:dyDescent="0.55000000000000004">
      <c r="A249" s="23" t="s">
        <v>527</v>
      </c>
      <c r="B249" s="3" t="s">
        <v>174</v>
      </c>
      <c r="C249" s="6" t="s">
        <v>125</v>
      </c>
      <c r="D249" s="125" t="s">
        <v>333</v>
      </c>
      <c r="E249" s="125" t="s">
        <v>1561</v>
      </c>
      <c r="F249" s="125" t="s">
        <v>1559</v>
      </c>
      <c r="G249" s="37">
        <f t="shared" si="24"/>
        <v>1.30718954248366E-3</v>
      </c>
      <c r="H249" s="34">
        <v>3</v>
      </c>
      <c r="I249" s="37">
        <f t="shared" si="23"/>
        <v>4.3572984749455336E-4</v>
      </c>
      <c r="K249" s="159"/>
    </row>
    <row r="250" spans="1:11" s="115" customFormat="1" ht="15.3" x14ac:dyDescent="0.55000000000000004">
      <c r="A250" s="23" t="s">
        <v>528</v>
      </c>
      <c r="B250" s="3" t="s">
        <v>175</v>
      </c>
      <c r="C250" s="6" t="s">
        <v>125</v>
      </c>
      <c r="D250" s="125" t="s">
        <v>333</v>
      </c>
      <c r="E250" s="125" t="s">
        <v>1561</v>
      </c>
      <c r="F250" s="125" t="s">
        <v>1559</v>
      </c>
      <c r="G250" s="37">
        <f t="shared" si="24"/>
        <v>1.30718954248366E-3</v>
      </c>
      <c r="H250" s="34">
        <v>3</v>
      </c>
      <c r="I250" s="37">
        <f t="shared" si="23"/>
        <v>4.3572984749455336E-4</v>
      </c>
      <c r="K250" s="159"/>
    </row>
    <row r="251" spans="1:11" s="115" customFormat="1" ht="15.3" x14ac:dyDescent="0.55000000000000004">
      <c r="A251" s="23" t="s">
        <v>529</v>
      </c>
      <c r="B251" s="3" t="s">
        <v>859</v>
      </c>
      <c r="C251" s="6" t="s">
        <v>125</v>
      </c>
      <c r="D251" s="125" t="s">
        <v>333</v>
      </c>
      <c r="E251" s="125" t="s">
        <v>1561</v>
      </c>
      <c r="F251" s="125" t="s">
        <v>1559</v>
      </c>
      <c r="G251" s="37">
        <f t="shared" si="24"/>
        <v>1.30718954248366E-3</v>
      </c>
      <c r="H251" s="34">
        <v>3</v>
      </c>
      <c r="I251" s="37">
        <f t="shared" si="23"/>
        <v>4.3572984749455336E-4</v>
      </c>
      <c r="K251" s="159"/>
    </row>
    <row r="252" spans="1:11" s="115" customFormat="1" ht="15.3" x14ac:dyDescent="0.55000000000000004">
      <c r="A252" s="23" t="s">
        <v>1071</v>
      </c>
      <c r="B252" s="3" t="s">
        <v>176</v>
      </c>
      <c r="C252" s="6" t="s">
        <v>125</v>
      </c>
      <c r="D252" s="125" t="s">
        <v>333</v>
      </c>
      <c r="E252" s="125" t="s">
        <v>1561</v>
      </c>
      <c r="F252" s="125" t="s">
        <v>1559</v>
      </c>
      <c r="G252" s="37">
        <f t="shared" si="24"/>
        <v>1.30718954248366E-3</v>
      </c>
      <c r="H252" s="34">
        <v>3</v>
      </c>
      <c r="I252" s="37">
        <f t="shared" si="23"/>
        <v>4.3572984749455336E-4</v>
      </c>
      <c r="K252" s="159"/>
    </row>
    <row r="253" spans="1:11" s="115" customFormat="1" ht="15.3" x14ac:dyDescent="0.55000000000000004">
      <c r="A253" s="23" t="s">
        <v>1072</v>
      </c>
      <c r="B253" s="3" t="s">
        <v>860</v>
      </c>
      <c r="C253" s="6" t="s">
        <v>125</v>
      </c>
      <c r="D253" s="125" t="s">
        <v>333</v>
      </c>
      <c r="E253" s="125" t="s">
        <v>1561</v>
      </c>
      <c r="F253" s="125" t="s">
        <v>1559</v>
      </c>
      <c r="G253" s="37">
        <f t="shared" si="24"/>
        <v>1.30718954248366E-3</v>
      </c>
      <c r="H253" s="34">
        <v>3</v>
      </c>
      <c r="I253" s="37">
        <f t="shared" si="23"/>
        <v>4.3572984749455336E-4</v>
      </c>
      <c r="K253" s="159"/>
    </row>
    <row r="254" spans="1:11" s="115" customFormat="1" ht="15.3" x14ac:dyDescent="0.55000000000000004">
      <c r="A254" s="23" t="s">
        <v>1073</v>
      </c>
      <c r="B254" s="3" t="s">
        <v>861</v>
      </c>
      <c r="C254" s="6" t="s">
        <v>202</v>
      </c>
      <c r="D254" s="125" t="s">
        <v>333</v>
      </c>
      <c r="E254" s="125" t="s">
        <v>1561</v>
      </c>
      <c r="F254" s="125" t="s">
        <v>1559</v>
      </c>
      <c r="G254" s="37">
        <f t="shared" si="24"/>
        <v>1.30718954248366E-3</v>
      </c>
      <c r="H254" s="34">
        <v>3</v>
      </c>
      <c r="I254" s="37">
        <f t="shared" si="23"/>
        <v>4.3572984749455336E-4</v>
      </c>
      <c r="K254" s="159"/>
    </row>
    <row r="255" spans="1:11" s="115" customFormat="1" ht="15.3" x14ac:dyDescent="0.55000000000000004">
      <c r="A255" s="23" t="s">
        <v>1074</v>
      </c>
      <c r="B255" s="3" t="s">
        <v>862</v>
      </c>
      <c r="C255" s="6" t="s">
        <v>202</v>
      </c>
      <c r="D255" s="125" t="s">
        <v>333</v>
      </c>
      <c r="E255" s="125" t="s">
        <v>1561</v>
      </c>
      <c r="F255" s="125" t="s">
        <v>1559</v>
      </c>
      <c r="G255" s="37">
        <f t="shared" si="24"/>
        <v>1.30718954248366E-3</v>
      </c>
      <c r="H255" s="34">
        <v>3</v>
      </c>
      <c r="I255" s="37">
        <f t="shared" si="23"/>
        <v>4.3572984749455336E-4</v>
      </c>
      <c r="K255" s="159"/>
    </row>
    <row r="256" spans="1:11" s="115" customFormat="1" ht="15.3" x14ac:dyDescent="0.55000000000000004">
      <c r="A256" s="23" t="s">
        <v>1075</v>
      </c>
      <c r="B256" s="3" t="s">
        <v>863</v>
      </c>
      <c r="C256" s="6" t="s">
        <v>1077</v>
      </c>
      <c r="D256" s="125" t="s">
        <v>1078</v>
      </c>
      <c r="E256" s="125" t="s">
        <v>1581</v>
      </c>
      <c r="F256" s="125" t="s">
        <v>1587</v>
      </c>
      <c r="G256" s="37">
        <f>100/765</f>
        <v>0.13071895424836602</v>
      </c>
      <c r="H256" s="34">
        <v>3</v>
      </c>
      <c r="I256" s="37">
        <f t="shared" si="23"/>
        <v>4.357298474945534E-2</v>
      </c>
      <c r="K256" s="159"/>
    </row>
    <row r="257" spans="1:11" s="115" customFormat="1" ht="15.3" x14ac:dyDescent="0.55000000000000004">
      <c r="A257" s="23" t="s">
        <v>1076</v>
      </c>
      <c r="B257" s="3" t="s">
        <v>864</v>
      </c>
      <c r="C257" s="6" t="s">
        <v>195</v>
      </c>
      <c r="D257" s="125" t="s">
        <v>1078</v>
      </c>
      <c r="E257" s="125" t="s">
        <v>1581</v>
      </c>
      <c r="F257" s="125" t="s">
        <v>1587</v>
      </c>
      <c r="G257" s="37">
        <f>100/765</f>
        <v>0.13071895424836602</v>
      </c>
      <c r="H257" s="34">
        <v>3</v>
      </c>
      <c r="I257" s="37">
        <f t="shared" si="23"/>
        <v>4.357298474945534E-2</v>
      </c>
      <c r="K257" s="159"/>
    </row>
    <row r="258" spans="1:11" s="115" customFormat="1" ht="15.3" x14ac:dyDescent="0.55000000000000004">
      <c r="A258" s="28">
        <v>9</v>
      </c>
      <c r="B258" s="59" t="s">
        <v>1123</v>
      </c>
      <c r="C258" s="6"/>
      <c r="D258" s="125"/>
      <c r="E258" s="125"/>
      <c r="F258" s="125"/>
      <c r="G258" s="37"/>
      <c r="H258" s="34"/>
      <c r="I258" s="37"/>
      <c r="K258" s="159"/>
    </row>
    <row r="259" spans="1:11" s="115" customFormat="1" ht="15.3" x14ac:dyDescent="0.55000000000000004">
      <c r="A259" s="48" t="s">
        <v>530</v>
      </c>
      <c r="B259" s="3" t="s">
        <v>36</v>
      </c>
      <c r="C259" s="6" t="s">
        <v>202</v>
      </c>
      <c r="D259" s="125" t="s">
        <v>287</v>
      </c>
      <c r="E259" s="125" t="s">
        <v>1596</v>
      </c>
      <c r="F259" s="125" t="s">
        <v>1609</v>
      </c>
      <c r="G259" s="37">
        <f>1/405</f>
        <v>2.4691358024691358E-3</v>
      </c>
      <c r="H259" s="34">
        <v>3</v>
      </c>
      <c r="I259" s="37">
        <f>G259/H259</f>
        <v>8.2304526748971192E-4</v>
      </c>
      <c r="K259" s="159"/>
    </row>
    <row r="260" spans="1:11" s="115" customFormat="1" ht="15.3" x14ac:dyDescent="0.55000000000000004">
      <c r="A260" s="48" t="s">
        <v>531</v>
      </c>
      <c r="B260" s="3" t="s">
        <v>37</v>
      </c>
      <c r="C260" s="6" t="s">
        <v>202</v>
      </c>
      <c r="D260" s="125" t="s">
        <v>424</v>
      </c>
      <c r="E260" s="125" t="s">
        <v>1597</v>
      </c>
      <c r="F260" s="125" t="s">
        <v>1610</v>
      </c>
      <c r="G260" s="37">
        <f>3/405</f>
        <v>7.4074074074074077E-3</v>
      </c>
      <c r="H260" s="34">
        <v>3</v>
      </c>
      <c r="I260" s="37">
        <f t="shared" ref="I260:I298" si="25">G260/H260</f>
        <v>2.4691358024691358E-3</v>
      </c>
      <c r="K260" s="159"/>
    </row>
    <row r="261" spans="1:11" s="115" customFormat="1" ht="15.3" x14ac:dyDescent="0.55000000000000004">
      <c r="A261" s="48" t="s">
        <v>532</v>
      </c>
      <c r="B261" s="3" t="s">
        <v>38</v>
      </c>
      <c r="C261" s="6" t="s">
        <v>202</v>
      </c>
      <c r="D261" s="125" t="s">
        <v>287</v>
      </c>
      <c r="E261" s="125" t="s">
        <v>1596</v>
      </c>
      <c r="F261" s="125" t="s">
        <v>1609</v>
      </c>
      <c r="G261" s="37">
        <f t="shared" ref="G261:G263" si="26">1/405</f>
        <v>2.4691358024691358E-3</v>
      </c>
      <c r="H261" s="34">
        <v>3</v>
      </c>
      <c r="I261" s="37">
        <f t="shared" si="25"/>
        <v>8.2304526748971192E-4</v>
      </c>
      <c r="K261" s="159"/>
    </row>
    <row r="262" spans="1:11" s="115" customFormat="1" ht="15.3" x14ac:dyDescent="0.55000000000000004">
      <c r="A262" s="48" t="s">
        <v>533</v>
      </c>
      <c r="B262" s="3" t="s">
        <v>39</v>
      </c>
      <c r="C262" s="6" t="s">
        <v>202</v>
      </c>
      <c r="D262" s="125" t="s">
        <v>425</v>
      </c>
      <c r="E262" s="125" t="s">
        <v>1598</v>
      </c>
      <c r="F262" s="125" t="s">
        <v>1611</v>
      </c>
      <c r="G262" s="37">
        <f>4/405</f>
        <v>9.876543209876543E-3</v>
      </c>
      <c r="H262" s="34">
        <v>3</v>
      </c>
      <c r="I262" s="37">
        <f t="shared" si="25"/>
        <v>3.2921810699588477E-3</v>
      </c>
      <c r="K262" s="159"/>
    </row>
    <row r="263" spans="1:11" s="115" customFormat="1" ht="15.3" x14ac:dyDescent="0.55000000000000004">
      <c r="A263" s="48" t="s">
        <v>534</v>
      </c>
      <c r="B263" s="3" t="s">
        <v>40</v>
      </c>
      <c r="C263" s="6" t="s">
        <v>125</v>
      </c>
      <c r="D263" s="125" t="s">
        <v>287</v>
      </c>
      <c r="E263" s="125" t="s">
        <v>1596</v>
      </c>
      <c r="F263" s="125" t="s">
        <v>1609</v>
      </c>
      <c r="G263" s="37">
        <f t="shared" si="26"/>
        <v>2.4691358024691358E-3</v>
      </c>
      <c r="H263" s="34">
        <v>3</v>
      </c>
      <c r="I263" s="37">
        <f t="shared" si="25"/>
        <v>8.2304526748971192E-4</v>
      </c>
      <c r="K263" s="159"/>
    </row>
    <row r="264" spans="1:11" s="115" customFormat="1" ht="15.3" x14ac:dyDescent="0.55000000000000004">
      <c r="A264" s="48" t="s">
        <v>535</v>
      </c>
      <c r="B264" s="3" t="s">
        <v>41</v>
      </c>
      <c r="C264" s="6" t="s">
        <v>202</v>
      </c>
      <c r="D264" s="125" t="s">
        <v>426</v>
      </c>
      <c r="E264" s="125" t="s">
        <v>1599</v>
      </c>
      <c r="F264" s="125" t="s">
        <v>1612</v>
      </c>
      <c r="G264" s="37">
        <f>20/405</f>
        <v>4.9382716049382713E-2</v>
      </c>
      <c r="H264" s="34">
        <v>3</v>
      </c>
      <c r="I264" s="37">
        <f t="shared" si="25"/>
        <v>1.6460905349794237E-2</v>
      </c>
      <c r="K264" s="159"/>
    </row>
    <row r="265" spans="1:11" s="115" customFormat="1" ht="15.3" x14ac:dyDescent="0.55000000000000004">
      <c r="A265" s="48" t="s">
        <v>536</v>
      </c>
      <c r="B265" s="3" t="s">
        <v>42</v>
      </c>
      <c r="C265" s="6" t="s">
        <v>202</v>
      </c>
      <c r="D265" s="125" t="s">
        <v>427</v>
      </c>
      <c r="E265" s="125" t="s">
        <v>1579</v>
      </c>
      <c r="F265" s="125" t="s">
        <v>1566</v>
      </c>
      <c r="G265" s="37">
        <f>2/765</f>
        <v>2.6143790849673201E-3</v>
      </c>
      <c r="H265" s="34">
        <v>3</v>
      </c>
      <c r="I265" s="37">
        <f t="shared" si="25"/>
        <v>8.7145969498910673E-4</v>
      </c>
      <c r="K265" s="159"/>
    </row>
    <row r="266" spans="1:11" s="115" customFormat="1" ht="15.3" x14ac:dyDescent="0.55000000000000004">
      <c r="A266" s="48" t="s">
        <v>537</v>
      </c>
      <c r="B266" s="3" t="s">
        <v>43</v>
      </c>
      <c r="C266" s="6" t="s">
        <v>202</v>
      </c>
      <c r="D266" s="125" t="s">
        <v>426</v>
      </c>
      <c r="E266" s="125" t="s">
        <v>1599</v>
      </c>
      <c r="F266" s="125" t="s">
        <v>1612</v>
      </c>
      <c r="G266" s="37">
        <f>20/405</f>
        <v>4.9382716049382713E-2</v>
      </c>
      <c r="H266" s="34">
        <v>3</v>
      </c>
      <c r="I266" s="37">
        <f t="shared" si="25"/>
        <v>1.6460905349794237E-2</v>
      </c>
      <c r="K266" s="159"/>
    </row>
    <row r="267" spans="1:11" s="115" customFormat="1" ht="15.3" x14ac:dyDescent="0.55000000000000004">
      <c r="A267" s="48" t="s">
        <v>538</v>
      </c>
      <c r="B267" s="3" t="s">
        <v>44</v>
      </c>
      <c r="C267" s="6" t="s">
        <v>202</v>
      </c>
      <c r="D267" s="125" t="s">
        <v>287</v>
      </c>
      <c r="E267" s="125" t="s">
        <v>1596</v>
      </c>
      <c r="F267" s="125" t="s">
        <v>1609</v>
      </c>
      <c r="G267" s="37">
        <f>1/405</f>
        <v>2.4691358024691358E-3</v>
      </c>
      <c r="H267" s="34">
        <v>3</v>
      </c>
      <c r="I267" s="37">
        <f t="shared" si="25"/>
        <v>8.2304526748971192E-4</v>
      </c>
      <c r="K267" s="159"/>
    </row>
    <row r="268" spans="1:11" s="115" customFormat="1" ht="15.3" x14ac:dyDescent="0.55000000000000004">
      <c r="A268" s="48" t="s">
        <v>539</v>
      </c>
      <c r="B268" s="3" t="s">
        <v>865</v>
      </c>
      <c r="C268" s="6" t="s">
        <v>420</v>
      </c>
      <c r="D268" s="125" t="s">
        <v>446</v>
      </c>
      <c r="E268" s="125" t="s">
        <v>1600</v>
      </c>
      <c r="F268" s="125" t="s">
        <v>1613</v>
      </c>
      <c r="G268" s="37">
        <f>2/405</f>
        <v>4.9382716049382715E-3</v>
      </c>
      <c r="H268" s="34">
        <v>3</v>
      </c>
      <c r="I268" s="37">
        <f t="shared" si="25"/>
        <v>1.6460905349794238E-3</v>
      </c>
      <c r="K268" s="159"/>
    </row>
    <row r="269" spans="1:11" s="115" customFormat="1" ht="15.3" x14ac:dyDescent="0.55000000000000004">
      <c r="A269" s="48" t="s">
        <v>540</v>
      </c>
      <c r="B269" s="3" t="s">
        <v>45</v>
      </c>
      <c r="C269" s="6" t="s">
        <v>428</v>
      </c>
      <c r="D269" s="125" t="s">
        <v>427</v>
      </c>
      <c r="E269" s="125" t="s">
        <v>1579</v>
      </c>
      <c r="F269" s="125" t="s">
        <v>1566</v>
      </c>
      <c r="G269" s="37">
        <f>2/765</f>
        <v>2.6143790849673201E-3</v>
      </c>
      <c r="H269" s="34">
        <v>3</v>
      </c>
      <c r="I269" s="37">
        <f t="shared" si="25"/>
        <v>8.7145969498910673E-4</v>
      </c>
      <c r="K269" s="159"/>
    </row>
    <row r="270" spans="1:11" s="115" customFormat="1" ht="15.3" x14ac:dyDescent="0.55000000000000004">
      <c r="A270" s="48" t="s">
        <v>541</v>
      </c>
      <c r="B270" s="3" t="s">
        <v>866</v>
      </c>
      <c r="C270" s="6" t="s">
        <v>125</v>
      </c>
      <c r="D270" s="125" t="s">
        <v>454</v>
      </c>
      <c r="E270" s="125" t="s">
        <v>1561</v>
      </c>
      <c r="F270" s="125" t="s">
        <v>1559</v>
      </c>
      <c r="G270" s="37">
        <f>1/765</f>
        <v>1.30718954248366E-3</v>
      </c>
      <c r="H270" s="34">
        <v>3</v>
      </c>
      <c r="I270" s="37">
        <f t="shared" si="25"/>
        <v>4.3572984749455336E-4</v>
      </c>
      <c r="K270" s="159"/>
    </row>
    <row r="271" spans="1:11" s="115" customFormat="1" ht="15.3" x14ac:dyDescent="0.55000000000000004">
      <c r="A271" s="48" t="s">
        <v>542</v>
      </c>
      <c r="B271" s="3" t="s">
        <v>867</v>
      </c>
      <c r="C271" s="6" t="s">
        <v>125</v>
      </c>
      <c r="D271" s="125" t="s">
        <v>454</v>
      </c>
      <c r="E271" s="125" t="s">
        <v>1561</v>
      </c>
      <c r="F271" s="125" t="s">
        <v>1559</v>
      </c>
      <c r="G271" s="37">
        <f>1/765</f>
        <v>1.30718954248366E-3</v>
      </c>
      <c r="H271" s="34">
        <v>3</v>
      </c>
      <c r="I271" s="37">
        <f t="shared" si="25"/>
        <v>4.3572984749455336E-4</v>
      </c>
      <c r="K271" s="159"/>
    </row>
    <row r="272" spans="1:11" s="115" customFormat="1" ht="15.3" x14ac:dyDescent="0.55000000000000004">
      <c r="A272" s="48" t="s">
        <v>543</v>
      </c>
      <c r="B272" s="3" t="s">
        <v>868</v>
      </c>
      <c r="C272" s="6" t="s">
        <v>420</v>
      </c>
      <c r="D272" s="125" t="s">
        <v>434</v>
      </c>
      <c r="E272" s="125" t="s">
        <v>1601</v>
      </c>
      <c r="F272" s="125" t="s">
        <v>1614</v>
      </c>
      <c r="G272" s="37">
        <f>10/405</f>
        <v>2.4691358024691357E-2</v>
      </c>
      <c r="H272" s="34">
        <v>2</v>
      </c>
      <c r="I272" s="37">
        <f t="shared" si="25"/>
        <v>1.2345679012345678E-2</v>
      </c>
      <c r="K272" s="159"/>
    </row>
    <row r="273" spans="1:11" s="115" customFormat="1" ht="15.3" x14ac:dyDescent="0.55000000000000004">
      <c r="A273" s="48" t="s">
        <v>544</v>
      </c>
      <c r="B273" s="3" t="s">
        <v>869</v>
      </c>
      <c r="C273" s="9" t="s">
        <v>195</v>
      </c>
      <c r="D273" s="125" t="s">
        <v>427</v>
      </c>
      <c r="E273" s="125" t="s">
        <v>1579</v>
      </c>
      <c r="F273" s="125" t="s">
        <v>1566</v>
      </c>
      <c r="G273" s="37">
        <f>2/765</f>
        <v>2.6143790849673201E-3</v>
      </c>
      <c r="H273" s="34">
        <v>3</v>
      </c>
      <c r="I273" s="37">
        <f t="shared" si="25"/>
        <v>8.7145969498910673E-4</v>
      </c>
      <c r="K273" s="159"/>
    </row>
    <row r="274" spans="1:11" s="115" customFormat="1" ht="15.3" x14ac:dyDescent="0.55000000000000004">
      <c r="A274" s="48" t="s">
        <v>545</v>
      </c>
      <c r="B274" s="3" t="s">
        <v>870</v>
      </c>
      <c r="C274" s="6" t="s">
        <v>125</v>
      </c>
      <c r="D274" s="125" t="s">
        <v>424</v>
      </c>
      <c r="E274" s="125" t="s">
        <v>1597</v>
      </c>
      <c r="F274" s="125" t="s">
        <v>1610</v>
      </c>
      <c r="G274" s="37">
        <f>3/405</f>
        <v>7.4074074074074077E-3</v>
      </c>
      <c r="H274" s="34">
        <v>3</v>
      </c>
      <c r="I274" s="37">
        <f t="shared" si="25"/>
        <v>2.4691358024691358E-3</v>
      </c>
      <c r="K274" s="159"/>
    </row>
    <row r="275" spans="1:11" s="115" customFormat="1" ht="15.3" x14ac:dyDescent="0.55000000000000004">
      <c r="A275" s="48" t="s">
        <v>546</v>
      </c>
      <c r="B275" s="3" t="s">
        <v>871</v>
      </c>
      <c r="C275" s="6" t="s">
        <v>202</v>
      </c>
      <c r="D275" s="125" t="s">
        <v>287</v>
      </c>
      <c r="E275" s="125" t="s">
        <v>1596</v>
      </c>
      <c r="F275" s="125" t="s">
        <v>1609</v>
      </c>
      <c r="G275" s="37">
        <f>1/405</f>
        <v>2.4691358024691358E-3</v>
      </c>
      <c r="H275" s="34">
        <v>3</v>
      </c>
      <c r="I275" s="37">
        <f t="shared" si="25"/>
        <v>8.2304526748971192E-4</v>
      </c>
      <c r="K275" s="159"/>
    </row>
    <row r="276" spans="1:11" s="115" customFormat="1" ht="15.3" x14ac:dyDescent="0.55000000000000004">
      <c r="A276" s="48" t="s">
        <v>547</v>
      </c>
      <c r="B276" s="3" t="s">
        <v>131</v>
      </c>
      <c r="C276" s="6" t="s">
        <v>420</v>
      </c>
      <c r="D276" s="125" t="s">
        <v>426</v>
      </c>
      <c r="E276" s="125" t="s">
        <v>1599</v>
      </c>
      <c r="F276" s="125" t="s">
        <v>1612</v>
      </c>
      <c r="G276" s="37">
        <f>20/405</f>
        <v>4.9382716049382713E-2</v>
      </c>
      <c r="H276" s="34">
        <v>2</v>
      </c>
      <c r="I276" s="37">
        <f t="shared" si="25"/>
        <v>2.4691358024691357E-2</v>
      </c>
      <c r="K276" s="159"/>
    </row>
    <row r="277" spans="1:11" s="115" customFormat="1" ht="15.3" x14ac:dyDescent="0.55000000000000004">
      <c r="A277" s="48" t="s">
        <v>548</v>
      </c>
      <c r="B277" s="3" t="s">
        <v>429</v>
      </c>
      <c r="C277" s="6" t="s">
        <v>125</v>
      </c>
      <c r="D277" s="125" t="s">
        <v>454</v>
      </c>
      <c r="E277" s="125" t="s">
        <v>1561</v>
      </c>
      <c r="F277" s="125" t="s">
        <v>1559</v>
      </c>
      <c r="G277" s="37">
        <f>1/765</f>
        <v>1.30718954248366E-3</v>
      </c>
      <c r="H277" s="34">
        <v>3</v>
      </c>
      <c r="I277" s="37">
        <f t="shared" si="25"/>
        <v>4.3572984749455336E-4</v>
      </c>
      <c r="K277" s="159"/>
    </row>
    <row r="278" spans="1:11" s="115" customFormat="1" ht="15.3" x14ac:dyDescent="0.55000000000000004">
      <c r="A278" s="48" t="s">
        <v>1086</v>
      </c>
      <c r="B278" s="3" t="s">
        <v>46</v>
      </c>
      <c r="C278" s="6" t="s">
        <v>420</v>
      </c>
      <c r="D278" s="125" t="s">
        <v>1079</v>
      </c>
      <c r="E278" s="125" t="s">
        <v>1602</v>
      </c>
      <c r="F278" s="125" t="s">
        <v>1617</v>
      </c>
      <c r="G278" s="37">
        <f>15/405</f>
        <v>3.7037037037037035E-2</v>
      </c>
      <c r="H278" s="34">
        <v>2</v>
      </c>
      <c r="I278" s="37">
        <f t="shared" si="25"/>
        <v>1.8518518518518517E-2</v>
      </c>
      <c r="K278" s="159"/>
    </row>
    <row r="279" spans="1:11" s="115" customFormat="1" ht="15.3" x14ac:dyDescent="0.55000000000000004">
      <c r="A279" s="48" t="s">
        <v>1087</v>
      </c>
      <c r="B279" s="3" t="s">
        <v>47</v>
      </c>
      <c r="C279" s="6" t="s">
        <v>125</v>
      </c>
      <c r="D279" s="125" t="s">
        <v>427</v>
      </c>
      <c r="E279" s="125" t="s">
        <v>1579</v>
      </c>
      <c r="F279" s="125" t="s">
        <v>1566</v>
      </c>
      <c r="G279" s="37">
        <f>2/765</f>
        <v>2.6143790849673201E-3</v>
      </c>
      <c r="H279" s="34">
        <v>3</v>
      </c>
      <c r="I279" s="37">
        <f t="shared" si="25"/>
        <v>8.7145969498910673E-4</v>
      </c>
      <c r="K279" s="159"/>
    </row>
    <row r="280" spans="1:11" s="115" customFormat="1" ht="15.3" x14ac:dyDescent="0.55000000000000004">
      <c r="A280" s="48" t="s">
        <v>1088</v>
      </c>
      <c r="B280" s="3" t="s">
        <v>1080</v>
      </c>
      <c r="C280" s="6" t="s">
        <v>420</v>
      </c>
      <c r="D280" s="125" t="s">
        <v>435</v>
      </c>
      <c r="E280" s="125" t="s">
        <v>1593</v>
      </c>
      <c r="F280" s="125" t="s">
        <v>1595</v>
      </c>
      <c r="G280" s="37">
        <f>20/765</f>
        <v>2.6143790849673203E-2</v>
      </c>
      <c r="H280" s="34">
        <v>2</v>
      </c>
      <c r="I280" s="37">
        <f t="shared" si="25"/>
        <v>1.3071895424836602E-2</v>
      </c>
      <c r="K280" s="159"/>
    </row>
    <row r="281" spans="1:11" s="115" customFormat="1" ht="15.3" x14ac:dyDescent="0.55000000000000004">
      <c r="A281" s="48" t="s">
        <v>1089</v>
      </c>
      <c r="B281" s="3" t="s">
        <v>872</v>
      </c>
      <c r="C281" s="6" t="s">
        <v>125</v>
      </c>
      <c r="D281" s="125" t="s">
        <v>427</v>
      </c>
      <c r="E281" s="125" t="s">
        <v>1579</v>
      </c>
      <c r="F281" s="125" t="s">
        <v>1566</v>
      </c>
      <c r="G281" s="37">
        <f>2/765</f>
        <v>2.6143790849673201E-3</v>
      </c>
      <c r="H281" s="34">
        <v>3</v>
      </c>
      <c r="I281" s="37">
        <f t="shared" si="25"/>
        <v>8.7145969498910673E-4</v>
      </c>
      <c r="K281" s="159"/>
    </row>
    <row r="282" spans="1:11" s="115" customFormat="1" ht="15.3" x14ac:dyDescent="0.55000000000000004">
      <c r="A282" s="48" t="s">
        <v>1090</v>
      </c>
      <c r="B282" s="3" t="s">
        <v>1081</v>
      </c>
      <c r="C282" s="6" t="s">
        <v>420</v>
      </c>
      <c r="D282" s="125" t="s">
        <v>431</v>
      </c>
      <c r="E282" s="36" t="s">
        <v>1603</v>
      </c>
      <c r="F282" s="125" t="s">
        <v>1618</v>
      </c>
      <c r="G282" s="37">
        <f>30/405</f>
        <v>7.407407407407407E-2</v>
      </c>
      <c r="H282" s="34">
        <v>1</v>
      </c>
      <c r="I282" s="37">
        <f t="shared" si="25"/>
        <v>7.407407407407407E-2</v>
      </c>
      <c r="K282" s="159"/>
    </row>
    <row r="283" spans="1:11" s="115" customFormat="1" ht="15.3" x14ac:dyDescent="0.55000000000000004">
      <c r="A283" s="48" t="s">
        <v>1091</v>
      </c>
      <c r="B283" s="3" t="s">
        <v>1082</v>
      </c>
      <c r="C283" s="6" t="s">
        <v>202</v>
      </c>
      <c r="D283" s="125" t="s">
        <v>1079</v>
      </c>
      <c r="E283" s="125" t="s">
        <v>1602</v>
      </c>
      <c r="F283" s="125" t="s">
        <v>1617</v>
      </c>
      <c r="G283" s="37">
        <f>15/405</f>
        <v>3.7037037037037035E-2</v>
      </c>
      <c r="H283" s="34">
        <v>3</v>
      </c>
      <c r="I283" s="37">
        <f t="shared" si="25"/>
        <v>1.2345679012345678E-2</v>
      </c>
      <c r="K283" s="159"/>
    </row>
    <row r="284" spans="1:11" s="115" customFormat="1" ht="15.3" x14ac:dyDescent="0.55000000000000004">
      <c r="A284" s="48" t="s">
        <v>1092</v>
      </c>
      <c r="B284" s="3" t="s">
        <v>873</v>
      </c>
      <c r="C284" s="6" t="s">
        <v>125</v>
      </c>
      <c r="D284" s="125" t="s">
        <v>432</v>
      </c>
      <c r="E284" s="125" t="s">
        <v>1571</v>
      </c>
      <c r="F284" s="125" t="s">
        <v>1573</v>
      </c>
      <c r="G284" s="37">
        <f>3/765</f>
        <v>3.9215686274509803E-3</v>
      </c>
      <c r="H284" s="34">
        <v>3</v>
      </c>
      <c r="I284" s="37">
        <f t="shared" si="25"/>
        <v>1.30718954248366E-3</v>
      </c>
      <c r="K284" s="159"/>
    </row>
    <row r="285" spans="1:11" s="115" customFormat="1" ht="15.3" x14ac:dyDescent="0.55000000000000004">
      <c r="A285" s="48" t="s">
        <v>1093</v>
      </c>
      <c r="B285" s="3" t="s">
        <v>874</v>
      </c>
      <c r="C285" s="6" t="s">
        <v>420</v>
      </c>
      <c r="D285" s="125" t="s">
        <v>1083</v>
      </c>
      <c r="E285" s="36" t="s">
        <v>1604</v>
      </c>
      <c r="F285" s="125" t="s">
        <v>1619</v>
      </c>
      <c r="G285" s="37">
        <f>50/405</f>
        <v>0.12345679012345678</v>
      </c>
      <c r="H285" s="34">
        <v>1</v>
      </c>
      <c r="I285" s="37">
        <f t="shared" si="25"/>
        <v>0.12345679012345678</v>
      </c>
      <c r="K285" s="159"/>
    </row>
    <row r="286" spans="1:11" s="115" customFormat="1" ht="15.3" x14ac:dyDescent="0.55000000000000004">
      <c r="A286" s="48" t="s">
        <v>1094</v>
      </c>
      <c r="B286" s="3" t="s">
        <v>875</v>
      </c>
      <c r="C286" s="6" t="s">
        <v>202</v>
      </c>
      <c r="D286" s="125" t="s">
        <v>426</v>
      </c>
      <c r="E286" s="36" t="s">
        <v>1599</v>
      </c>
      <c r="F286" s="125" t="s">
        <v>1612</v>
      </c>
      <c r="G286" s="37">
        <f>20/405</f>
        <v>4.9382716049382713E-2</v>
      </c>
      <c r="H286" s="34">
        <v>3</v>
      </c>
      <c r="I286" s="37">
        <f t="shared" si="25"/>
        <v>1.6460905349794237E-2</v>
      </c>
      <c r="K286" s="159"/>
    </row>
    <row r="287" spans="1:11" s="115" customFormat="1" ht="15.3" x14ac:dyDescent="0.55000000000000004">
      <c r="A287" s="48" t="s">
        <v>1095</v>
      </c>
      <c r="B287" s="3" t="s">
        <v>876</v>
      </c>
      <c r="C287" s="6" t="s">
        <v>125</v>
      </c>
      <c r="D287" s="125" t="s">
        <v>432</v>
      </c>
      <c r="E287" s="125" t="s">
        <v>1571</v>
      </c>
      <c r="F287" s="125" t="s">
        <v>1573</v>
      </c>
      <c r="G287" s="37">
        <f>3/765</f>
        <v>3.9215686274509803E-3</v>
      </c>
      <c r="H287" s="34">
        <v>3</v>
      </c>
      <c r="I287" s="37">
        <f t="shared" si="25"/>
        <v>1.30718954248366E-3</v>
      </c>
      <c r="K287" s="159"/>
    </row>
    <row r="288" spans="1:11" s="115" customFormat="1" ht="15.3" x14ac:dyDescent="0.55000000000000004">
      <c r="A288" s="48" t="s">
        <v>1096</v>
      </c>
      <c r="B288" s="3" t="s">
        <v>49</v>
      </c>
      <c r="C288" s="6" t="s">
        <v>420</v>
      </c>
      <c r="D288" s="125" t="s">
        <v>431</v>
      </c>
      <c r="E288" s="36" t="s">
        <v>1603</v>
      </c>
      <c r="F288" s="125" t="s">
        <v>1618</v>
      </c>
      <c r="G288" s="37">
        <f>30/405</f>
        <v>7.407407407407407E-2</v>
      </c>
      <c r="H288" s="34">
        <v>1</v>
      </c>
      <c r="I288" s="37">
        <f t="shared" si="25"/>
        <v>7.407407407407407E-2</v>
      </c>
      <c r="K288" s="159"/>
    </row>
    <row r="289" spans="1:11" s="115" customFormat="1" ht="15.3" x14ac:dyDescent="0.55000000000000004">
      <c r="A289" s="48" t="s">
        <v>1097</v>
      </c>
      <c r="B289" s="3" t="s">
        <v>877</v>
      </c>
      <c r="C289" s="6" t="s">
        <v>125</v>
      </c>
      <c r="D289" s="125" t="s">
        <v>432</v>
      </c>
      <c r="E289" s="125" t="s">
        <v>1571</v>
      </c>
      <c r="F289" s="125" t="s">
        <v>1573</v>
      </c>
      <c r="G289" s="37">
        <f>3/765</f>
        <v>3.9215686274509803E-3</v>
      </c>
      <c r="H289" s="34">
        <v>3</v>
      </c>
      <c r="I289" s="37">
        <f t="shared" si="25"/>
        <v>1.30718954248366E-3</v>
      </c>
      <c r="K289" s="159"/>
    </row>
    <row r="290" spans="1:11" s="115" customFormat="1" ht="15.3" x14ac:dyDescent="0.55000000000000004">
      <c r="A290" s="48" t="s">
        <v>1098</v>
      </c>
      <c r="B290" s="3" t="s">
        <v>1084</v>
      </c>
      <c r="C290" s="6" t="s">
        <v>202</v>
      </c>
      <c r="D290" s="125" t="s">
        <v>434</v>
      </c>
      <c r="E290" s="36" t="s">
        <v>1601</v>
      </c>
      <c r="F290" s="125" t="s">
        <v>1614</v>
      </c>
      <c r="G290" s="37">
        <f>10/405</f>
        <v>2.4691358024691357E-2</v>
      </c>
      <c r="H290" s="34">
        <v>3</v>
      </c>
      <c r="I290" s="37">
        <f t="shared" si="25"/>
        <v>8.2304526748971183E-3</v>
      </c>
      <c r="K290" s="159"/>
    </row>
    <row r="291" spans="1:11" s="115" customFormat="1" ht="15.3" x14ac:dyDescent="0.55000000000000004">
      <c r="A291" s="48" t="s">
        <v>1099</v>
      </c>
      <c r="B291" s="3" t="s">
        <v>878</v>
      </c>
      <c r="C291" s="6" t="s">
        <v>125</v>
      </c>
      <c r="D291" s="125" t="s">
        <v>446</v>
      </c>
      <c r="E291" s="36" t="s">
        <v>1600</v>
      </c>
      <c r="F291" s="125" t="s">
        <v>1613</v>
      </c>
      <c r="G291" s="37">
        <f>2/405</f>
        <v>4.9382716049382715E-3</v>
      </c>
      <c r="H291" s="34">
        <v>3</v>
      </c>
      <c r="I291" s="37">
        <f t="shared" si="25"/>
        <v>1.6460905349794238E-3</v>
      </c>
      <c r="K291" s="159"/>
    </row>
    <row r="292" spans="1:11" s="115" customFormat="1" ht="15.3" x14ac:dyDescent="0.55000000000000004">
      <c r="A292" s="48" t="s">
        <v>1100</v>
      </c>
      <c r="B292" s="3" t="s">
        <v>53</v>
      </c>
      <c r="C292" s="6" t="s">
        <v>313</v>
      </c>
      <c r="D292" s="125" t="s">
        <v>1085</v>
      </c>
      <c r="E292" s="125" t="s">
        <v>1606</v>
      </c>
      <c r="F292" s="125" t="s">
        <v>1620</v>
      </c>
      <c r="G292" s="37">
        <f>60/765</f>
        <v>7.8431372549019607E-2</v>
      </c>
      <c r="H292" s="34">
        <v>3</v>
      </c>
      <c r="I292" s="37">
        <f t="shared" si="25"/>
        <v>2.6143790849673203E-2</v>
      </c>
      <c r="K292" s="159"/>
    </row>
    <row r="293" spans="1:11" s="115" customFormat="1" ht="15.3" x14ac:dyDescent="0.55000000000000004">
      <c r="A293" s="48" t="s">
        <v>1101</v>
      </c>
      <c r="B293" s="3" t="s">
        <v>186</v>
      </c>
      <c r="C293" s="6" t="s">
        <v>202</v>
      </c>
      <c r="D293" s="125" t="s">
        <v>434</v>
      </c>
      <c r="E293" s="36" t="s">
        <v>1601</v>
      </c>
      <c r="F293" s="125" t="s">
        <v>1614</v>
      </c>
      <c r="G293" s="37">
        <f>10/405</f>
        <v>2.4691358024691357E-2</v>
      </c>
      <c r="H293" s="34">
        <v>3</v>
      </c>
      <c r="I293" s="37">
        <f t="shared" si="25"/>
        <v>8.2304526748971183E-3</v>
      </c>
      <c r="K293" s="159"/>
    </row>
    <row r="294" spans="1:11" s="115" customFormat="1" ht="15.3" x14ac:dyDescent="0.55000000000000004">
      <c r="A294" s="48" t="s">
        <v>1102</v>
      </c>
      <c r="B294" s="3" t="s">
        <v>879</v>
      </c>
      <c r="C294" s="6" t="s">
        <v>125</v>
      </c>
      <c r="D294" s="125" t="s">
        <v>426</v>
      </c>
      <c r="E294" s="36" t="s">
        <v>1599</v>
      </c>
      <c r="F294" s="125" t="s">
        <v>1612</v>
      </c>
      <c r="G294" s="37">
        <f>20/405</f>
        <v>4.9382716049382713E-2</v>
      </c>
      <c r="H294" s="34">
        <v>3</v>
      </c>
      <c r="I294" s="37">
        <f t="shared" si="25"/>
        <v>1.6460905349794237E-2</v>
      </c>
      <c r="K294" s="159"/>
    </row>
    <row r="295" spans="1:11" s="115" customFormat="1" ht="15.3" x14ac:dyDescent="0.55000000000000004">
      <c r="A295" s="48" t="s">
        <v>1103</v>
      </c>
      <c r="B295" s="3" t="s">
        <v>51</v>
      </c>
      <c r="C295" s="6" t="s">
        <v>125</v>
      </c>
      <c r="D295" s="125" t="s">
        <v>287</v>
      </c>
      <c r="E295" s="36" t="s">
        <v>1596</v>
      </c>
      <c r="F295" s="120" t="s">
        <v>1609</v>
      </c>
      <c r="G295" s="37">
        <f>1/405</f>
        <v>2.4691358024691358E-3</v>
      </c>
      <c r="H295" s="34">
        <v>3</v>
      </c>
      <c r="I295" s="37">
        <f t="shared" si="25"/>
        <v>8.2304526748971192E-4</v>
      </c>
      <c r="K295" s="159"/>
    </row>
    <row r="296" spans="1:11" s="115" customFormat="1" ht="15.3" x14ac:dyDescent="0.55000000000000004">
      <c r="A296" s="48" t="s">
        <v>1104</v>
      </c>
      <c r="B296" s="3" t="s">
        <v>54</v>
      </c>
      <c r="C296" s="6" t="s">
        <v>202</v>
      </c>
      <c r="D296" s="125" t="s">
        <v>435</v>
      </c>
      <c r="E296" s="125" t="s">
        <v>1593</v>
      </c>
      <c r="F296" s="125" t="s">
        <v>1595</v>
      </c>
      <c r="G296" s="37">
        <f>20/765</f>
        <v>2.6143790849673203E-2</v>
      </c>
      <c r="H296" s="34">
        <v>3</v>
      </c>
      <c r="I296" s="37">
        <f t="shared" si="25"/>
        <v>8.7145969498910684E-3</v>
      </c>
      <c r="K296" s="159"/>
    </row>
    <row r="297" spans="1:11" s="115" customFormat="1" ht="15.3" x14ac:dyDescent="0.55000000000000004">
      <c r="A297" s="48" t="s">
        <v>1105</v>
      </c>
      <c r="B297" s="3" t="s">
        <v>55</v>
      </c>
      <c r="C297" s="6" t="s">
        <v>202</v>
      </c>
      <c r="D297" s="125" t="s">
        <v>427</v>
      </c>
      <c r="E297" s="125" t="s">
        <v>1579</v>
      </c>
      <c r="F297" s="125" t="s">
        <v>1566</v>
      </c>
      <c r="G297" s="37">
        <f>2/765</f>
        <v>2.6143790849673201E-3</v>
      </c>
      <c r="H297" s="34">
        <v>3</v>
      </c>
      <c r="I297" s="37">
        <f t="shared" si="25"/>
        <v>8.7145969498910673E-4</v>
      </c>
      <c r="K297" s="159"/>
    </row>
    <row r="298" spans="1:11" s="115" customFormat="1" ht="15.3" x14ac:dyDescent="0.55000000000000004">
      <c r="A298" s="48" t="s">
        <v>1106</v>
      </c>
      <c r="B298" s="3" t="s">
        <v>56</v>
      </c>
      <c r="C298" s="6" t="s">
        <v>202</v>
      </c>
      <c r="D298" s="125" t="s">
        <v>436</v>
      </c>
      <c r="E298" s="125" t="s">
        <v>1605</v>
      </c>
      <c r="F298" s="125" t="s">
        <v>1615</v>
      </c>
      <c r="G298" s="37">
        <f>6/765</f>
        <v>7.8431372549019607E-3</v>
      </c>
      <c r="H298" s="34">
        <v>3</v>
      </c>
      <c r="I298" s="37">
        <f t="shared" si="25"/>
        <v>2.6143790849673201E-3</v>
      </c>
      <c r="K298" s="159"/>
    </row>
    <row r="299" spans="1:11" s="115" customFormat="1" ht="15.3" x14ac:dyDescent="0.55000000000000004">
      <c r="A299" s="121">
        <v>10</v>
      </c>
      <c r="B299" s="162" t="s">
        <v>491</v>
      </c>
      <c r="C299" s="6"/>
      <c r="D299" s="118"/>
      <c r="E299" s="36"/>
      <c r="F299" s="36"/>
      <c r="G299" s="37"/>
      <c r="H299" s="34"/>
      <c r="I299" s="68" t="s">
        <v>1590</v>
      </c>
      <c r="K299" s="159"/>
    </row>
    <row r="300" spans="1:11" s="115" customFormat="1" ht="15.3" x14ac:dyDescent="0.55000000000000004">
      <c r="A300" s="11" t="s">
        <v>553</v>
      </c>
      <c r="B300" s="3" t="s">
        <v>58</v>
      </c>
      <c r="C300" s="6" t="s">
        <v>125</v>
      </c>
      <c r="D300" s="125" t="s">
        <v>496</v>
      </c>
      <c r="E300" s="36" t="s">
        <v>1608</v>
      </c>
      <c r="F300" s="118" t="s">
        <v>1622</v>
      </c>
      <c r="G300" s="37">
        <f>5/405</f>
        <v>1.2345679012345678E-2</v>
      </c>
      <c r="H300" s="34">
        <v>3</v>
      </c>
      <c r="I300" s="37">
        <f>G300/H300</f>
        <v>4.1152263374485592E-3</v>
      </c>
      <c r="K300" s="159"/>
    </row>
    <row r="301" spans="1:11" s="115" customFormat="1" ht="15.3" x14ac:dyDescent="0.55000000000000004">
      <c r="A301" s="11" t="s">
        <v>554</v>
      </c>
      <c r="B301" s="3" t="s">
        <v>59</v>
      </c>
      <c r="C301" s="6" t="s">
        <v>195</v>
      </c>
      <c r="D301" s="125" t="s">
        <v>434</v>
      </c>
      <c r="E301" s="36" t="s">
        <v>1601</v>
      </c>
      <c r="F301" s="118" t="s">
        <v>1614</v>
      </c>
      <c r="G301" s="37">
        <f>10/405</f>
        <v>2.4691358024691357E-2</v>
      </c>
      <c r="H301" s="34">
        <v>3</v>
      </c>
      <c r="I301" s="37">
        <f t="shared" ref="I301:I309" si="27">G301/H301</f>
        <v>8.2304526748971183E-3</v>
      </c>
      <c r="K301" s="159"/>
    </row>
    <row r="302" spans="1:11" s="115" customFormat="1" ht="15.3" x14ac:dyDescent="0.55000000000000004">
      <c r="A302" s="11" t="s">
        <v>555</v>
      </c>
      <c r="B302" s="3" t="s">
        <v>60</v>
      </c>
      <c r="C302" s="6" t="s">
        <v>497</v>
      </c>
      <c r="D302" s="125" t="s">
        <v>426</v>
      </c>
      <c r="E302" s="36" t="s">
        <v>1599</v>
      </c>
      <c r="F302" s="118" t="s">
        <v>1612</v>
      </c>
      <c r="G302" s="37">
        <f>20/405</f>
        <v>4.9382716049382713E-2</v>
      </c>
      <c r="H302" s="34">
        <v>3</v>
      </c>
      <c r="I302" s="37">
        <f t="shared" si="27"/>
        <v>1.6460905349794237E-2</v>
      </c>
      <c r="K302" s="159"/>
    </row>
    <row r="303" spans="1:11" s="115" customFormat="1" ht="15.3" x14ac:dyDescent="0.55000000000000004">
      <c r="A303" s="11" t="s">
        <v>556</v>
      </c>
      <c r="B303" s="3" t="s">
        <v>61</v>
      </c>
      <c r="C303" s="6" t="s">
        <v>125</v>
      </c>
      <c r="D303" s="125" t="s">
        <v>496</v>
      </c>
      <c r="E303" s="36" t="s">
        <v>1608</v>
      </c>
      <c r="F303" s="118" t="s">
        <v>1622</v>
      </c>
      <c r="G303" s="37">
        <f t="shared" ref="G303:G304" si="28">5/405</f>
        <v>1.2345679012345678E-2</v>
      </c>
      <c r="H303" s="34">
        <v>3</v>
      </c>
      <c r="I303" s="37">
        <f t="shared" si="27"/>
        <v>4.1152263374485592E-3</v>
      </c>
      <c r="K303" s="159"/>
    </row>
    <row r="304" spans="1:11" s="115" customFormat="1" ht="15.3" x14ac:dyDescent="0.55000000000000004">
      <c r="A304" s="11" t="s">
        <v>557</v>
      </c>
      <c r="B304" s="3" t="s">
        <v>62</v>
      </c>
      <c r="C304" s="6" t="s">
        <v>195</v>
      </c>
      <c r="D304" s="125" t="s">
        <v>496</v>
      </c>
      <c r="E304" s="36" t="s">
        <v>1608</v>
      </c>
      <c r="F304" s="118" t="s">
        <v>1622</v>
      </c>
      <c r="G304" s="37">
        <f t="shared" si="28"/>
        <v>1.2345679012345678E-2</v>
      </c>
      <c r="H304" s="34">
        <v>3</v>
      </c>
      <c r="I304" s="37">
        <f t="shared" si="27"/>
        <v>4.1152263374485592E-3</v>
      </c>
      <c r="K304" s="159"/>
    </row>
    <row r="305" spans="1:11" s="115" customFormat="1" ht="15.3" x14ac:dyDescent="0.55000000000000004">
      <c r="A305" s="11" t="s">
        <v>558</v>
      </c>
      <c r="B305" s="3" t="s">
        <v>246</v>
      </c>
      <c r="C305" s="6" t="s">
        <v>195</v>
      </c>
      <c r="D305" s="125" t="s">
        <v>434</v>
      </c>
      <c r="E305" s="36" t="s">
        <v>1601</v>
      </c>
      <c r="F305" s="118" t="s">
        <v>1614</v>
      </c>
      <c r="G305" s="37">
        <f>10/405</f>
        <v>2.4691358024691357E-2</v>
      </c>
      <c r="H305" s="34">
        <v>3</v>
      </c>
      <c r="I305" s="37">
        <f t="shared" si="27"/>
        <v>8.2304526748971183E-3</v>
      </c>
      <c r="K305" s="159"/>
    </row>
    <row r="306" spans="1:11" s="115" customFormat="1" ht="15.3" x14ac:dyDescent="0.55000000000000004">
      <c r="A306" s="11" t="s">
        <v>559</v>
      </c>
      <c r="B306" s="3" t="s">
        <v>247</v>
      </c>
      <c r="C306" s="6" t="s">
        <v>195</v>
      </c>
      <c r="D306" s="125" t="s">
        <v>1108</v>
      </c>
      <c r="E306" s="36" t="s">
        <v>1621</v>
      </c>
      <c r="F306" s="118" t="s">
        <v>1623</v>
      </c>
      <c r="G306" s="37">
        <f>25/405</f>
        <v>6.1728395061728392E-2</v>
      </c>
      <c r="H306" s="34">
        <v>3</v>
      </c>
      <c r="I306" s="37">
        <f t="shared" si="27"/>
        <v>2.0576131687242798E-2</v>
      </c>
      <c r="K306" s="159"/>
    </row>
    <row r="307" spans="1:11" s="115" customFormat="1" ht="15.3" x14ac:dyDescent="0.55000000000000004">
      <c r="A307" s="11" t="s">
        <v>560</v>
      </c>
      <c r="B307" s="3" t="s">
        <v>248</v>
      </c>
      <c r="C307" s="6" t="s">
        <v>195</v>
      </c>
      <c r="D307" s="125" t="s">
        <v>424</v>
      </c>
      <c r="E307" s="36" t="s">
        <v>1597</v>
      </c>
      <c r="F307" s="118" t="s">
        <v>1610</v>
      </c>
      <c r="G307" s="37">
        <f>3/405</f>
        <v>7.4074074074074077E-3</v>
      </c>
      <c r="H307" s="34">
        <v>3</v>
      </c>
      <c r="I307" s="37">
        <f t="shared" si="27"/>
        <v>2.4691358024691358E-3</v>
      </c>
      <c r="K307" s="159"/>
    </row>
    <row r="308" spans="1:11" s="115" customFormat="1" ht="15.3" x14ac:dyDescent="0.55000000000000004">
      <c r="A308" s="11" t="s">
        <v>561</v>
      </c>
      <c r="B308" s="3" t="s">
        <v>880</v>
      </c>
      <c r="C308" s="6" t="s">
        <v>498</v>
      </c>
      <c r="D308" s="125" t="s">
        <v>287</v>
      </c>
      <c r="E308" s="36" t="s">
        <v>1596</v>
      </c>
      <c r="F308" s="118" t="s">
        <v>1609</v>
      </c>
      <c r="G308" s="37">
        <f>1/405</f>
        <v>2.4691358024691358E-3</v>
      </c>
      <c r="H308" s="34">
        <v>5</v>
      </c>
      <c r="I308" s="37">
        <f t="shared" si="27"/>
        <v>4.9382716049382717E-4</v>
      </c>
      <c r="K308" s="159"/>
    </row>
    <row r="309" spans="1:11" s="115" customFormat="1" ht="15.3" x14ac:dyDescent="0.55000000000000004">
      <c r="A309" s="11" t="s">
        <v>562</v>
      </c>
      <c r="B309" s="3" t="s">
        <v>57</v>
      </c>
      <c r="C309" s="6" t="s">
        <v>125</v>
      </c>
      <c r="D309" s="125" t="s">
        <v>287</v>
      </c>
      <c r="E309" s="36" t="s">
        <v>1596</v>
      </c>
      <c r="F309" s="118" t="s">
        <v>1609</v>
      </c>
      <c r="G309" s="37">
        <f>1/405</f>
        <v>2.4691358024691358E-3</v>
      </c>
      <c r="H309" s="34">
        <v>5</v>
      </c>
      <c r="I309" s="37">
        <f t="shared" si="27"/>
        <v>4.9382716049382717E-4</v>
      </c>
      <c r="K309" s="159"/>
    </row>
    <row r="310" spans="1:11" s="115" customFormat="1" ht="15.3" x14ac:dyDescent="0.55000000000000004">
      <c r="A310" s="121">
        <v>11</v>
      </c>
      <c r="B310" s="162" t="s">
        <v>1110</v>
      </c>
      <c r="C310" s="6"/>
      <c r="D310" s="118"/>
      <c r="E310" s="125"/>
      <c r="F310" s="125"/>
      <c r="G310" s="37"/>
      <c r="H310" s="34"/>
      <c r="I310" s="68" t="s">
        <v>1590</v>
      </c>
      <c r="K310" s="159"/>
    </row>
    <row r="311" spans="1:11" s="115" customFormat="1" ht="15.3" x14ac:dyDescent="0.55000000000000004">
      <c r="A311" s="67" t="s">
        <v>567</v>
      </c>
      <c r="B311" s="3" t="s">
        <v>1109</v>
      </c>
      <c r="C311" s="6" t="s">
        <v>125</v>
      </c>
      <c r="D311" s="118" t="s">
        <v>333</v>
      </c>
      <c r="E311" s="125" t="s">
        <v>1561</v>
      </c>
      <c r="F311" s="141" t="s">
        <v>1559</v>
      </c>
      <c r="G311" s="141">
        <f>1/765</f>
        <v>1.30718954248366E-3</v>
      </c>
      <c r="H311" s="34">
        <v>7</v>
      </c>
      <c r="I311" s="37">
        <f>G311/H311</f>
        <v>1.8674136321195143E-4</v>
      </c>
      <c r="K311" s="159"/>
    </row>
    <row r="312" spans="1:11" s="115" customFormat="1" ht="15.3" x14ac:dyDescent="0.55000000000000004">
      <c r="A312" s="67" t="s">
        <v>568</v>
      </c>
      <c r="B312" s="3" t="s">
        <v>69</v>
      </c>
      <c r="C312" s="6" t="s">
        <v>125</v>
      </c>
      <c r="D312" s="118" t="s">
        <v>333</v>
      </c>
      <c r="E312" s="125" t="s">
        <v>1561</v>
      </c>
      <c r="F312" s="141" t="s">
        <v>1559</v>
      </c>
      <c r="G312" s="141">
        <f t="shared" ref="G312:G318" si="29">1/765</f>
        <v>1.30718954248366E-3</v>
      </c>
      <c r="H312" s="34">
        <v>5</v>
      </c>
      <c r="I312" s="37">
        <f t="shared" ref="I312:I329" si="30">G312/H312</f>
        <v>2.61437908496732E-4</v>
      </c>
      <c r="K312" s="159"/>
    </row>
    <row r="313" spans="1:11" s="115" customFormat="1" ht="15.3" x14ac:dyDescent="0.55000000000000004">
      <c r="A313" s="67" t="s">
        <v>569</v>
      </c>
      <c r="B313" s="3" t="s">
        <v>881</v>
      </c>
      <c r="C313" s="6" t="s">
        <v>125</v>
      </c>
      <c r="D313" s="118" t="s">
        <v>940</v>
      </c>
      <c r="E313" s="125" t="s">
        <v>1579</v>
      </c>
      <c r="F313" s="141" t="s">
        <v>1566</v>
      </c>
      <c r="G313" s="141">
        <f>2/765</f>
        <v>2.6143790849673201E-3</v>
      </c>
      <c r="H313" s="34">
        <v>1</v>
      </c>
      <c r="I313" s="37">
        <f t="shared" si="30"/>
        <v>2.6143790849673201E-3</v>
      </c>
      <c r="K313" s="159"/>
    </row>
    <row r="314" spans="1:11" s="115" customFormat="1" ht="15.3" x14ac:dyDescent="0.55000000000000004">
      <c r="A314" s="67" t="s">
        <v>570</v>
      </c>
      <c r="B314" s="3" t="s">
        <v>882</v>
      </c>
      <c r="C314" s="6" t="s">
        <v>195</v>
      </c>
      <c r="D314" s="118" t="s">
        <v>940</v>
      </c>
      <c r="E314" s="125" t="s">
        <v>1579</v>
      </c>
      <c r="F314" s="141" t="s">
        <v>1566</v>
      </c>
      <c r="G314" s="141">
        <f>2/765</f>
        <v>2.6143790849673201E-3</v>
      </c>
      <c r="H314" s="34">
        <v>3</v>
      </c>
      <c r="I314" s="37">
        <f t="shared" si="30"/>
        <v>8.7145969498910673E-4</v>
      </c>
      <c r="K314" s="159"/>
    </row>
    <row r="315" spans="1:11" s="115" customFormat="1" ht="15.3" x14ac:dyDescent="0.55000000000000004">
      <c r="A315" s="67" t="s">
        <v>571</v>
      </c>
      <c r="B315" s="3" t="s">
        <v>883</v>
      </c>
      <c r="C315" s="6" t="s">
        <v>125</v>
      </c>
      <c r="D315" s="118" t="s">
        <v>1070</v>
      </c>
      <c r="E315" s="125" t="s">
        <v>1592</v>
      </c>
      <c r="F315" s="141" t="s">
        <v>1594</v>
      </c>
      <c r="G315" s="141">
        <f>23/765</f>
        <v>3.0065359477124184E-2</v>
      </c>
      <c r="H315" s="34">
        <v>5</v>
      </c>
      <c r="I315" s="37">
        <f t="shared" si="30"/>
        <v>6.0130718954248367E-3</v>
      </c>
      <c r="K315" s="159"/>
    </row>
    <row r="316" spans="1:11" s="115" customFormat="1" ht="15.3" x14ac:dyDescent="0.55000000000000004">
      <c r="A316" s="67" t="s">
        <v>572</v>
      </c>
      <c r="B316" s="3" t="s">
        <v>884</v>
      </c>
      <c r="C316" s="6" t="s">
        <v>125</v>
      </c>
      <c r="D316" s="118" t="s">
        <v>333</v>
      </c>
      <c r="E316" s="125" t="s">
        <v>1561</v>
      </c>
      <c r="F316" s="141" t="s">
        <v>1559</v>
      </c>
      <c r="G316" s="141">
        <f t="shared" si="29"/>
        <v>1.30718954248366E-3</v>
      </c>
      <c r="H316" s="34">
        <v>3</v>
      </c>
      <c r="I316" s="37">
        <f t="shared" si="30"/>
        <v>4.3572984749455336E-4</v>
      </c>
      <c r="K316" s="159"/>
    </row>
    <row r="317" spans="1:11" s="115" customFormat="1" ht="15.3" x14ac:dyDescent="0.55000000000000004">
      <c r="A317" s="67" t="s">
        <v>573</v>
      </c>
      <c r="B317" s="3" t="s">
        <v>71</v>
      </c>
      <c r="C317" s="6" t="s">
        <v>195</v>
      </c>
      <c r="D317" s="118" t="s">
        <v>1111</v>
      </c>
      <c r="E317" s="125" t="s">
        <v>1571</v>
      </c>
      <c r="F317" s="141" t="s">
        <v>1573</v>
      </c>
      <c r="G317" s="141">
        <f>3/765</f>
        <v>3.9215686274509803E-3</v>
      </c>
      <c r="H317" s="34">
        <v>8</v>
      </c>
      <c r="I317" s="37">
        <f t="shared" si="30"/>
        <v>4.9019607843137254E-4</v>
      </c>
      <c r="K317" s="159"/>
    </row>
    <row r="318" spans="1:11" s="115" customFormat="1" ht="15.3" x14ac:dyDescent="0.55000000000000004">
      <c r="A318" s="67" t="s">
        <v>574</v>
      </c>
      <c r="B318" s="3" t="s">
        <v>885</v>
      </c>
      <c r="C318" s="6" t="s">
        <v>125</v>
      </c>
      <c r="D318" s="118" t="s">
        <v>333</v>
      </c>
      <c r="E318" s="125" t="s">
        <v>1561</v>
      </c>
      <c r="F318" s="141" t="s">
        <v>1559</v>
      </c>
      <c r="G318" s="141">
        <f t="shared" si="29"/>
        <v>1.30718954248366E-3</v>
      </c>
      <c r="H318" s="34">
        <v>3</v>
      </c>
      <c r="I318" s="37">
        <f t="shared" si="30"/>
        <v>4.3572984749455336E-4</v>
      </c>
      <c r="K318" s="159"/>
    </row>
    <row r="319" spans="1:11" s="115" customFormat="1" ht="15.3" x14ac:dyDescent="0.55000000000000004">
      <c r="A319" s="67" t="s">
        <v>576</v>
      </c>
      <c r="B319" s="3" t="s">
        <v>65</v>
      </c>
      <c r="C319" s="6" t="s">
        <v>195</v>
      </c>
      <c r="D319" s="118" t="s">
        <v>912</v>
      </c>
      <c r="E319" s="125" t="s">
        <v>1562</v>
      </c>
      <c r="F319" s="141" t="s">
        <v>1560</v>
      </c>
      <c r="G319" s="141">
        <f>45/765</f>
        <v>5.8823529411764705E-2</v>
      </c>
      <c r="H319" s="34">
        <v>3</v>
      </c>
      <c r="I319" s="37">
        <f t="shared" si="30"/>
        <v>1.9607843137254902E-2</v>
      </c>
      <c r="K319" s="159"/>
    </row>
    <row r="320" spans="1:11" s="115" customFormat="1" ht="15.3" x14ac:dyDescent="0.55000000000000004">
      <c r="A320" s="67" t="s">
        <v>577</v>
      </c>
      <c r="B320" s="3" t="s">
        <v>886</v>
      </c>
      <c r="C320" s="6" t="s">
        <v>195</v>
      </c>
      <c r="D320" s="118" t="s">
        <v>912</v>
      </c>
      <c r="E320" s="125" t="s">
        <v>1562</v>
      </c>
      <c r="F320" s="141" t="s">
        <v>1560</v>
      </c>
      <c r="G320" s="141">
        <f t="shared" ref="G320:G327" si="31">45/765</f>
        <v>5.8823529411764705E-2</v>
      </c>
      <c r="H320" s="34">
        <v>3</v>
      </c>
      <c r="I320" s="37">
        <f t="shared" si="30"/>
        <v>1.9607843137254902E-2</v>
      </c>
      <c r="K320" s="159"/>
    </row>
    <row r="321" spans="1:11" s="115" customFormat="1" ht="15.3" x14ac:dyDescent="0.55000000000000004">
      <c r="A321" s="67" t="s">
        <v>578</v>
      </c>
      <c r="B321" s="3" t="s">
        <v>72</v>
      </c>
      <c r="C321" s="6" t="s">
        <v>125</v>
      </c>
      <c r="D321" s="118" t="s">
        <v>912</v>
      </c>
      <c r="E321" s="125" t="s">
        <v>1562</v>
      </c>
      <c r="F321" s="141" t="s">
        <v>1560</v>
      </c>
      <c r="G321" s="141">
        <f t="shared" si="31"/>
        <v>5.8823529411764705E-2</v>
      </c>
      <c r="H321" s="34">
        <v>1</v>
      </c>
      <c r="I321" s="37">
        <f t="shared" si="30"/>
        <v>5.8823529411764705E-2</v>
      </c>
      <c r="K321" s="159"/>
    </row>
    <row r="322" spans="1:11" s="115" customFormat="1" ht="15.3" x14ac:dyDescent="0.55000000000000004">
      <c r="A322" s="67" t="s">
        <v>579</v>
      </c>
      <c r="B322" s="3" t="s">
        <v>1112</v>
      </c>
      <c r="C322" s="6" t="s">
        <v>195</v>
      </c>
      <c r="D322" s="118" t="s">
        <v>912</v>
      </c>
      <c r="E322" s="125" t="s">
        <v>1562</v>
      </c>
      <c r="F322" s="141" t="s">
        <v>1560</v>
      </c>
      <c r="G322" s="141">
        <f t="shared" si="31"/>
        <v>5.8823529411764705E-2</v>
      </c>
      <c r="H322" s="34">
        <v>3</v>
      </c>
      <c r="I322" s="37">
        <f t="shared" si="30"/>
        <v>1.9607843137254902E-2</v>
      </c>
      <c r="K322" s="159"/>
    </row>
    <row r="323" spans="1:11" s="115" customFormat="1" ht="15.3" x14ac:dyDescent="0.55000000000000004">
      <c r="A323" s="67" t="s">
        <v>581</v>
      </c>
      <c r="B323" s="3" t="s">
        <v>887</v>
      </c>
      <c r="C323" s="6" t="s">
        <v>195</v>
      </c>
      <c r="D323" s="118" t="s">
        <v>912</v>
      </c>
      <c r="E323" s="125" t="s">
        <v>1562</v>
      </c>
      <c r="F323" s="141" t="s">
        <v>1560</v>
      </c>
      <c r="G323" s="141">
        <f t="shared" si="31"/>
        <v>5.8823529411764705E-2</v>
      </c>
      <c r="H323" s="34">
        <v>3</v>
      </c>
      <c r="I323" s="37">
        <f t="shared" si="30"/>
        <v>1.9607843137254902E-2</v>
      </c>
      <c r="K323" s="159"/>
    </row>
    <row r="324" spans="1:11" s="115" customFormat="1" ht="15.3" x14ac:dyDescent="0.55000000000000004">
      <c r="A324" s="67" t="s">
        <v>582</v>
      </c>
      <c r="B324" s="3" t="s">
        <v>888</v>
      </c>
      <c r="C324" s="6" t="s">
        <v>195</v>
      </c>
      <c r="D324" s="118" t="s">
        <v>1113</v>
      </c>
      <c r="E324" s="125" t="s">
        <v>1624</v>
      </c>
      <c r="F324" s="141" t="s">
        <v>1625</v>
      </c>
      <c r="G324" s="141">
        <f>225/765</f>
        <v>0.29411764705882354</v>
      </c>
      <c r="H324" s="34">
        <v>3</v>
      </c>
      <c r="I324" s="37">
        <f t="shared" si="30"/>
        <v>9.8039215686274508E-2</v>
      </c>
      <c r="K324" s="159"/>
    </row>
    <row r="325" spans="1:11" s="115" customFormat="1" ht="15.3" x14ac:dyDescent="0.55000000000000004">
      <c r="A325" s="67" t="s">
        <v>583</v>
      </c>
      <c r="B325" s="3" t="s">
        <v>1114</v>
      </c>
      <c r="C325" s="6" t="s">
        <v>196</v>
      </c>
      <c r="D325" s="118" t="s">
        <v>912</v>
      </c>
      <c r="E325" s="125" t="s">
        <v>1562</v>
      </c>
      <c r="F325" s="141" t="s">
        <v>1560</v>
      </c>
      <c r="G325" s="141">
        <f t="shared" si="31"/>
        <v>5.8823529411764705E-2</v>
      </c>
      <c r="H325" s="34">
        <v>1</v>
      </c>
      <c r="I325" s="37">
        <f t="shared" si="30"/>
        <v>5.8823529411764705E-2</v>
      </c>
      <c r="K325" s="159"/>
    </row>
    <row r="326" spans="1:11" s="115" customFormat="1" ht="15.3" x14ac:dyDescent="0.55000000000000004">
      <c r="A326" s="67" t="s">
        <v>584</v>
      </c>
      <c r="B326" s="3" t="s">
        <v>77</v>
      </c>
      <c r="C326" s="6" t="s">
        <v>196</v>
      </c>
      <c r="D326" s="118" t="s">
        <v>912</v>
      </c>
      <c r="E326" s="125" t="s">
        <v>1562</v>
      </c>
      <c r="F326" s="141" t="s">
        <v>1560</v>
      </c>
      <c r="G326" s="141">
        <f t="shared" si="31"/>
        <v>5.8823529411764705E-2</v>
      </c>
      <c r="H326" s="34">
        <v>1</v>
      </c>
      <c r="I326" s="37">
        <f t="shared" si="30"/>
        <v>5.8823529411764705E-2</v>
      </c>
      <c r="K326" s="159"/>
    </row>
    <row r="327" spans="1:11" s="115" customFormat="1" ht="15.3" x14ac:dyDescent="0.55000000000000004">
      <c r="A327" s="67" t="s">
        <v>585</v>
      </c>
      <c r="B327" s="3" t="s">
        <v>80</v>
      </c>
      <c r="C327" s="6" t="s">
        <v>197</v>
      </c>
      <c r="D327" s="118" t="s">
        <v>912</v>
      </c>
      <c r="E327" s="125" t="s">
        <v>1562</v>
      </c>
      <c r="F327" s="141" t="s">
        <v>1560</v>
      </c>
      <c r="G327" s="141">
        <f t="shared" si="31"/>
        <v>5.8823529411764705E-2</v>
      </c>
      <c r="H327" s="34">
        <v>3</v>
      </c>
      <c r="I327" s="37">
        <f t="shared" si="30"/>
        <v>1.9607843137254902E-2</v>
      </c>
      <c r="K327" s="159"/>
    </row>
    <row r="328" spans="1:11" s="115" customFormat="1" ht="30.6" x14ac:dyDescent="0.55000000000000004">
      <c r="A328" s="67" t="s">
        <v>586</v>
      </c>
      <c r="B328" s="16" t="s">
        <v>889</v>
      </c>
      <c r="C328" s="6" t="s">
        <v>125</v>
      </c>
      <c r="D328" s="118" t="s">
        <v>287</v>
      </c>
      <c r="E328" s="125" t="s">
        <v>1596</v>
      </c>
      <c r="F328" s="141" t="s">
        <v>1609</v>
      </c>
      <c r="G328" s="141">
        <f>1/405</f>
        <v>2.4691358024691358E-3</v>
      </c>
      <c r="H328" s="34">
        <v>3</v>
      </c>
      <c r="I328" s="37">
        <f t="shared" si="30"/>
        <v>8.2304526748971192E-4</v>
      </c>
      <c r="K328" s="159"/>
    </row>
    <row r="329" spans="1:11" s="115" customFormat="1" ht="30.6" x14ac:dyDescent="0.55000000000000004">
      <c r="A329" s="67" t="s">
        <v>587</v>
      </c>
      <c r="B329" s="16" t="s">
        <v>890</v>
      </c>
      <c r="C329" s="6" t="s">
        <v>125</v>
      </c>
      <c r="D329" s="118" t="s">
        <v>287</v>
      </c>
      <c r="E329" s="125" t="s">
        <v>1596</v>
      </c>
      <c r="F329" s="141" t="s">
        <v>1609</v>
      </c>
      <c r="G329" s="141">
        <f>1/405</f>
        <v>2.4691358024691358E-3</v>
      </c>
      <c r="H329" s="34">
        <v>3</v>
      </c>
      <c r="I329" s="37">
        <f t="shared" si="30"/>
        <v>8.2304526748971192E-4</v>
      </c>
      <c r="K329" s="159"/>
    </row>
    <row r="330" spans="1:11" s="115" customFormat="1" ht="14.5" customHeight="1" x14ac:dyDescent="0.55000000000000004">
      <c r="A330" s="121">
        <v>12</v>
      </c>
      <c r="B330" s="59" t="s">
        <v>1115</v>
      </c>
      <c r="C330" s="6"/>
      <c r="D330" s="118"/>
      <c r="E330" s="36"/>
      <c r="F330" s="36"/>
      <c r="G330" s="37"/>
      <c r="H330" s="34"/>
      <c r="I330" s="37"/>
      <c r="K330" s="159"/>
    </row>
    <row r="331" spans="1:11" s="115" customFormat="1" ht="15.3" x14ac:dyDescent="0.55000000000000004">
      <c r="A331" s="11" t="s">
        <v>590</v>
      </c>
      <c r="B331" s="3" t="s">
        <v>275</v>
      </c>
      <c r="C331" s="6" t="s">
        <v>125</v>
      </c>
      <c r="D331" s="125" t="s">
        <v>287</v>
      </c>
      <c r="E331" s="118" t="s">
        <v>1567</v>
      </c>
      <c r="F331" s="118" t="s">
        <v>1574</v>
      </c>
      <c r="G331" s="69">
        <f>1/270</f>
        <v>3.7037037037037038E-3</v>
      </c>
      <c r="H331" s="34">
        <v>3</v>
      </c>
      <c r="I331" s="37">
        <f>G331/H331</f>
        <v>1.2345679012345679E-3</v>
      </c>
      <c r="K331" s="159"/>
    </row>
    <row r="332" spans="1:11" s="115" customFormat="1" ht="15.3" x14ac:dyDescent="0.55000000000000004">
      <c r="A332" s="11" t="s">
        <v>591</v>
      </c>
      <c r="B332" s="3" t="s">
        <v>891</v>
      </c>
      <c r="C332" s="6" t="s">
        <v>125</v>
      </c>
      <c r="D332" s="125" t="s">
        <v>911</v>
      </c>
      <c r="E332" s="118" t="s">
        <v>1568</v>
      </c>
      <c r="F332" s="118" t="s">
        <v>1627</v>
      </c>
      <c r="G332" s="69">
        <f>8/270</f>
        <v>2.9629629629629631E-2</v>
      </c>
      <c r="H332" s="34">
        <v>3</v>
      </c>
      <c r="I332" s="37">
        <f t="shared" ref="I332:I341" si="32">G332/H332</f>
        <v>9.876543209876543E-3</v>
      </c>
      <c r="K332" s="159"/>
    </row>
    <row r="333" spans="1:11" s="115" customFormat="1" ht="15.3" x14ac:dyDescent="0.55000000000000004">
      <c r="A333" s="11" t="s">
        <v>592</v>
      </c>
      <c r="B333" s="3" t="s">
        <v>892</v>
      </c>
      <c r="C333" s="6" t="s">
        <v>125</v>
      </c>
      <c r="D333" s="125" t="s">
        <v>911</v>
      </c>
      <c r="E333" s="118" t="s">
        <v>1568</v>
      </c>
      <c r="F333" s="118" t="s">
        <v>1627</v>
      </c>
      <c r="G333" s="69">
        <f t="shared" ref="G333:G334" si="33">8/270</f>
        <v>2.9629629629629631E-2</v>
      </c>
      <c r="H333" s="34">
        <v>3</v>
      </c>
      <c r="I333" s="37">
        <f t="shared" si="32"/>
        <v>9.876543209876543E-3</v>
      </c>
      <c r="K333" s="159"/>
    </row>
    <row r="334" spans="1:11" s="115" customFormat="1" ht="15.3" x14ac:dyDescent="0.55000000000000004">
      <c r="A334" s="11" t="s">
        <v>593</v>
      </c>
      <c r="B334" s="3" t="s">
        <v>893</v>
      </c>
      <c r="C334" s="6" t="s">
        <v>125</v>
      </c>
      <c r="D334" s="125" t="s">
        <v>911</v>
      </c>
      <c r="E334" s="118" t="s">
        <v>1568</v>
      </c>
      <c r="F334" s="118" t="s">
        <v>1627</v>
      </c>
      <c r="G334" s="69">
        <f t="shared" si="33"/>
        <v>2.9629629629629631E-2</v>
      </c>
      <c r="H334" s="34">
        <v>3</v>
      </c>
      <c r="I334" s="37">
        <f t="shared" si="32"/>
        <v>9.876543209876543E-3</v>
      </c>
      <c r="K334" s="159"/>
    </row>
    <row r="335" spans="1:11" s="115" customFormat="1" ht="15.3" x14ac:dyDescent="0.55000000000000004">
      <c r="A335" s="11" t="s">
        <v>594</v>
      </c>
      <c r="B335" s="3" t="s">
        <v>894</v>
      </c>
      <c r="C335" s="6" t="s">
        <v>125</v>
      </c>
      <c r="D335" s="125" t="s">
        <v>287</v>
      </c>
      <c r="E335" s="118" t="s">
        <v>1567</v>
      </c>
      <c r="F335" s="118" t="s">
        <v>1574</v>
      </c>
      <c r="G335" s="69">
        <f t="shared" ref="G335:G337" si="34">1/270</f>
        <v>3.7037037037037038E-3</v>
      </c>
      <c r="H335" s="34">
        <v>3</v>
      </c>
      <c r="I335" s="37">
        <f t="shared" si="32"/>
        <v>1.2345679012345679E-3</v>
      </c>
      <c r="K335" s="159"/>
    </row>
    <row r="336" spans="1:11" s="115" customFormat="1" ht="15.3" x14ac:dyDescent="0.55000000000000004">
      <c r="A336" s="11" t="s">
        <v>595</v>
      </c>
      <c r="B336" s="3" t="s">
        <v>895</v>
      </c>
      <c r="C336" s="6" t="s">
        <v>125</v>
      </c>
      <c r="D336" s="125" t="s">
        <v>287</v>
      </c>
      <c r="E336" s="118" t="s">
        <v>1567</v>
      </c>
      <c r="F336" s="118" t="s">
        <v>1574</v>
      </c>
      <c r="G336" s="69">
        <f t="shared" si="34"/>
        <v>3.7037037037037038E-3</v>
      </c>
      <c r="H336" s="34">
        <v>3</v>
      </c>
      <c r="I336" s="37">
        <f t="shared" si="32"/>
        <v>1.2345679012345679E-3</v>
      </c>
      <c r="K336" s="159"/>
    </row>
    <row r="337" spans="1:11" s="115" customFormat="1" ht="15" customHeight="1" x14ac:dyDescent="0.55000000000000004">
      <c r="A337" s="11" t="s">
        <v>596</v>
      </c>
      <c r="B337" s="46" t="s">
        <v>896</v>
      </c>
      <c r="C337" s="6" t="s">
        <v>125</v>
      </c>
      <c r="D337" s="125" t="s">
        <v>287</v>
      </c>
      <c r="E337" s="118" t="s">
        <v>1567</v>
      </c>
      <c r="F337" s="118" t="s">
        <v>1574</v>
      </c>
      <c r="G337" s="69">
        <f t="shared" si="34"/>
        <v>3.7037037037037038E-3</v>
      </c>
      <c r="H337" s="34">
        <v>3</v>
      </c>
      <c r="I337" s="37">
        <f t="shared" si="32"/>
        <v>1.2345679012345679E-3</v>
      </c>
      <c r="K337" s="159"/>
    </row>
    <row r="338" spans="1:11" s="115" customFormat="1" ht="45.9" x14ac:dyDescent="0.55000000000000004">
      <c r="A338" s="11" t="s">
        <v>597</v>
      </c>
      <c r="B338" s="52" t="s">
        <v>551</v>
      </c>
      <c r="C338" s="9" t="s">
        <v>125</v>
      </c>
      <c r="D338" s="118" t="s">
        <v>421</v>
      </c>
      <c r="E338" s="118" t="s">
        <v>1607</v>
      </c>
      <c r="F338" s="118" t="s">
        <v>1616</v>
      </c>
      <c r="G338" s="69">
        <f>5/765</f>
        <v>6.5359477124183009E-3</v>
      </c>
      <c r="H338" s="34">
        <v>3</v>
      </c>
      <c r="I338" s="37">
        <f t="shared" si="32"/>
        <v>2.1786492374727671E-3</v>
      </c>
      <c r="K338" s="159"/>
    </row>
    <row r="339" spans="1:11" s="115" customFormat="1" ht="45.9" x14ac:dyDescent="0.55000000000000004">
      <c r="A339" s="11" t="s">
        <v>598</v>
      </c>
      <c r="B339" s="58" t="s">
        <v>550</v>
      </c>
      <c r="C339" s="25" t="s">
        <v>125</v>
      </c>
      <c r="D339" s="125" t="s">
        <v>289</v>
      </c>
      <c r="E339" s="118"/>
      <c r="F339" s="118" t="s">
        <v>1626</v>
      </c>
      <c r="G339" s="69">
        <f>2/45</f>
        <v>4.4444444444444446E-2</v>
      </c>
      <c r="H339" s="34">
        <v>3</v>
      </c>
      <c r="I339" s="37">
        <f t="shared" si="32"/>
        <v>1.4814814814814815E-2</v>
      </c>
      <c r="K339" s="159"/>
    </row>
    <row r="340" spans="1:11" s="115" customFormat="1" ht="28.2" x14ac:dyDescent="0.55000000000000004">
      <c r="A340" s="11" t="s">
        <v>599</v>
      </c>
      <c r="B340" s="46" t="s">
        <v>552</v>
      </c>
      <c r="C340" s="6" t="s">
        <v>125</v>
      </c>
      <c r="D340" s="125" t="s">
        <v>421</v>
      </c>
      <c r="E340" s="118" t="s">
        <v>1607</v>
      </c>
      <c r="F340" s="118" t="s">
        <v>1616</v>
      </c>
      <c r="G340" s="69">
        <f>5/765</f>
        <v>6.5359477124183009E-3</v>
      </c>
      <c r="H340" s="34">
        <v>3</v>
      </c>
      <c r="I340" s="37">
        <f t="shared" si="32"/>
        <v>2.1786492374727671E-3</v>
      </c>
      <c r="K340" s="159"/>
    </row>
    <row r="341" spans="1:11" s="115" customFormat="1" ht="15.3" x14ac:dyDescent="0.55000000000000004">
      <c r="A341" s="11" t="s">
        <v>600</v>
      </c>
      <c r="B341" s="3" t="s">
        <v>897</v>
      </c>
      <c r="C341" s="6" t="s">
        <v>125</v>
      </c>
      <c r="D341" s="118" t="s">
        <v>289</v>
      </c>
      <c r="E341" s="118"/>
      <c r="F341" s="118" t="s">
        <v>1626</v>
      </c>
      <c r="G341" s="69">
        <f>2/45</f>
        <v>4.4444444444444446E-2</v>
      </c>
      <c r="H341" s="34">
        <v>3</v>
      </c>
      <c r="I341" s="37">
        <f t="shared" si="32"/>
        <v>1.4814814814814815E-2</v>
      </c>
      <c r="K341" s="159"/>
    </row>
    <row r="342" spans="1:11" s="115" customFormat="1" ht="15.3" x14ac:dyDescent="0.55000000000000004">
      <c r="A342" s="121">
        <v>13</v>
      </c>
      <c r="B342" s="59" t="s">
        <v>86</v>
      </c>
      <c r="C342" s="6"/>
      <c r="D342" s="118"/>
      <c r="E342" s="118"/>
      <c r="F342" s="119"/>
      <c r="G342" s="37"/>
      <c r="H342" s="34"/>
      <c r="I342" s="37"/>
      <c r="K342" s="159"/>
    </row>
    <row r="343" spans="1:11" s="115" customFormat="1" ht="15.3" x14ac:dyDescent="0.55000000000000004">
      <c r="A343" s="11" t="s">
        <v>617</v>
      </c>
      <c r="B343" s="3" t="s">
        <v>87</v>
      </c>
      <c r="C343" s="6" t="s">
        <v>125</v>
      </c>
      <c r="D343" s="125" t="s">
        <v>427</v>
      </c>
      <c r="E343" s="118" t="s">
        <v>1579</v>
      </c>
      <c r="F343" s="119" t="s">
        <v>1566</v>
      </c>
      <c r="G343" s="37">
        <f>2/765</f>
        <v>2.6143790849673201E-3</v>
      </c>
      <c r="H343" s="34">
        <v>3</v>
      </c>
      <c r="I343" s="37">
        <f>G343/H343</f>
        <v>8.7145969498910673E-4</v>
      </c>
      <c r="K343" s="159"/>
    </row>
    <row r="344" spans="1:11" s="115" customFormat="1" ht="15.3" x14ac:dyDescent="0.55000000000000004">
      <c r="A344" s="11" t="s">
        <v>618</v>
      </c>
      <c r="B344" s="3" t="s">
        <v>616</v>
      </c>
      <c r="C344" s="6" t="s">
        <v>125</v>
      </c>
      <c r="D344" s="125" t="s">
        <v>427</v>
      </c>
      <c r="E344" s="118" t="s">
        <v>1579</v>
      </c>
      <c r="F344" s="119" t="s">
        <v>1566</v>
      </c>
      <c r="G344" s="37">
        <f>2/765</f>
        <v>2.6143790849673201E-3</v>
      </c>
      <c r="H344" s="34">
        <v>3</v>
      </c>
      <c r="I344" s="37">
        <f>G344/H344</f>
        <v>8.7145969498910673E-4</v>
      </c>
      <c r="K344" s="159"/>
    </row>
    <row r="345" spans="1:11" s="115" customFormat="1" ht="15.3" x14ac:dyDescent="0.55000000000000004">
      <c r="A345" s="163">
        <v>14</v>
      </c>
      <c r="B345" s="59" t="s">
        <v>611</v>
      </c>
      <c r="C345" s="7"/>
      <c r="D345" s="118"/>
      <c r="E345" s="118"/>
      <c r="F345" s="119"/>
      <c r="G345" s="37"/>
      <c r="H345" s="34"/>
      <c r="I345" s="37"/>
      <c r="K345" s="159"/>
    </row>
    <row r="346" spans="1:11" s="115" customFormat="1" ht="15.3" x14ac:dyDescent="0.55000000000000004">
      <c r="A346" s="17" t="s">
        <v>632</v>
      </c>
      <c r="B346" s="3" t="s">
        <v>88</v>
      </c>
      <c r="C346" s="6" t="s">
        <v>202</v>
      </c>
      <c r="D346" s="36" t="s">
        <v>1116</v>
      </c>
      <c r="E346" s="36"/>
      <c r="F346" s="36" t="s">
        <v>1628</v>
      </c>
      <c r="G346" s="37">
        <f>6/225</f>
        <v>2.6666666666666668E-2</v>
      </c>
      <c r="H346" s="34">
        <v>3</v>
      </c>
      <c r="I346" s="37">
        <f>G346/H346</f>
        <v>8.8888888888888889E-3</v>
      </c>
      <c r="K346" s="159"/>
    </row>
    <row r="347" spans="1:11" s="115" customFormat="1" ht="15.3" x14ac:dyDescent="0.55000000000000004">
      <c r="A347" s="17" t="s">
        <v>633</v>
      </c>
      <c r="B347" s="3" t="s">
        <v>898</v>
      </c>
      <c r="C347" s="6" t="s">
        <v>202</v>
      </c>
      <c r="D347" s="125" t="s">
        <v>432</v>
      </c>
      <c r="E347" s="36" t="s">
        <v>1571</v>
      </c>
      <c r="F347" s="119" t="s">
        <v>1573</v>
      </c>
      <c r="G347" s="37">
        <f>3/765</f>
        <v>3.9215686274509803E-3</v>
      </c>
      <c r="H347" s="34">
        <v>8</v>
      </c>
      <c r="I347" s="37">
        <f t="shared" ref="I347:I367" si="35">G347/H347</f>
        <v>4.9019607843137254E-4</v>
      </c>
      <c r="K347" s="159"/>
    </row>
    <row r="348" spans="1:11" s="115" customFormat="1" ht="15.3" x14ac:dyDescent="0.55000000000000004">
      <c r="A348" s="17" t="s">
        <v>1117</v>
      </c>
      <c r="B348" s="3" t="s">
        <v>899</v>
      </c>
      <c r="C348" s="6" t="s">
        <v>202</v>
      </c>
      <c r="D348" s="125" t="s">
        <v>432</v>
      </c>
      <c r="E348" s="36" t="s">
        <v>1571</v>
      </c>
      <c r="F348" s="119" t="s">
        <v>1573</v>
      </c>
      <c r="G348" s="37">
        <f>3/765</f>
        <v>3.9215686274509803E-3</v>
      </c>
      <c r="H348" s="34">
        <v>8</v>
      </c>
      <c r="I348" s="37">
        <f t="shared" si="35"/>
        <v>4.9019607843137254E-4</v>
      </c>
      <c r="K348" s="159"/>
    </row>
    <row r="349" spans="1:11" s="115" customFormat="1" ht="15.3" x14ac:dyDescent="0.55000000000000004">
      <c r="A349" s="17" t="s">
        <v>1118</v>
      </c>
      <c r="B349" s="3" t="s">
        <v>91</v>
      </c>
      <c r="C349" s="6" t="s">
        <v>202</v>
      </c>
      <c r="D349" s="125" t="s">
        <v>612</v>
      </c>
      <c r="E349" s="36"/>
      <c r="F349" s="118" t="s">
        <v>1629</v>
      </c>
      <c r="G349" s="37">
        <f>20/45</f>
        <v>0.44444444444444442</v>
      </c>
      <c r="H349" s="34">
        <v>3</v>
      </c>
      <c r="I349" s="37">
        <f t="shared" si="35"/>
        <v>0.14814814814814814</v>
      </c>
      <c r="K349" s="159"/>
    </row>
    <row r="350" spans="1:11" s="115" customFormat="1" ht="15.3" x14ac:dyDescent="0.55000000000000004">
      <c r="A350" s="17" t="s">
        <v>1119</v>
      </c>
      <c r="B350" s="3" t="s">
        <v>92</v>
      </c>
      <c r="C350" s="6" t="s">
        <v>202</v>
      </c>
      <c r="D350" s="125" t="s">
        <v>435</v>
      </c>
      <c r="E350" s="36" t="s">
        <v>1593</v>
      </c>
      <c r="F350" s="119" t="s">
        <v>1595</v>
      </c>
      <c r="G350" s="37">
        <f>20/765</f>
        <v>2.6143790849673203E-2</v>
      </c>
      <c r="H350" s="34">
        <v>3</v>
      </c>
      <c r="I350" s="37">
        <f t="shared" si="35"/>
        <v>8.7145969498910684E-3</v>
      </c>
      <c r="K350" s="159"/>
    </row>
    <row r="351" spans="1:11" s="115" customFormat="1" ht="15.3" x14ac:dyDescent="0.55000000000000004">
      <c r="A351" s="17" t="s">
        <v>1120</v>
      </c>
      <c r="B351" s="3" t="s">
        <v>93</v>
      </c>
      <c r="C351" s="6" t="s">
        <v>202</v>
      </c>
      <c r="D351" s="125" t="s">
        <v>432</v>
      </c>
      <c r="E351" s="36" t="s">
        <v>1571</v>
      </c>
      <c r="F351" s="119" t="s">
        <v>1573</v>
      </c>
      <c r="G351" s="37">
        <f>3/765</f>
        <v>3.9215686274509803E-3</v>
      </c>
      <c r="H351" s="34">
        <v>3</v>
      </c>
      <c r="I351" s="37">
        <f t="shared" si="35"/>
        <v>1.30718954248366E-3</v>
      </c>
      <c r="K351" s="159"/>
    </row>
    <row r="352" spans="1:11" s="115" customFormat="1" ht="15.3" x14ac:dyDescent="0.55000000000000004">
      <c r="A352" s="17" t="s">
        <v>1121</v>
      </c>
      <c r="B352" s="3" t="s">
        <v>900</v>
      </c>
      <c r="C352" s="6"/>
      <c r="D352" s="118"/>
      <c r="E352" s="118"/>
      <c r="F352" s="119"/>
      <c r="G352" s="37"/>
      <c r="H352" s="34"/>
      <c r="I352" s="37"/>
      <c r="K352" s="159"/>
    </row>
    <row r="353" spans="1:11" s="115" customFormat="1" ht="15.3" x14ac:dyDescent="0.55000000000000004">
      <c r="A353" s="18"/>
      <c r="B353" s="3" t="s">
        <v>94</v>
      </c>
      <c r="C353" s="6" t="s">
        <v>202</v>
      </c>
      <c r="D353" s="36" t="s">
        <v>613</v>
      </c>
      <c r="E353" s="118"/>
      <c r="F353" s="36" t="s">
        <v>1553</v>
      </c>
      <c r="G353" s="37">
        <f>1/225</f>
        <v>4.4444444444444444E-3</v>
      </c>
      <c r="H353" s="34">
        <v>5</v>
      </c>
      <c r="I353" s="37">
        <f t="shared" si="35"/>
        <v>8.8888888888888893E-4</v>
      </c>
      <c r="K353" s="159"/>
    </row>
    <row r="354" spans="1:11" s="115" customFormat="1" ht="15.3" x14ac:dyDescent="0.55000000000000004">
      <c r="A354" s="164"/>
      <c r="B354" s="3" t="s">
        <v>95</v>
      </c>
      <c r="C354" s="6" t="s">
        <v>202</v>
      </c>
      <c r="D354" s="36" t="s">
        <v>613</v>
      </c>
      <c r="E354" s="36"/>
      <c r="F354" s="36" t="s">
        <v>1553</v>
      </c>
      <c r="G354" s="37">
        <f t="shared" ref="G354:G360" si="36">1/225</f>
        <v>4.4444444444444444E-3</v>
      </c>
      <c r="H354" s="34">
        <v>5</v>
      </c>
      <c r="I354" s="37">
        <f t="shared" si="35"/>
        <v>8.8888888888888893E-4</v>
      </c>
      <c r="K354" s="159"/>
    </row>
    <row r="355" spans="1:11" s="115" customFormat="1" ht="15.3" x14ac:dyDescent="0.55000000000000004">
      <c r="A355" s="11"/>
      <c r="B355" s="3" t="s">
        <v>57</v>
      </c>
      <c r="C355" s="6" t="s">
        <v>125</v>
      </c>
      <c r="D355" s="36" t="s">
        <v>613</v>
      </c>
      <c r="E355" s="36"/>
      <c r="F355" s="36" t="s">
        <v>1553</v>
      </c>
      <c r="G355" s="37">
        <f t="shared" si="36"/>
        <v>4.4444444444444444E-3</v>
      </c>
      <c r="H355" s="34">
        <v>5</v>
      </c>
      <c r="I355" s="37">
        <f t="shared" si="35"/>
        <v>8.8888888888888893E-4</v>
      </c>
      <c r="K355" s="159"/>
    </row>
    <row r="356" spans="1:11" s="115" customFormat="1" ht="15.3" x14ac:dyDescent="0.55000000000000004">
      <c r="A356" s="11" t="s">
        <v>1122</v>
      </c>
      <c r="B356" s="3" t="s">
        <v>901</v>
      </c>
      <c r="C356" s="6"/>
      <c r="D356" s="36"/>
      <c r="E356" s="118"/>
      <c r="F356" s="36"/>
      <c r="G356" s="37"/>
      <c r="H356" s="34"/>
      <c r="I356" s="37"/>
      <c r="K356" s="159"/>
    </row>
    <row r="357" spans="1:11" s="115" customFormat="1" ht="15.3" x14ac:dyDescent="0.55000000000000004">
      <c r="A357" s="11"/>
      <c r="B357" s="3" t="s">
        <v>68</v>
      </c>
      <c r="C357" s="6" t="s">
        <v>125</v>
      </c>
      <c r="D357" s="36" t="s">
        <v>613</v>
      </c>
      <c r="E357" s="36"/>
      <c r="F357" s="36" t="s">
        <v>1553</v>
      </c>
      <c r="G357" s="37">
        <f t="shared" si="36"/>
        <v>4.4444444444444444E-3</v>
      </c>
      <c r="H357" s="34">
        <v>7</v>
      </c>
      <c r="I357" s="37">
        <f t="shared" si="35"/>
        <v>6.3492063492063492E-4</v>
      </c>
      <c r="K357" s="159"/>
    </row>
    <row r="358" spans="1:11" s="115" customFormat="1" ht="15.3" x14ac:dyDescent="0.55000000000000004">
      <c r="A358" s="11"/>
      <c r="B358" s="3" t="s">
        <v>69</v>
      </c>
      <c r="C358" s="6" t="s">
        <v>125</v>
      </c>
      <c r="D358" s="36" t="s">
        <v>613</v>
      </c>
      <c r="E358" s="36"/>
      <c r="F358" s="36" t="s">
        <v>1553</v>
      </c>
      <c r="G358" s="37">
        <f t="shared" si="36"/>
        <v>4.4444444444444444E-3</v>
      </c>
      <c r="H358" s="34">
        <v>5</v>
      </c>
      <c r="I358" s="37">
        <f t="shared" si="35"/>
        <v>8.8888888888888893E-4</v>
      </c>
      <c r="K358" s="159"/>
    </row>
    <row r="359" spans="1:11" s="115" customFormat="1" ht="15.3" x14ac:dyDescent="0.55000000000000004">
      <c r="A359" s="11"/>
      <c r="B359" s="3" t="s">
        <v>96</v>
      </c>
      <c r="C359" s="6" t="s">
        <v>202</v>
      </c>
      <c r="D359" s="36" t="s">
        <v>613</v>
      </c>
      <c r="E359" s="118"/>
      <c r="F359" s="36" t="s">
        <v>1553</v>
      </c>
      <c r="G359" s="37">
        <f t="shared" si="36"/>
        <v>4.4444444444444444E-3</v>
      </c>
      <c r="H359" s="34">
        <v>5</v>
      </c>
      <c r="I359" s="37">
        <f t="shared" si="35"/>
        <v>8.8888888888888893E-4</v>
      </c>
      <c r="K359" s="159"/>
    </row>
    <row r="360" spans="1:11" s="115" customFormat="1" ht="15.3" x14ac:dyDescent="0.55000000000000004">
      <c r="A360" s="11"/>
      <c r="B360" s="3" t="s">
        <v>97</v>
      </c>
      <c r="C360" s="6" t="s">
        <v>202</v>
      </c>
      <c r="D360" s="36" t="s">
        <v>613</v>
      </c>
      <c r="E360" s="118"/>
      <c r="F360" s="36" t="s">
        <v>1553</v>
      </c>
      <c r="G360" s="37">
        <f t="shared" si="36"/>
        <v>4.4444444444444444E-3</v>
      </c>
      <c r="H360" s="34">
        <v>5</v>
      </c>
      <c r="I360" s="37">
        <f t="shared" si="35"/>
        <v>8.8888888888888893E-4</v>
      </c>
      <c r="K360" s="159"/>
    </row>
    <row r="361" spans="1:11" s="115" customFormat="1" ht="15.3" x14ac:dyDescent="0.55000000000000004">
      <c r="A361" s="11" t="s">
        <v>1213</v>
      </c>
      <c r="B361" s="3" t="s">
        <v>98</v>
      </c>
      <c r="C361" s="6" t="s">
        <v>202</v>
      </c>
      <c r="D361" s="125" t="s">
        <v>454</v>
      </c>
      <c r="E361" s="118" t="s">
        <v>1561</v>
      </c>
      <c r="F361" s="119" t="s">
        <v>1559</v>
      </c>
      <c r="G361" s="37">
        <f>1/765</f>
        <v>1.30718954248366E-3</v>
      </c>
      <c r="H361" s="34">
        <v>7</v>
      </c>
      <c r="I361" s="37">
        <f t="shared" si="35"/>
        <v>1.8674136321195143E-4</v>
      </c>
      <c r="K361" s="159"/>
    </row>
    <row r="362" spans="1:11" s="115" customFormat="1" ht="15.3" x14ac:dyDescent="0.55000000000000004">
      <c r="A362" s="11" t="s">
        <v>1214</v>
      </c>
      <c r="B362" s="3" t="s">
        <v>99</v>
      </c>
      <c r="C362" s="6" t="s">
        <v>202</v>
      </c>
      <c r="D362" s="125" t="s">
        <v>454</v>
      </c>
      <c r="E362" s="118" t="s">
        <v>1561</v>
      </c>
      <c r="F362" s="119" t="s">
        <v>1559</v>
      </c>
      <c r="G362" s="37">
        <f t="shared" ref="G362" si="37">1/765</f>
        <v>1.30718954248366E-3</v>
      </c>
      <c r="H362" s="34">
        <v>5</v>
      </c>
      <c r="I362" s="37">
        <f t="shared" si="35"/>
        <v>2.61437908496732E-4</v>
      </c>
      <c r="K362" s="159"/>
    </row>
    <row r="363" spans="1:11" s="115" customFormat="1" ht="15.3" x14ac:dyDescent="0.55000000000000004">
      <c r="A363" s="11" t="s">
        <v>1215</v>
      </c>
      <c r="B363" s="3" t="s">
        <v>100</v>
      </c>
      <c r="C363" s="6" t="s">
        <v>202</v>
      </c>
      <c r="D363" s="125" t="s">
        <v>427</v>
      </c>
      <c r="E363" s="118" t="s">
        <v>1579</v>
      </c>
      <c r="F363" s="119" t="s">
        <v>1566</v>
      </c>
      <c r="G363" s="37">
        <f>2/765</f>
        <v>2.6143790849673201E-3</v>
      </c>
      <c r="H363" s="34">
        <v>5</v>
      </c>
      <c r="I363" s="37">
        <f t="shared" si="35"/>
        <v>5.2287581699346399E-4</v>
      </c>
      <c r="K363" s="159"/>
    </row>
    <row r="364" spans="1:11" s="115" customFormat="1" ht="15.3" x14ac:dyDescent="0.55000000000000004">
      <c r="A364" s="11" t="s">
        <v>1216</v>
      </c>
      <c r="B364" s="3" t="s">
        <v>101</v>
      </c>
      <c r="C364" s="6" t="s">
        <v>195</v>
      </c>
      <c r="D364" s="125" t="s">
        <v>427</v>
      </c>
      <c r="E364" s="118" t="s">
        <v>1579</v>
      </c>
      <c r="F364" s="119" t="s">
        <v>1566</v>
      </c>
      <c r="G364" s="37">
        <f>2/765</f>
        <v>2.6143790849673201E-3</v>
      </c>
      <c r="H364" s="34">
        <v>3</v>
      </c>
      <c r="I364" s="37">
        <f t="shared" si="35"/>
        <v>8.7145969498910673E-4</v>
      </c>
      <c r="K364" s="159"/>
    </row>
    <row r="365" spans="1:11" s="115" customFormat="1" ht="15.3" x14ac:dyDescent="0.55000000000000004">
      <c r="A365" s="11" t="s">
        <v>1217</v>
      </c>
      <c r="B365" s="3" t="s">
        <v>102</v>
      </c>
      <c r="C365" s="6" t="s">
        <v>125</v>
      </c>
      <c r="D365" s="118" t="s">
        <v>636</v>
      </c>
      <c r="E365" s="36"/>
      <c r="F365" s="118" t="s">
        <v>636</v>
      </c>
      <c r="G365" s="37">
        <f>1/2</f>
        <v>0.5</v>
      </c>
      <c r="H365" s="34">
        <v>5</v>
      </c>
      <c r="I365" s="37">
        <f t="shared" si="35"/>
        <v>0.1</v>
      </c>
      <c r="K365" s="159"/>
    </row>
    <row r="366" spans="1:11" s="115" customFormat="1" ht="15.3" x14ac:dyDescent="0.55000000000000004">
      <c r="A366" s="11" t="s">
        <v>1218</v>
      </c>
      <c r="B366" s="3" t="s">
        <v>103</v>
      </c>
      <c r="C366" s="6" t="s">
        <v>202</v>
      </c>
      <c r="D366" s="118" t="s">
        <v>680</v>
      </c>
      <c r="E366" s="36" t="s">
        <v>285</v>
      </c>
      <c r="F366" s="118" t="s">
        <v>1630</v>
      </c>
      <c r="G366" s="37">
        <f>1/45</f>
        <v>2.2222222222222223E-2</v>
      </c>
      <c r="H366" s="34">
        <v>5</v>
      </c>
      <c r="I366" s="37">
        <f t="shared" si="35"/>
        <v>4.4444444444444444E-3</v>
      </c>
      <c r="K366" s="159"/>
    </row>
    <row r="367" spans="1:11" s="115" customFormat="1" ht="15.3" x14ac:dyDescent="0.55000000000000004">
      <c r="A367" s="11" t="s">
        <v>1219</v>
      </c>
      <c r="B367" s="3" t="s">
        <v>104</v>
      </c>
      <c r="C367" s="6" t="s">
        <v>125</v>
      </c>
      <c r="D367" s="118" t="s">
        <v>680</v>
      </c>
      <c r="E367" s="36" t="s">
        <v>285</v>
      </c>
      <c r="F367" s="118" t="s">
        <v>1630</v>
      </c>
      <c r="G367" s="37">
        <f>1/45</f>
        <v>2.2222222222222223E-2</v>
      </c>
      <c r="H367" s="34">
        <v>10</v>
      </c>
      <c r="I367" s="37">
        <f t="shared" si="35"/>
        <v>2.2222222222222222E-3</v>
      </c>
      <c r="K367" s="159"/>
    </row>
    <row r="368" spans="1:11" s="115" customFormat="1" ht="15.3" x14ac:dyDescent="0.55000000000000004">
      <c r="A368" s="21"/>
      <c r="B368" s="66" t="s">
        <v>1124</v>
      </c>
      <c r="C368" s="3"/>
      <c r="D368" s="118"/>
      <c r="E368" s="36"/>
      <c r="F368" s="118"/>
      <c r="G368" s="37"/>
      <c r="H368" s="34"/>
      <c r="I368" s="37"/>
      <c r="K368" s="159"/>
    </row>
    <row r="369" spans="1:11" s="115" customFormat="1" ht="15.3" x14ac:dyDescent="0.55000000000000004">
      <c r="A369" s="28">
        <v>1</v>
      </c>
      <c r="B369" s="59" t="s">
        <v>902</v>
      </c>
      <c r="C369" s="3"/>
      <c r="D369" s="118"/>
      <c r="E369" s="36"/>
      <c r="F369" s="118"/>
      <c r="G369" s="37"/>
      <c r="H369" s="34"/>
      <c r="I369" s="37"/>
      <c r="K369" s="159"/>
    </row>
    <row r="370" spans="1:11" s="115" customFormat="1" ht="15.3" x14ac:dyDescent="0.55000000000000004">
      <c r="A370" s="21" t="s">
        <v>290</v>
      </c>
      <c r="B370" s="3" t="s">
        <v>275</v>
      </c>
      <c r="C370" s="4" t="s">
        <v>125</v>
      </c>
      <c r="D370" s="118" t="s">
        <v>287</v>
      </c>
      <c r="E370" s="36" t="s">
        <v>613</v>
      </c>
      <c r="F370" s="125" t="s">
        <v>1631</v>
      </c>
      <c r="G370" s="37">
        <f>1/225</f>
        <v>4.4444444444444444E-3</v>
      </c>
      <c r="H370" s="34">
        <v>3</v>
      </c>
      <c r="I370" s="37">
        <f>G370/H370</f>
        <v>1.4814814814814814E-3</v>
      </c>
      <c r="K370" s="159"/>
    </row>
    <row r="371" spans="1:11" s="115" customFormat="1" ht="15.3" x14ac:dyDescent="0.55000000000000004">
      <c r="A371" s="21" t="s">
        <v>291</v>
      </c>
      <c r="B371" s="3" t="s">
        <v>700</v>
      </c>
      <c r="C371" s="4" t="s">
        <v>125</v>
      </c>
      <c r="D371" s="118" t="s">
        <v>287</v>
      </c>
      <c r="E371" s="36" t="s">
        <v>613</v>
      </c>
      <c r="F371" s="125" t="s">
        <v>1631</v>
      </c>
      <c r="G371" s="37">
        <f t="shared" ref="G371:G374" si="38">1/225</f>
        <v>4.4444444444444444E-3</v>
      </c>
      <c r="H371" s="34">
        <v>3</v>
      </c>
      <c r="I371" s="37">
        <f t="shared" ref="I371:I374" si="39">G371/H371</f>
        <v>1.4814814814814814E-3</v>
      </c>
      <c r="K371" s="159"/>
    </row>
    <row r="372" spans="1:11" s="115" customFormat="1" ht="15.3" x14ac:dyDescent="0.55000000000000004">
      <c r="A372" s="21" t="s">
        <v>292</v>
      </c>
      <c r="B372" s="49" t="s">
        <v>701</v>
      </c>
      <c r="C372" s="4" t="s">
        <v>125</v>
      </c>
      <c r="D372" s="118" t="s">
        <v>287</v>
      </c>
      <c r="E372" s="36" t="s">
        <v>613</v>
      </c>
      <c r="F372" s="125" t="s">
        <v>1631</v>
      </c>
      <c r="G372" s="37">
        <f t="shared" si="38"/>
        <v>4.4444444444444444E-3</v>
      </c>
      <c r="H372" s="34">
        <v>3</v>
      </c>
      <c r="I372" s="37">
        <f t="shared" si="39"/>
        <v>1.4814814814814814E-3</v>
      </c>
      <c r="K372" s="159"/>
    </row>
    <row r="373" spans="1:11" s="115" customFormat="1" ht="30.6" x14ac:dyDescent="0.55000000000000004">
      <c r="A373" s="21" t="s">
        <v>293</v>
      </c>
      <c r="B373" s="16" t="s">
        <v>702</v>
      </c>
      <c r="C373" s="4" t="s">
        <v>125</v>
      </c>
      <c r="D373" s="118" t="s">
        <v>287</v>
      </c>
      <c r="E373" s="118" t="s">
        <v>613</v>
      </c>
      <c r="F373" s="125" t="s">
        <v>1631</v>
      </c>
      <c r="G373" s="37">
        <f t="shared" si="38"/>
        <v>4.4444444444444444E-3</v>
      </c>
      <c r="H373" s="34">
        <v>3</v>
      </c>
      <c r="I373" s="37">
        <f t="shared" si="39"/>
        <v>1.4814814814814814E-3</v>
      </c>
      <c r="K373" s="159"/>
    </row>
    <row r="374" spans="1:11" ht="15.3" x14ac:dyDescent="0.55000000000000004">
      <c r="A374" s="21" t="s">
        <v>294</v>
      </c>
      <c r="B374" s="3" t="s">
        <v>909</v>
      </c>
      <c r="C374" s="4" t="s">
        <v>125</v>
      </c>
      <c r="D374" s="118" t="s">
        <v>287</v>
      </c>
      <c r="E374" s="36" t="s">
        <v>613</v>
      </c>
      <c r="F374" s="125" t="s">
        <v>1631</v>
      </c>
      <c r="G374" s="37">
        <f t="shared" si="38"/>
        <v>4.4444444444444444E-3</v>
      </c>
      <c r="H374" s="34">
        <v>3</v>
      </c>
      <c r="I374" s="37">
        <f t="shared" si="39"/>
        <v>1.4814814814814814E-3</v>
      </c>
    </row>
    <row r="375" spans="1:11" ht="15.3" x14ac:dyDescent="0.55000000000000004">
      <c r="A375" s="33">
        <v>2</v>
      </c>
      <c r="B375" s="59" t="s">
        <v>326</v>
      </c>
      <c r="C375" s="4"/>
      <c r="D375" s="118"/>
      <c r="E375" s="125"/>
      <c r="F375" s="125"/>
      <c r="G375" s="139"/>
      <c r="H375" s="34"/>
      <c r="I375" s="37"/>
    </row>
    <row r="376" spans="1:11" ht="15.3" x14ac:dyDescent="0.55000000000000004">
      <c r="A376" s="23" t="s">
        <v>296</v>
      </c>
      <c r="B376" s="3" t="s">
        <v>703</v>
      </c>
      <c r="C376" s="4" t="s">
        <v>125</v>
      </c>
      <c r="D376" s="118" t="s">
        <v>287</v>
      </c>
      <c r="E376" s="36" t="s">
        <v>613</v>
      </c>
      <c r="F376" s="125" t="s">
        <v>1553</v>
      </c>
      <c r="G376" s="139">
        <f>1/225</f>
        <v>4.4444444444444444E-3</v>
      </c>
      <c r="H376" s="34">
        <v>3</v>
      </c>
      <c r="I376" s="37">
        <f>G376/H376</f>
        <v>1.4814814814814814E-3</v>
      </c>
    </row>
    <row r="377" spans="1:11" ht="15.3" x14ac:dyDescent="0.55000000000000004">
      <c r="A377" s="23" t="s">
        <v>297</v>
      </c>
      <c r="B377" s="3" t="s">
        <v>704</v>
      </c>
      <c r="C377" s="4" t="s">
        <v>125</v>
      </c>
      <c r="D377" s="118" t="s">
        <v>425</v>
      </c>
      <c r="E377" s="36" t="s">
        <v>1554</v>
      </c>
      <c r="F377" s="125" t="s">
        <v>1556</v>
      </c>
      <c r="G377" s="139">
        <f>4/225</f>
        <v>1.7777777777777778E-2</v>
      </c>
      <c r="H377" s="34">
        <v>3</v>
      </c>
      <c r="I377" s="37">
        <f t="shared" ref="I377:I382" si="40">G377/H377</f>
        <v>5.9259259259259256E-3</v>
      </c>
    </row>
    <row r="378" spans="1:11" ht="15.3" x14ac:dyDescent="0.55000000000000004">
      <c r="A378" s="23" t="s">
        <v>303</v>
      </c>
      <c r="B378" s="3" t="s">
        <v>705</v>
      </c>
      <c r="C378" s="4" t="s">
        <v>125</v>
      </c>
      <c r="D378" s="118" t="s">
        <v>911</v>
      </c>
      <c r="E378" s="36" t="s">
        <v>1555</v>
      </c>
      <c r="F378" s="125" t="s">
        <v>1557</v>
      </c>
      <c r="G378" s="139">
        <f>8/225</f>
        <v>3.5555555555555556E-2</v>
      </c>
      <c r="H378" s="34">
        <v>3</v>
      </c>
      <c r="I378" s="37">
        <f t="shared" si="40"/>
        <v>1.1851851851851851E-2</v>
      </c>
    </row>
    <row r="379" spans="1:11" ht="15.3" x14ac:dyDescent="0.55000000000000004">
      <c r="A379" s="23" t="s">
        <v>307</v>
      </c>
      <c r="B379" s="3" t="s">
        <v>706</v>
      </c>
      <c r="C379" s="4" t="s">
        <v>125</v>
      </c>
      <c r="D379" s="118" t="s">
        <v>911</v>
      </c>
      <c r="E379" s="36" t="s">
        <v>1555</v>
      </c>
      <c r="F379" s="125" t="s">
        <v>1557</v>
      </c>
      <c r="G379" s="139">
        <f t="shared" ref="G379:G380" si="41">8/225</f>
        <v>3.5555555555555556E-2</v>
      </c>
      <c r="H379" s="34">
        <v>3</v>
      </c>
      <c r="I379" s="37">
        <f t="shared" si="40"/>
        <v>1.1851851851851851E-2</v>
      </c>
    </row>
    <row r="380" spans="1:11" ht="30.6" x14ac:dyDescent="0.55000000000000004">
      <c r="A380" s="23" t="s">
        <v>308</v>
      </c>
      <c r="B380" s="16" t="s">
        <v>1125</v>
      </c>
      <c r="C380" s="4" t="s">
        <v>125</v>
      </c>
      <c r="D380" s="118" t="s">
        <v>911</v>
      </c>
      <c r="E380" s="118" t="s">
        <v>1555</v>
      </c>
      <c r="F380" s="125" t="s">
        <v>1557</v>
      </c>
      <c r="G380" s="139">
        <f t="shared" si="41"/>
        <v>3.5555555555555556E-2</v>
      </c>
      <c r="H380" s="34">
        <v>3</v>
      </c>
      <c r="I380" s="37">
        <f t="shared" si="40"/>
        <v>1.1851851851851851E-2</v>
      </c>
    </row>
    <row r="381" spans="1:11" ht="15.3" x14ac:dyDescent="0.55000000000000004">
      <c r="A381" s="23" t="s">
        <v>309</v>
      </c>
      <c r="B381" s="3" t="s">
        <v>707</v>
      </c>
      <c r="C381" s="4" t="s">
        <v>125</v>
      </c>
      <c r="D381" s="118" t="s">
        <v>287</v>
      </c>
      <c r="E381" s="36" t="s">
        <v>613</v>
      </c>
      <c r="F381" s="125" t="s">
        <v>1553</v>
      </c>
      <c r="G381" s="139">
        <f t="shared" ref="G381:G382" si="42">1/225</f>
        <v>4.4444444444444444E-3</v>
      </c>
      <c r="H381" s="34">
        <v>3</v>
      </c>
      <c r="I381" s="37">
        <f t="shared" si="40"/>
        <v>1.4814814814814814E-3</v>
      </c>
    </row>
    <row r="382" spans="1:11" ht="15.3" x14ac:dyDescent="0.55000000000000004">
      <c r="A382" s="23" t="s">
        <v>311</v>
      </c>
      <c r="B382" s="3" t="s">
        <v>708</v>
      </c>
      <c r="C382" s="4" t="s">
        <v>125</v>
      </c>
      <c r="D382" s="118" t="s">
        <v>287</v>
      </c>
      <c r="E382" s="36" t="s">
        <v>613</v>
      </c>
      <c r="F382" s="125" t="s">
        <v>1553</v>
      </c>
      <c r="G382" s="139">
        <f t="shared" si="42"/>
        <v>4.4444444444444444E-3</v>
      </c>
      <c r="H382" s="34">
        <v>3</v>
      </c>
      <c r="I382" s="37">
        <f t="shared" si="40"/>
        <v>1.4814814814814814E-3</v>
      </c>
    </row>
    <row r="383" spans="1:11" ht="15.3" x14ac:dyDescent="0.55000000000000004">
      <c r="A383" s="161">
        <v>3</v>
      </c>
      <c r="B383" s="128" t="s">
        <v>1367</v>
      </c>
      <c r="C383" s="9"/>
      <c r="D383" s="118"/>
      <c r="E383" s="125"/>
      <c r="F383" s="125"/>
      <c r="G383" s="139"/>
      <c r="H383" s="34"/>
      <c r="I383" s="68" t="s">
        <v>1590</v>
      </c>
    </row>
    <row r="384" spans="1:11" ht="15.3" x14ac:dyDescent="0.55000000000000004">
      <c r="A384" s="34" t="s">
        <v>328</v>
      </c>
      <c r="B384" s="8" t="s">
        <v>709</v>
      </c>
      <c r="C384" s="9" t="s">
        <v>202</v>
      </c>
      <c r="D384" s="118" t="s">
        <v>333</v>
      </c>
      <c r="E384" s="118" t="s">
        <v>1561</v>
      </c>
      <c r="F384" s="139" t="s">
        <v>1559</v>
      </c>
      <c r="G384" s="37">
        <f>1/765</f>
        <v>1.30718954248366E-3</v>
      </c>
      <c r="H384" s="34">
        <v>5</v>
      </c>
      <c r="I384" s="37">
        <f>G384/H384</f>
        <v>2.61437908496732E-4</v>
      </c>
    </row>
    <row r="385" spans="1:9" ht="15.3" x14ac:dyDescent="0.55000000000000004">
      <c r="A385" s="34" t="s">
        <v>329</v>
      </c>
      <c r="B385" s="45" t="s">
        <v>57</v>
      </c>
      <c r="C385" s="25" t="s">
        <v>125</v>
      </c>
      <c r="D385" s="118" t="s">
        <v>333</v>
      </c>
      <c r="E385" s="118" t="s">
        <v>1561</v>
      </c>
      <c r="F385" s="139" t="s">
        <v>1559</v>
      </c>
      <c r="G385" s="37">
        <f t="shared" ref="G385:G392" si="43">1/765</f>
        <v>1.30718954248366E-3</v>
      </c>
      <c r="H385" s="42">
        <v>5</v>
      </c>
      <c r="I385" s="37">
        <f t="shared" ref="I385:I388" si="44">G385/H385</f>
        <v>2.61437908496732E-4</v>
      </c>
    </row>
    <row r="386" spans="1:9" ht="15.3" x14ac:dyDescent="0.55000000000000004">
      <c r="A386" s="34" t="s">
        <v>335</v>
      </c>
      <c r="B386" s="3" t="s">
        <v>710</v>
      </c>
      <c r="C386" s="25" t="s">
        <v>125</v>
      </c>
      <c r="D386" s="118" t="s">
        <v>333</v>
      </c>
      <c r="E386" s="118" t="s">
        <v>1561</v>
      </c>
      <c r="F386" s="139" t="s">
        <v>1559</v>
      </c>
      <c r="G386" s="37">
        <f t="shared" si="43"/>
        <v>1.30718954248366E-3</v>
      </c>
      <c r="H386" s="42">
        <v>5</v>
      </c>
      <c r="I386" s="37">
        <f t="shared" si="44"/>
        <v>2.61437908496732E-4</v>
      </c>
    </row>
    <row r="387" spans="1:9" ht="15.3" x14ac:dyDescent="0.55000000000000004">
      <c r="A387" s="34" t="s">
        <v>336</v>
      </c>
      <c r="B387" s="3" t="s">
        <v>82</v>
      </c>
      <c r="C387" s="25" t="s">
        <v>125</v>
      </c>
      <c r="D387" s="118" t="s">
        <v>333</v>
      </c>
      <c r="E387" s="118" t="s">
        <v>1561</v>
      </c>
      <c r="F387" s="139" t="s">
        <v>1559</v>
      </c>
      <c r="G387" s="37">
        <f t="shared" si="43"/>
        <v>1.30718954248366E-3</v>
      </c>
      <c r="H387" s="34">
        <v>3</v>
      </c>
      <c r="I387" s="37">
        <f t="shared" si="44"/>
        <v>4.3572984749455336E-4</v>
      </c>
    </row>
    <row r="388" spans="1:9" ht="15.3" x14ac:dyDescent="0.55000000000000004">
      <c r="A388" s="34" t="s">
        <v>337</v>
      </c>
      <c r="B388" s="3" t="s">
        <v>711</v>
      </c>
      <c r="C388" s="25" t="s">
        <v>125</v>
      </c>
      <c r="D388" s="118" t="s">
        <v>912</v>
      </c>
      <c r="E388" s="118" t="s">
        <v>1562</v>
      </c>
      <c r="F388" s="139" t="s">
        <v>1560</v>
      </c>
      <c r="G388" s="37">
        <f>45/765</f>
        <v>5.8823529411764705E-2</v>
      </c>
      <c r="H388" s="34">
        <v>3</v>
      </c>
      <c r="I388" s="37">
        <f t="shared" si="44"/>
        <v>1.9607843137254902E-2</v>
      </c>
    </row>
    <row r="389" spans="1:9" ht="15.3" x14ac:dyDescent="0.55000000000000004">
      <c r="A389" s="34" t="s">
        <v>338</v>
      </c>
      <c r="B389" s="3" t="s">
        <v>712</v>
      </c>
      <c r="C389" s="6"/>
      <c r="D389" s="118"/>
      <c r="E389" s="118"/>
      <c r="F389" s="118"/>
      <c r="G389" s="37"/>
      <c r="H389" s="34"/>
      <c r="I389" s="37"/>
    </row>
    <row r="390" spans="1:9" ht="15.3" x14ac:dyDescent="0.55000000000000004">
      <c r="A390" s="11"/>
      <c r="B390" s="3" t="s">
        <v>143</v>
      </c>
      <c r="C390" s="25" t="s">
        <v>125</v>
      </c>
      <c r="D390" s="118" t="s">
        <v>333</v>
      </c>
      <c r="E390" s="118" t="s">
        <v>1561</v>
      </c>
      <c r="F390" s="139" t="s">
        <v>1559</v>
      </c>
      <c r="G390" s="37">
        <f t="shared" si="43"/>
        <v>1.30718954248366E-3</v>
      </c>
      <c r="H390" s="34">
        <v>7</v>
      </c>
      <c r="I390" s="37">
        <f t="shared" ref="I390:I393" si="45">G390/H390</f>
        <v>1.8674136321195143E-4</v>
      </c>
    </row>
    <row r="391" spans="1:9" ht="15.3" x14ac:dyDescent="0.55000000000000004">
      <c r="A391" s="11"/>
      <c r="B391" s="3" t="s">
        <v>144</v>
      </c>
      <c r="C391" s="25" t="s">
        <v>125</v>
      </c>
      <c r="D391" s="118" t="s">
        <v>333</v>
      </c>
      <c r="E391" s="118" t="s">
        <v>1561</v>
      </c>
      <c r="F391" s="139" t="s">
        <v>1559</v>
      </c>
      <c r="G391" s="37">
        <f t="shared" si="43"/>
        <v>1.30718954248366E-3</v>
      </c>
      <c r="H391" s="34">
        <v>5</v>
      </c>
      <c r="I391" s="37">
        <f t="shared" si="45"/>
        <v>2.61437908496732E-4</v>
      </c>
    </row>
    <row r="392" spans="1:9" ht="15.3" x14ac:dyDescent="0.55000000000000004">
      <c r="A392" s="11" t="s">
        <v>342</v>
      </c>
      <c r="B392" s="3" t="s">
        <v>145</v>
      </c>
      <c r="C392" s="25" t="s">
        <v>125</v>
      </c>
      <c r="D392" s="123" t="s">
        <v>333</v>
      </c>
      <c r="E392" s="118" t="s">
        <v>1561</v>
      </c>
      <c r="F392" s="139" t="s">
        <v>1559</v>
      </c>
      <c r="G392" s="37">
        <f t="shared" si="43"/>
        <v>1.30718954248366E-3</v>
      </c>
      <c r="H392" s="34">
        <v>10</v>
      </c>
      <c r="I392" s="37">
        <f t="shared" si="45"/>
        <v>1.30718954248366E-4</v>
      </c>
    </row>
    <row r="393" spans="1:9" ht="15.3" x14ac:dyDescent="0.55000000000000004">
      <c r="A393" s="11" t="s">
        <v>343</v>
      </c>
      <c r="B393" s="3" t="s">
        <v>146</v>
      </c>
      <c r="C393" s="25" t="s">
        <v>125</v>
      </c>
      <c r="D393" s="118" t="s">
        <v>912</v>
      </c>
      <c r="E393" s="118" t="s">
        <v>1562</v>
      </c>
      <c r="F393" s="139" t="s">
        <v>1560</v>
      </c>
      <c r="G393" s="37">
        <f>45/765</f>
        <v>5.8823529411764705E-2</v>
      </c>
      <c r="H393" s="34">
        <v>5</v>
      </c>
      <c r="I393" s="37">
        <f t="shared" si="45"/>
        <v>1.1764705882352941E-2</v>
      </c>
    </row>
    <row r="394" spans="1:9" ht="15.3" x14ac:dyDescent="0.55000000000000004">
      <c r="A394" s="121">
        <v>4</v>
      </c>
      <c r="B394" s="59" t="s">
        <v>1221</v>
      </c>
      <c r="C394" s="25"/>
      <c r="D394" s="125"/>
      <c r="E394" s="125"/>
      <c r="F394" s="125"/>
      <c r="G394" s="139"/>
      <c r="H394" s="34"/>
      <c r="I394" s="37"/>
    </row>
    <row r="395" spans="1:9" ht="15.3" x14ac:dyDescent="0.55000000000000004">
      <c r="A395" s="23" t="s">
        <v>344</v>
      </c>
      <c r="B395" s="3" t="s">
        <v>713</v>
      </c>
      <c r="C395" s="25" t="s">
        <v>125</v>
      </c>
      <c r="D395" s="123" t="s">
        <v>287</v>
      </c>
      <c r="E395" s="125" t="s">
        <v>1561</v>
      </c>
      <c r="F395" s="125" t="s">
        <v>1559</v>
      </c>
      <c r="G395" s="139">
        <f>1/765</f>
        <v>1.30718954248366E-3</v>
      </c>
      <c r="H395" s="34">
        <v>3</v>
      </c>
      <c r="I395" s="37">
        <f t="shared" ref="I395:I403" si="46">G395/H395</f>
        <v>4.3572984749455336E-4</v>
      </c>
    </row>
    <row r="396" spans="1:9" ht="15.3" x14ac:dyDescent="0.55000000000000004">
      <c r="A396" s="23" t="s">
        <v>345</v>
      </c>
      <c r="B396" s="3" t="s">
        <v>1126</v>
      </c>
      <c r="C396" s="4" t="s">
        <v>197</v>
      </c>
      <c r="D396" s="123" t="s">
        <v>287</v>
      </c>
      <c r="E396" s="125" t="s">
        <v>1561</v>
      </c>
      <c r="F396" s="125" t="s">
        <v>1559</v>
      </c>
      <c r="G396" s="139">
        <f t="shared" ref="G396:G403" si="47">1/765</f>
        <v>1.30718954248366E-3</v>
      </c>
      <c r="H396" s="34">
        <v>3</v>
      </c>
      <c r="I396" s="37">
        <f t="shared" si="46"/>
        <v>4.3572984749455336E-4</v>
      </c>
    </row>
    <row r="397" spans="1:9" ht="15.3" x14ac:dyDescent="0.55000000000000004">
      <c r="A397" s="23" t="s">
        <v>346</v>
      </c>
      <c r="B397" s="3" t="s">
        <v>714</v>
      </c>
      <c r="C397" s="4" t="s">
        <v>125</v>
      </c>
      <c r="D397" s="123" t="s">
        <v>287</v>
      </c>
      <c r="E397" s="125" t="s">
        <v>1561</v>
      </c>
      <c r="F397" s="125" t="s">
        <v>1559</v>
      </c>
      <c r="G397" s="139">
        <f t="shared" si="47"/>
        <v>1.30718954248366E-3</v>
      </c>
      <c r="H397" s="34">
        <v>3</v>
      </c>
      <c r="I397" s="37">
        <f t="shared" si="46"/>
        <v>4.3572984749455336E-4</v>
      </c>
    </row>
    <row r="398" spans="1:9" ht="15.3" x14ac:dyDescent="0.55000000000000004">
      <c r="A398" s="23" t="s">
        <v>347</v>
      </c>
      <c r="B398" s="3" t="s">
        <v>1127</v>
      </c>
      <c r="C398" s="4" t="s">
        <v>197</v>
      </c>
      <c r="D398" s="123" t="s">
        <v>287</v>
      </c>
      <c r="E398" s="125" t="s">
        <v>1561</v>
      </c>
      <c r="F398" s="125" t="s">
        <v>1559</v>
      </c>
      <c r="G398" s="139">
        <f t="shared" si="47"/>
        <v>1.30718954248366E-3</v>
      </c>
      <c r="H398" s="34">
        <v>3</v>
      </c>
      <c r="I398" s="37">
        <f t="shared" si="46"/>
        <v>4.3572984749455336E-4</v>
      </c>
    </row>
    <row r="399" spans="1:9" ht="15.3" x14ac:dyDescent="0.55000000000000004">
      <c r="A399" s="23" t="s">
        <v>349</v>
      </c>
      <c r="B399" s="3" t="s">
        <v>1128</v>
      </c>
      <c r="C399" s="4" t="s">
        <v>197</v>
      </c>
      <c r="D399" s="123" t="s">
        <v>287</v>
      </c>
      <c r="E399" s="125" t="s">
        <v>1561</v>
      </c>
      <c r="F399" s="125" t="s">
        <v>1559</v>
      </c>
      <c r="G399" s="139">
        <f t="shared" si="47"/>
        <v>1.30718954248366E-3</v>
      </c>
      <c r="H399" s="34">
        <v>3</v>
      </c>
      <c r="I399" s="37">
        <f t="shared" si="46"/>
        <v>4.3572984749455336E-4</v>
      </c>
    </row>
    <row r="400" spans="1:9" ht="15.3" x14ac:dyDescent="0.55000000000000004">
      <c r="A400" s="23" t="s">
        <v>351</v>
      </c>
      <c r="B400" s="3" t="s">
        <v>1129</v>
      </c>
      <c r="C400" s="4" t="s">
        <v>197</v>
      </c>
      <c r="D400" s="123" t="s">
        <v>287</v>
      </c>
      <c r="E400" s="125" t="s">
        <v>1561</v>
      </c>
      <c r="F400" s="125" t="s">
        <v>1559</v>
      </c>
      <c r="G400" s="139">
        <f t="shared" si="47"/>
        <v>1.30718954248366E-3</v>
      </c>
      <c r="H400" s="34">
        <v>3</v>
      </c>
      <c r="I400" s="37">
        <f t="shared" si="46"/>
        <v>4.3572984749455336E-4</v>
      </c>
    </row>
    <row r="401" spans="1:9" ht="15.3" x14ac:dyDescent="0.55000000000000004">
      <c r="A401" s="23" t="s">
        <v>352</v>
      </c>
      <c r="B401" s="3" t="s">
        <v>1130</v>
      </c>
      <c r="C401" s="4" t="s">
        <v>197</v>
      </c>
      <c r="D401" s="123" t="s">
        <v>287</v>
      </c>
      <c r="E401" s="125" t="s">
        <v>1561</v>
      </c>
      <c r="F401" s="125" t="s">
        <v>1559</v>
      </c>
      <c r="G401" s="139">
        <f t="shared" si="47"/>
        <v>1.30718954248366E-3</v>
      </c>
      <c r="H401" s="34">
        <v>3</v>
      </c>
      <c r="I401" s="37">
        <f t="shared" si="46"/>
        <v>4.3572984749455336E-4</v>
      </c>
    </row>
    <row r="402" spans="1:9" ht="15.3" x14ac:dyDescent="0.55000000000000004">
      <c r="A402" s="23" t="s">
        <v>353</v>
      </c>
      <c r="B402" s="3" t="s">
        <v>1131</v>
      </c>
      <c r="C402" s="4" t="s">
        <v>197</v>
      </c>
      <c r="D402" s="123" t="s">
        <v>287</v>
      </c>
      <c r="E402" s="125" t="s">
        <v>1561</v>
      </c>
      <c r="F402" s="125" t="s">
        <v>1559</v>
      </c>
      <c r="G402" s="139">
        <f t="shared" si="47"/>
        <v>1.30718954248366E-3</v>
      </c>
      <c r="H402" s="34">
        <v>3</v>
      </c>
      <c r="I402" s="37">
        <f t="shared" si="46"/>
        <v>4.3572984749455336E-4</v>
      </c>
    </row>
    <row r="403" spans="1:9" ht="15.3" x14ac:dyDescent="0.55000000000000004">
      <c r="A403" s="23" t="s">
        <v>354</v>
      </c>
      <c r="B403" s="3" t="s">
        <v>1132</v>
      </c>
      <c r="C403" s="6" t="s">
        <v>125</v>
      </c>
      <c r="D403" s="118" t="s">
        <v>287</v>
      </c>
      <c r="E403" s="125" t="s">
        <v>1561</v>
      </c>
      <c r="F403" s="125" t="s">
        <v>1559</v>
      </c>
      <c r="G403" s="139">
        <f t="shared" si="47"/>
        <v>1.30718954248366E-3</v>
      </c>
      <c r="H403" s="34">
        <v>3</v>
      </c>
      <c r="I403" s="37">
        <f t="shared" si="46"/>
        <v>4.3572984749455336E-4</v>
      </c>
    </row>
    <row r="404" spans="1:9" ht="15.3" x14ac:dyDescent="0.55000000000000004">
      <c r="A404" s="23" t="s">
        <v>355</v>
      </c>
      <c r="B404" s="3" t="s">
        <v>727</v>
      </c>
      <c r="C404" s="6" t="s">
        <v>125</v>
      </c>
      <c r="D404" s="118" t="s">
        <v>635</v>
      </c>
      <c r="E404" s="125"/>
      <c r="F404" s="118" t="s">
        <v>635</v>
      </c>
      <c r="G404" s="139">
        <f>1/6</f>
        <v>0.16666666666666666</v>
      </c>
      <c r="H404" s="34">
        <v>3</v>
      </c>
      <c r="I404" s="37">
        <f>G404/H404</f>
        <v>5.5555555555555552E-2</v>
      </c>
    </row>
    <row r="405" spans="1:9" ht="15.3" x14ac:dyDescent="0.55000000000000004">
      <c r="A405" s="28">
        <v>5</v>
      </c>
      <c r="B405" s="59" t="s">
        <v>397</v>
      </c>
      <c r="C405" s="3"/>
      <c r="D405" s="125"/>
      <c r="E405" s="125"/>
      <c r="F405" s="125"/>
      <c r="G405" s="139"/>
      <c r="H405" s="36"/>
      <c r="I405" s="37"/>
    </row>
    <row r="406" spans="1:9" ht="15.3" x14ac:dyDescent="0.55000000000000004">
      <c r="A406" s="27"/>
      <c r="B406" s="59" t="s">
        <v>915</v>
      </c>
      <c r="C406" s="3"/>
      <c r="D406" s="125"/>
      <c r="E406" s="125"/>
      <c r="F406" s="125"/>
      <c r="G406" s="139"/>
      <c r="H406" s="36"/>
      <c r="I406" s="37"/>
    </row>
    <row r="407" spans="1:9" ht="15.3" x14ac:dyDescent="0.55000000000000004">
      <c r="A407" s="27" t="s">
        <v>398</v>
      </c>
      <c r="B407" s="49" t="s">
        <v>1133</v>
      </c>
      <c r="C407" s="4" t="s">
        <v>197</v>
      </c>
      <c r="D407" s="118" t="s">
        <v>287</v>
      </c>
      <c r="E407" s="125" t="s">
        <v>1567</v>
      </c>
      <c r="F407" s="125" t="s">
        <v>1574</v>
      </c>
      <c r="G407" s="139">
        <f>1/270</f>
        <v>3.7037037037037038E-3</v>
      </c>
      <c r="H407" s="36">
        <v>3</v>
      </c>
      <c r="I407" s="37">
        <f>G407/H407</f>
        <v>1.2345679012345679E-3</v>
      </c>
    </row>
    <row r="408" spans="1:9" ht="15.3" x14ac:dyDescent="0.55000000000000004">
      <c r="A408" s="27" t="s">
        <v>399</v>
      </c>
      <c r="B408" s="3" t="s">
        <v>1134</v>
      </c>
      <c r="C408" s="4" t="s">
        <v>125</v>
      </c>
      <c r="D408" s="118" t="s">
        <v>287</v>
      </c>
      <c r="E408" s="125" t="s">
        <v>1567</v>
      </c>
      <c r="F408" s="125" t="s">
        <v>1574</v>
      </c>
      <c r="G408" s="139">
        <f t="shared" ref="G408:G413" si="48">1/270</f>
        <v>3.7037037037037038E-3</v>
      </c>
      <c r="H408" s="36">
        <v>3</v>
      </c>
      <c r="I408" s="37">
        <f t="shared" ref="I408:I413" si="49">G408/H408</f>
        <v>1.2345679012345679E-3</v>
      </c>
    </row>
    <row r="409" spans="1:9" ht="30.6" x14ac:dyDescent="0.55000000000000004">
      <c r="A409" s="27" t="s">
        <v>400</v>
      </c>
      <c r="B409" s="16" t="s">
        <v>1135</v>
      </c>
      <c r="C409" s="4" t="s">
        <v>125</v>
      </c>
      <c r="D409" s="118" t="s">
        <v>287</v>
      </c>
      <c r="E409" s="125" t="s">
        <v>1567</v>
      </c>
      <c r="F409" s="125" t="s">
        <v>1574</v>
      </c>
      <c r="G409" s="139">
        <f t="shared" si="48"/>
        <v>3.7037037037037038E-3</v>
      </c>
      <c r="H409" s="36">
        <v>3</v>
      </c>
      <c r="I409" s="37">
        <f t="shared" si="49"/>
        <v>1.2345679012345679E-3</v>
      </c>
    </row>
    <row r="410" spans="1:9" ht="15.3" x14ac:dyDescent="0.55000000000000004">
      <c r="A410" s="27" t="s">
        <v>401</v>
      </c>
      <c r="B410" s="3" t="s">
        <v>1136</v>
      </c>
      <c r="C410" s="4" t="s">
        <v>197</v>
      </c>
      <c r="D410" s="118" t="s">
        <v>287</v>
      </c>
      <c r="E410" s="125" t="s">
        <v>1567</v>
      </c>
      <c r="F410" s="125" t="s">
        <v>1574</v>
      </c>
      <c r="G410" s="139">
        <f t="shared" si="48"/>
        <v>3.7037037037037038E-3</v>
      </c>
      <c r="H410" s="36">
        <v>3</v>
      </c>
      <c r="I410" s="37">
        <f t="shared" si="49"/>
        <v>1.2345679012345679E-3</v>
      </c>
    </row>
    <row r="411" spans="1:9" ht="30.6" x14ac:dyDescent="0.55000000000000004">
      <c r="A411" s="27" t="s">
        <v>402</v>
      </c>
      <c r="B411" s="16" t="s">
        <v>1137</v>
      </c>
      <c r="C411" s="4" t="s">
        <v>125</v>
      </c>
      <c r="D411" s="118" t="s">
        <v>287</v>
      </c>
      <c r="E411" s="125" t="s">
        <v>1567</v>
      </c>
      <c r="F411" s="125" t="s">
        <v>1574</v>
      </c>
      <c r="G411" s="139">
        <f t="shared" si="48"/>
        <v>3.7037037037037038E-3</v>
      </c>
      <c r="H411" s="36">
        <v>3</v>
      </c>
      <c r="I411" s="37">
        <f t="shared" si="49"/>
        <v>1.2345679012345679E-3</v>
      </c>
    </row>
    <row r="412" spans="1:9" ht="45.9" x14ac:dyDescent="0.55000000000000004">
      <c r="A412" s="27" t="s">
        <v>403</v>
      </c>
      <c r="B412" s="16" t="s">
        <v>1138</v>
      </c>
      <c r="C412" s="4" t="s">
        <v>125</v>
      </c>
      <c r="D412" s="118" t="s">
        <v>287</v>
      </c>
      <c r="E412" s="125" t="s">
        <v>1567</v>
      </c>
      <c r="F412" s="125" t="s">
        <v>1574</v>
      </c>
      <c r="G412" s="139">
        <f t="shared" si="48"/>
        <v>3.7037037037037038E-3</v>
      </c>
      <c r="H412" s="36">
        <v>3</v>
      </c>
      <c r="I412" s="37">
        <f t="shared" si="49"/>
        <v>1.2345679012345679E-3</v>
      </c>
    </row>
    <row r="413" spans="1:9" ht="30.6" x14ac:dyDescent="0.55000000000000004">
      <c r="A413" s="27" t="s">
        <v>404</v>
      </c>
      <c r="B413" s="16" t="s">
        <v>914</v>
      </c>
      <c r="C413" s="4" t="s">
        <v>125</v>
      </c>
      <c r="D413" s="118" t="s">
        <v>287</v>
      </c>
      <c r="E413" s="125" t="s">
        <v>1567</v>
      </c>
      <c r="F413" s="125" t="s">
        <v>1574</v>
      </c>
      <c r="G413" s="139">
        <f t="shared" si="48"/>
        <v>3.7037037037037038E-3</v>
      </c>
      <c r="H413" s="36">
        <v>3</v>
      </c>
      <c r="I413" s="37">
        <f t="shared" si="49"/>
        <v>1.2345679012345679E-3</v>
      </c>
    </row>
    <row r="414" spans="1:9" ht="15.3" x14ac:dyDescent="0.55000000000000004">
      <c r="A414" s="27"/>
      <c r="B414" s="59" t="s">
        <v>916</v>
      </c>
      <c r="C414" s="3"/>
      <c r="D414" s="125"/>
      <c r="E414" s="125"/>
      <c r="F414" s="125"/>
      <c r="G414" s="139"/>
      <c r="H414" s="36"/>
      <c r="I414" s="37"/>
    </row>
    <row r="415" spans="1:9" ht="15.3" x14ac:dyDescent="0.55000000000000004">
      <c r="A415" s="27" t="s">
        <v>405</v>
      </c>
      <c r="B415" s="3" t="s">
        <v>739</v>
      </c>
      <c r="C415" s="4" t="s">
        <v>420</v>
      </c>
      <c r="D415" s="118" t="s">
        <v>432</v>
      </c>
      <c r="E415" s="36" t="s">
        <v>1571</v>
      </c>
      <c r="F415" s="36" t="s">
        <v>1573</v>
      </c>
      <c r="G415" s="139">
        <f>3/765</f>
        <v>3.9215686274509803E-3</v>
      </c>
      <c r="H415" s="36">
        <v>3</v>
      </c>
      <c r="I415" s="37">
        <f>G415/H415</f>
        <v>1.30718954248366E-3</v>
      </c>
    </row>
    <row r="416" spans="1:9" ht="15.3" x14ac:dyDescent="0.55000000000000004">
      <c r="A416" s="27" t="s">
        <v>406</v>
      </c>
      <c r="B416" s="3" t="s">
        <v>274</v>
      </c>
      <c r="C416" s="4" t="s">
        <v>420</v>
      </c>
      <c r="D416" s="118" t="s">
        <v>432</v>
      </c>
      <c r="E416" s="36" t="s">
        <v>1571</v>
      </c>
      <c r="F416" s="36" t="s">
        <v>1573</v>
      </c>
      <c r="G416" s="139">
        <f>3/765</f>
        <v>3.9215686274509803E-3</v>
      </c>
      <c r="H416" s="36">
        <v>3</v>
      </c>
      <c r="I416" s="37">
        <f t="shared" ref="I416:I444" si="50">G416/H416</f>
        <v>1.30718954248366E-3</v>
      </c>
    </row>
    <row r="417" spans="1:9" ht="15.3" x14ac:dyDescent="0.55000000000000004">
      <c r="A417" s="27" t="s">
        <v>407</v>
      </c>
      <c r="B417" s="3" t="s">
        <v>158</v>
      </c>
      <c r="C417" s="4" t="s">
        <v>202</v>
      </c>
      <c r="D417" s="118" t="s">
        <v>613</v>
      </c>
      <c r="E417" s="125"/>
      <c r="F417" s="118" t="s">
        <v>1553</v>
      </c>
      <c r="G417" s="139">
        <f>1/225</f>
        <v>4.4444444444444444E-3</v>
      </c>
      <c r="H417" s="36">
        <v>3</v>
      </c>
      <c r="I417" s="37">
        <f t="shared" si="50"/>
        <v>1.4814814814814814E-3</v>
      </c>
    </row>
    <row r="418" spans="1:9" ht="15.3" x14ac:dyDescent="0.55000000000000004">
      <c r="A418" s="27" t="s">
        <v>408</v>
      </c>
      <c r="B418" s="3" t="s">
        <v>740</v>
      </c>
      <c r="C418" s="4" t="s">
        <v>196</v>
      </c>
      <c r="D418" s="118" t="s">
        <v>287</v>
      </c>
      <c r="E418" s="125" t="s">
        <v>1632</v>
      </c>
      <c r="F418" s="125" t="s">
        <v>1574</v>
      </c>
      <c r="G418" s="139">
        <f>1/270</f>
        <v>3.7037037037037038E-3</v>
      </c>
      <c r="H418" s="36">
        <v>3</v>
      </c>
      <c r="I418" s="37">
        <f t="shared" si="50"/>
        <v>1.2345679012345679E-3</v>
      </c>
    </row>
    <row r="419" spans="1:9" ht="15.3" x14ac:dyDescent="0.55000000000000004">
      <c r="A419" s="27" t="s">
        <v>409</v>
      </c>
      <c r="B419" s="3" t="s">
        <v>741</v>
      </c>
      <c r="C419" s="4" t="s">
        <v>202</v>
      </c>
      <c r="D419" s="118" t="s">
        <v>287</v>
      </c>
      <c r="E419" s="125" t="s">
        <v>1632</v>
      </c>
      <c r="F419" s="125" t="s">
        <v>1574</v>
      </c>
      <c r="G419" s="139">
        <f t="shared" ref="G419:G444" si="51">1/270</f>
        <v>3.7037037037037038E-3</v>
      </c>
      <c r="H419" s="36">
        <v>3</v>
      </c>
      <c r="I419" s="37">
        <f t="shared" si="50"/>
        <v>1.2345679012345679E-3</v>
      </c>
    </row>
    <row r="420" spans="1:9" ht="15.3" x14ac:dyDescent="0.55000000000000004">
      <c r="A420" s="27" t="s">
        <v>410</v>
      </c>
      <c r="B420" s="3" t="s">
        <v>1139</v>
      </c>
      <c r="C420" s="4" t="s">
        <v>197</v>
      </c>
      <c r="D420" s="118" t="s">
        <v>425</v>
      </c>
      <c r="E420" s="125" t="s">
        <v>1633</v>
      </c>
      <c r="F420" s="125" t="s">
        <v>1575</v>
      </c>
      <c r="G420" s="139">
        <f>4/270</f>
        <v>1.4814814814814815E-2</v>
      </c>
      <c r="H420" s="36">
        <v>3</v>
      </c>
      <c r="I420" s="37">
        <f t="shared" si="50"/>
        <v>4.9382716049382715E-3</v>
      </c>
    </row>
    <row r="421" spans="1:9" ht="15.3" x14ac:dyDescent="0.55000000000000004">
      <c r="A421" s="27" t="s">
        <v>411</v>
      </c>
      <c r="B421" s="3" t="s">
        <v>1140</v>
      </c>
      <c r="C421" s="4" t="s">
        <v>197</v>
      </c>
      <c r="D421" s="118" t="s">
        <v>287</v>
      </c>
      <c r="E421" s="125" t="s">
        <v>1632</v>
      </c>
      <c r="F421" s="125" t="s">
        <v>1574</v>
      </c>
      <c r="G421" s="139">
        <f t="shared" si="51"/>
        <v>3.7037037037037038E-3</v>
      </c>
      <c r="H421" s="36">
        <v>3</v>
      </c>
      <c r="I421" s="37">
        <f t="shared" si="50"/>
        <v>1.2345679012345679E-3</v>
      </c>
    </row>
    <row r="422" spans="1:9" ht="15.3" x14ac:dyDescent="0.55000000000000004">
      <c r="A422" s="27" t="s">
        <v>412</v>
      </c>
      <c r="B422" s="3" t="s">
        <v>1141</v>
      </c>
      <c r="C422" s="4" t="s">
        <v>197</v>
      </c>
      <c r="D422" s="118" t="s">
        <v>287</v>
      </c>
      <c r="E422" s="125" t="s">
        <v>1632</v>
      </c>
      <c r="F422" s="125" t="s">
        <v>1574</v>
      </c>
      <c r="G422" s="139">
        <f t="shared" si="51"/>
        <v>3.7037037037037038E-3</v>
      </c>
      <c r="H422" s="36">
        <v>3</v>
      </c>
      <c r="I422" s="37">
        <f t="shared" si="50"/>
        <v>1.2345679012345679E-3</v>
      </c>
    </row>
    <row r="423" spans="1:9" ht="16.5" customHeight="1" x14ac:dyDescent="0.55000000000000004">
      <c r="A423" s="27" t="s">
        <v>413</v>
      </c>
      <c r="B423" s="49" t="s">
        <v>1142</v>
      </c>
      <c r="C423" s="4" t="s">
        <v>197</v>
      </c>
      <c r="D423" s="118" t="s">
        <v>287</v>
      </c>
      <c r="E423" s="125" t="s">
        <v>1632</v>
      </c>
      <c r="F423" s="125" t="s">
        <v>1574</v>
      </c>
      <c r="G423" s="139">
        <f t="shared" si="51"/>
        <v>3.7037037037037038E-3</v>
      </c>
      <c r="H423" s="36">
        <v>3</v>
      </c>
      <c r="I423" s="37">
        <f t="shared" si="50"/>
        <v>1.2345679012345679E-3</v>
      </c>
    </row>
    <row r="424" spans="1:9" ht="15.3" x14ac:dyDescent="0.55000000000000004">
      <c r="A424" s="27" t="s">
        <v>414</v>
      </c>
      <c r="B424" s="3" t="s">
        <v>1143</v>
      </c>
      <c r="C424" s="4" t="s">
        <v>197</v>
      </c>
      <c r="D424" s="118" t="s">
        <v>287</v>
      </c>
      <c r="E424" s="125" t="s">
        <v>1632</v>
      </c>
      <c r="F424" s="125" t="s">
        <v>1574</v>
      </c>
      <c r="G424" s="139">
        <f t="shared" si="51"/>
        <v>3.7037037037037038E-3</v>
      </c>
      <c r="H424" s="36">
        <v>3</v>
      </c>
      <c r="I424" s="37">
        <f t="shared" si="50"/>
        <v>1.2345679012345679E-3</v>
      </c>
    </row>
    <row r="425" spans="1:9" ht="15.3" x14ac:dyDescent="0.55000000000000004">
      <c r="A425" s="27" t="s">
        <v>415</v>
      </c>
      <c r="B425" s="3" t="s">
        <v>1144</v>
      </c>
      <c r="C425" s="4" t="s">
        <v>197</v>
      </c>
      <c r="D425" s="118" t="s">
        <v>287</v>
      </c>
      <c r="E425" s="125" t="s">
        <v>1632</v>
      </c>
      <c r="F425" s="125" t="s">
        <v>1574</v>
      </c>
      <c r="G425" s="139">
        <f t="shared" si="51"/>
        <v>3.7037037037037038E-3</v>
      </c>
      <c r="H425" s="36">
        <v>3</v>
      </c>
      <c r="I425" s="37">
        <f t="shared" si="50"/>
        <v>1.2345679012345679E-3</v>
      </c>
    </row>
    <row r="426" spans="1:9" ht="15.3" x14ac:dyDescent="0.55000000000000004">
      <c r="A426" s="27" t="s">
        <v>416</v>
      </c>
      <c r="B426" s="3" t="s">
        <v>1145</v>
      </c>
      <c r="C426" s="4" t="s">
        <v>197</v>
      </c>
      <c r="D426" s="118" t="s">
        <v>287</v>
      </c>
      <c r="E426" s="125" t="s">
        <v>1632</v>
      </c>
      <c r="F426" s="125" t="s">
        <v>1574</v>
      </c>
      <c r="G426" s="139">
        <f t="shared" si="51"/>
        <v>3.7037037037037038E-3</v>
      </c>
      <c r="H426" s="36">
        <v>3</v>
      </c>
      <c r="I426" s="37">
        <f t="shared" si="50"/>
        <v>1.2345679012345679E-3</v>
      </c>
    </row>
    <row r="427" spans="1:9" ht="15.3" x14ac:dyDescent="0.55000000000000004">
      <c r="A427" s="27" t="s">
        <v>417</v>
      </c>
      <c r="B427" s="3" t="s">
        <v>934</v>
      </c>
      <c r="C427" s="4" t="s">
        <v>197</v>
      </c>
      <c r="D427" s="118" t="s">
        <v>287</v>
      </c>
      <c r="E427" s="125" t="s">
        <v>1632</v>
      </c>
      <c r="F427" s="125" t="s">
        <v>1574</v>
      </c>
      <c r="G427" s="139">
        <f t="shared" si="51"/>
        <v>3.7037037037037038E-3</v>
      </c>
      <c r="H427" s="36">
        <v>3</v>
      </c>
      <c r="I427" s="37">
        <f t="shared" si="50"/>
        <v>1.2345679012345679E-3</v>
      </c>
    </row>
    <row r="428" spans="1:9" ht="15.3" x14ac:dyDescent="0.55000000000000004">
      <c r="A428" s="27" t="s">
        <v>418</v>
      </c>
      <c r="B428" s="3" t="s">
        <v>1146</v>
      </c>
      <c r="C428" s="4" t="s">
        <v>197</v>
      </c>
      <c r="D428" s="118" t="s">
        <v>287</v>
      </c>
      <c r="E428" s="125" t="s">
        <v>1632</v>
      </c>
      <c r="F428" s="125" t="s">
        <v>1574</v>
      </c>
      <c r="G428" s="139">
        <f t="shared" si="51"/>
        <v>3.7037037037037038E-3</v>
      </c>
      <c r="H428" s="36">
        <v>3</v>
      </c>
      <c r="I428" s="37">
        <f t="shared" si="50"/>
        <v>1.2345679012345679E-3</v>
      </c>
    </row>
    <row r="429" spans="1:9" ht="15.3" x14ac:dyDescent="0.55000000000000004">
      <c r="A429" s="27" t="s">
        <v>419</v>
      </c>
      <c r="B429" s="3" t="s">
        <v>1147</v>
      </c>
      <c r="C429" s="4" t="s">
        <v>197</v>
      </c>
      <c r="D429" s="118" t="s">
        <v>287</v>
      </c>
      <c r="E429" s="125" t="s">
        <v>1632</v>
      </c>
      <c r="F429" s="125" t="s">
        <v>1574</v>
      </c>
      <c r="G429" s="139">
        <f t="shared" si="51"/>
        <v>3.7037037037037038E-3</v>
      </c>
      <c r="H429" s="36">
        <v>3</v>
      </c>
      <c r="I429" s="37">
        <f t="shared" si="50"/>
        <v>1.2345679012345679E-3</v>
      </c>
    </row>
    <row r="430" spans="1:9" ht="15.3" x14ac:dyDescent="0.55000000000000004">
      <c r="A430" s="27" t="s">
        <v>437</v>
      </c>
      <c r="B430" s="3" t="s">
        <v>1148</v>
      </c>
      <c r="C430" s="4" t="s">
        <v>197</v>
      </c>
      <c r="D430" s="118" t="s">
        <v>287</v>
      </c>
      <c r="E430" s="125" t="s">
        <v>1632</v>
      </c>
      <c r="F430" s="125" t="s">
        <v>1574</v>
      </c>
      <c r="G430" s="139">
        <f t="shared" si="51"/>
        <v>3.7037037037037038E-3</v>
      </c>
      <c r="H430" s="36">
        <v>3</v>
      </c>
      <c r="I430" s="37">
        <f t="shared" si="50"/>
        <v>1.2345679012345679E-3</v>
      </c>
    </row>
    <row r="431" spans="1:9" ht="15.3" x14ac:dyDescent="0.55000000000000004">
      <c r="A431" s="27" t="s">
        <v>438</v>
      </c>
      <c r="B431" s="3" t="s">
        <v>1149</v>
      </c>
      <c r="C431" s="4" t="s">
        <v>197</v>
      </c>
      <c r="D431" s="118" t="s">
        <v>287</v>
      </c>
      <c r="E431" s="125" t="s">
        <v>1632</v>
      </c>
      <c r="F431" s="125" t="s">
        <v>1574</v>
      </c>
      <c r="G431" s="139">
        <f t="shared" si="51"/>
        <v>3.7037037037037038E-3</v>
      </c>
      <c r="H431" s="36">
        <v>3</v>
      </c>
      <c r="I431" s="37">
        <f t="shared" si="50"/>
        <v>1.2345679012345679E-3</v>
      </c>
    </row>
    <row r="432" spans="1:9" ht="15.3" x14ac:dyDescent="0.55000000000000004">
      <c r="A432" s="27" t="s">
        <v>439</v>
      </c>
      <c r="B432" s="3" t="s">
        <v>1150</v>
      </c>
      <c r="C432" s="4" t="s">
        <v>197</v>
      </c>
      <c r="D432" s="118" t="s">
        <v>287</v>
      </c>
      <c r="E432" s="125" t="s">
        <v>1632</v>
      </c>
      <c r="F432" s="125" t="s">
        <v>1574</v>
      </c>
      <c r="G432" s="139">
        <f t="shared" si="51"/>
        <v>3.7037037037037038E-3</v>
      </c>
      <c r="H432" s="36">
        <v>3</v>
      </c>
      <c r="I432" s="37">
        <f t="shared" si="50"/>
        <v>1.2345679012345679E-3</v>
      </c>
    </row>
    <row r="433" spans="1:9" ht="15.3" x14ac:dyDescent="0.55000000000000004">
      <c r="A433" s="27" t="s">
        <v>440</v>
      </c>
      <c r="B433" s="3" t="s">
        <v>1151</v>
      </c>
      <c r="C433" s="4" t="s">
        <v>197</v>
      </c>
      <c r="D433" s="118" t="s">
        <v>287</v>
      </c>
      <c r="E433" s="125" t="s">
        <v>1632</v>
      </c>
      <c r="F433" s="125" t="s">
        <v>1574</v>
      </c>
      <c r="G433" s="139">
        <f t="shared" si="51"/>
        <v>3.7037037037037038E-3</v>
      </c>
      <c r="H433" s="36">
        <v>3</v>
      </c>
      <c r="I433" s="37">
        <f t="shared" si="50"/>
        <v>1.2345679012345679E-3</v>
      </c>
    </row>
    <row r="434" spans="1:9" ht="15.3" x14ac:dyDescent="0.55000000000000004">
      <c r="A434" s="27" t="s">
        <v>442</v>
      </c>
      <c r="B434" s="3" t="s">
        <v>1152</v>
      </c>
      <c r="C434" s="4" t="s">
        <v>197</v>
      </c>
      <c r="D434" s="118" t="s">
        <v>287</v>
      </c>
      <c r="E434" s="125" t="s">
        <v>1632</v>
      </c>
      <c r="F434" s="125" t="s">
        <v>1574</v>
      </c>
      <c r="G434" s="139">
        <f t="shared" si="51"/>
        <v>3.7037037037037038E-3</v>
      </c>
      <c r="H434" s="36">
        <v>3</v>
      </c>
      <c r="I434" s="37">
        <f t="shared" si="50"/>
        <v>1.2345679012345679E-3</v>
      </c>
    </row>
    <row r="435" spans="1:9" ht="15.3" x14ac:dyDescent="0.55000000000000004">
      <c r="A435" s="27" t="s">
        <v>443</v>
      </c>
      <c r="B435" s="3" t="s">
        <v>1153</v>
      </c>
      <c r="C435" s="4" t="s">
        <v>197</v>
      </c>
      <c r="D435" s="118" t="s">
        <v>287</v>
      </c>
      <c r="E435" s="125" t="s">
        <v>1632</v>
      </c>
      <c r="F435" s="125" t="s">
        <v>1574</v>
      </c>
      <c r="G435" s="139">
        <f t="shared" si="51"/>
        <v>3.7037037037037038E-3</v>
      </c>
      <c r="H435" s="36">
        <v>3</v>
      </c>
      <c r="I435" s="37">
        <f t="shared" si="50"/>
        <v>1.2345679012345679E-3</v>
      </c>
    </row>
    <row r="436" spans="1:9" ht="15.3" x14ac:dyDescent="0.55000000000000004">
      <c r="A436" s="27" t="s">
        <v>444</v>
      </c>
      <c r="B436" s="3" t="s">
        <v>1154</v>
      </c>
      <c r="C436" s="4" t="s">
        <v>197</v>
      </c>
      <c r="D436" s="118" t="s">
        <v>287</v>
      </c>
      <c r="E436" s="125" t="s">
        <v>1632</v>
      </c>
      <c r="F436" s="125" t="s">
        <v>1574</v>
      </c>
      <c r="G436" s="139">
        <f t="shared" si="51"/>
        <v>3.7037037037037038E-3</v>
      </c>
      <c r="H436" s="36">
        <v>3</v>
      </c>
      <c r="I436" s="37">
        <f t="shared" si="50"/>
        <v>1.2345679012345679E-3</v>
      </c>
    </row>
    <row r="437" spans="1:9" ht="15.3" x14ac:dyDescent="0.55000000000000004">
      <c r="A437" s="27" t="s">
        <v>445</v>
      </c>
      <c r="B437" s="3" t="s">
        <v>1155</v>
      </c>
      <c r="C437" s="4" t="s">
        <v>197</v>
      </c>
      <c r="D437" s="118" t="s">
        <v>287</v>
      </c>
      <c r="E437" s="125" t="s">
        <v>1632</v>
      </c>
      <c r="F437" s="125" t="s">
        <v>1574</v>
      </c>
      <c r="G437" s="139">
        <f t="shared" si="51"/>
        <v>3.7037037037037038E-3</v>
      </c>
      <c r="H437" s="36">
        <v>3</v>
      </c>
      <c r="I437" s="37">
        <f t="shared" si="50"/>
        <v>1.2345679012345679E-3</v>
      </c>
    </row>
    <row r="438" spans="1:9" ht="15.3" x14ac:dyDescent="0.55000000000000004">
      <c r="A438" s="27" t="s">
        <v>917</v>
      </c>
      <c r="B438" s="3" t="s">
        <v>1156</v>
      </c>
      <c r="C438" s="4" t="s">
        <v>197</v>
      </c>
      <c r="D438" s="118" t="s">
        <v>287</v>
      </c>
      <c r="E438" s="125" t="s">
        <v>1632</v>
      </c>
      <c r="F438" s="125" t="s">
        <v>1574</v>
      </c>
      <c r="G438" s="139">
        <f t="shared" si="51"/>
        <v>3.7037037037037038E-3</v>
      </c>
      <c r="H438" s="36">
        <v>3</v>
      </c>
      <c r="I438" s="37">
        <f t="shared" si="50"/>
        <v>1.2345679012345679E-3</v>
      </c>
    </row>
    <row r="439" spans="1:9" ht="15.3" x14ac:dyDescent="0.55000000000000004">
      <c r="A439" s="27" t="s">
        <v>918</v>
      </c>
      <c r="B439" s="3" t="s">
        <v>1157</v>
      </c>
      <c r="C439" s="4" t="s">
        <v>197</v>
      </c>
      <c r="D439" s="118" t="s">
        <v>287</v>
      </c>
      <c r="E439" s="125" t="s">
        <v>1632</v>
      </c>
      <c r="F439" s="125" t="s">
        <v>1574</v>
      </c>
      <c r="G439" s="139">
        <f t="shared" si="51"/>
        <v>3.7037037037037038E-3</v>
      </c>
      <c r="H439" s="36">
        <v>3</v>
      </c>
      <c r="I439" s="37">
        <f t="shared" si="50"/>
        <v>1.2345679012345679E-3</v>
      </c>
    </row>
    <row r="440" spans="1:9" ht="15.3" x14ac:dyDescent="0.55000000000000004">
      <c r="A440" s="27" t="s">
        <v>919</v>
      </c>
      <c r="B440" s="3" t="s">
        <v>1158</v>
      </c>
      <c r="C440" s="4" t="s">
        <v>197</v>
      </c>
      <c r="D440" s="118" t="s">
        <v>287</v>
      </c>
      <c r="E440" s="125" t="s">
        <v>1632</v>
      </c>
      <c r="F440" s="125" t="s">
        <v>1574</v>
      </c>
      <c r="G440" s="139">
        <f t="shared" si="51"/>
        <v>3.7037037037037038E-3</v>
      </c>
      <c r="H440" s="36">
        <v>3</v>
      </c>
      <c r="I440" s="37">
        <f t="shared" si="50"/>
        <v>1.2345679012345679E-3</v>
      </c>
    </row>
    <row r="441" spans="1:9" ht="15.3" x14ac:dyDescent="0.55000000000000004">
      <c r="A441" s="27" t="s">
        <v>920</v>
      </c>
      <c r="B441" s="3" t="s">
        <v>1159</v>
      </c>
      <c r="C441" s="4" t="s">
        <v>197</v>
      </c>
      <c r="D441" s="118" t="s">
        <v>287</v>
      </c>
      <c r="E441" s="125" t="s">
        <v>1632</v>
      </c>
      <c r="F441" s="125" t="s">
        <v>1574</v>
      </c>
      <c r="G441" s="139">
        <f t="shared" si="51"/>
        <v>3.7037037037037038E-3</v>
      </c>
      <c r="H441" s="36">
        <v>3</v>
      </c>
      <c r="I441" s="37">
        <f t="shared" si="50"/>
        <v>1.2345679012345679E-3</v>
      </c>
    </row>
    <row r="442" spans="1:9" ht="15.3" x14ac:dyDescent="0.55000000000000004">
      <c r="A442" s="27" t="s">
        <v>926</v>
      </c>
      <c r="B442" s="3" t="s">
        <v>1223</v>
      </c>
      <c r="C442" s="4" t="s">
        <v>125</v>
      </c>
      <c r="D442" s="118" t="s">
        <v>287</v>
      </c>
      <c r="E442" s="125" t="s">
        <v>1632</v>
      </c>
      <c r="F442" s="125" t="s">
        <v>1574</v>
      </c>
      <c r="G442" s="139">
        <f t="shared" si="51"/>
        <v>3.7037037037037038E-3</v>
      </c>
      <c r="H442" s="36">
        <v>3</v>
      </c>
      <c r="I442" s="37">
        <f t="shared" si="50"/>
        <v>1.2345679012345679E-3</v>
      </c>
    </row>
    <row r="443" spans="1:9" ht="30.6" x14ac:dyDescent="0.55000000000000004">
      <c r="A443" s="27" t="s">
        <v>927</v>
      </c>
      <c r="B443" s="16" t="s">
        <v>1224</v>
      </c>
      <c r="C443" s="4" t="s">
        <v>125</v>
      </c>
      <c r="D443" s="118" t="s">
        <v>287</v>
      </c>
      <c r="E443" s="125" t="s">
        <v>1632</v>
      </c>
      <c r="F443" s="125" t="s">
        <v>1574</v>
      </c>
      <c r="G443" s="139">
        <f t="shared" si="51"/>
        <v>3.7037037037037038E-3</v>
      </c>
      <c r="H443" s="36">
        <v>3</v>
      </c>
      <c r="I443" s="37">
        <f t="shared" si="50"/>
        <v>1.2345679012345679E-3</v>
      </c>
    </row>
    <row r="444" spans="1:9" ht="30.6" x14ac:dyDescent="0.55000000000000004">
      <c r="A444" s="27" t="s">
        <v>928</v>
      </c>
      <c r="B444" s="16" t="s">
        <v>914</v>
      </c>
      <c r="C444" s="4" t="s">
        <v>125</v>
      </c>
      <c r="D444" s="118" t="s">
        <v>287</v>
      </c>
      <c r="E444" s="125" t="s">
        <v>1632</v>
      </c>
      <c r="F444" s="125" t="s">
        <v>1574</v>
      </c>
      <c r="G444" s="139">
        <f t="shared" si="51"/>
        <v>3.7037037037037038E-3</v>
      </c>
      <c r="H444" s="36">
        <v>3</v>
      </c>
      <c r="I444" s="37">
        <f t="shared" si="50"/>
        <v>1.2345679012345679E-3</v>
      </c>
    </row>
    <row r="445" spans="1:9" ht="15.3" x14ac:dyDescent="0.55000000000000004">
      <c r="A445" s="33">
        <v>6</v>
      </c>
      <c r="B445" s="59" t="s">
        <v>1368</v>
      </c>
      <c r="C445" s="3"/>
      <c r="D445" s="125"/>
      <c r="E445" s="125"/>
      <c r="F445" s="125"/>
      <c r="G445" s="139"/>
      <c r="H445" s="36"/>
      <c r="I445" s="68" t="s">
        <v>1589</v>
      </c>
    </row>
    <row r="446" spans="1:9" ht="15.3" x14ac:dyDescent="0.55000000000000004">
      <c r="A446" s="23" t="s">
        <v>448</v>
      </c>
      <c r="B446" s="3" t="s">
        <v>759</v>
      </c>
      <c r="C446" s="4" t="s">
        <v>195</v>
      </c>
      <c r="D446" s="125" t="s">
        <v>939</v>
      </c>
      <c r="E446" s="125" t="s">
        <v>1576</v>
      </c>
      <c r="F446" s="125" t="s">
        <v>1583</v>
      </c>
      <c r="G446" s="37">
        <f>14/765</f>
        <v>1.8300653594771243E-2</v>
      </c>
      <c r="H446" s="34">
        <v>3</v>
      </c>
      <c r="I446" s="37">
        <f>G446/H446</f>
        <v>6.1002178649237479E-3</v>
      </c>
    </row>
    <row r="447" spans="1:9" ht="15.3" x14ac:dyDescent="0.55000000000000004">
      <c r="A447" s="23" t="s">
        <v>449</v>
      </c>
      <c r="B447" s="3" t="s">
        <v>760</v>
      </c>
      <c r="C447" s="4" t="s">
        <v>125</v>
      </c>
      <c r="D447" s="125" t="s">
        <v>939</v>
      </c>
      <c r="E447" s="125" t="s">
        <v>1576</v>
      </c>
      <c r="F447" s="125" t="s">
        <v>1583</v>
      </c>
      <c r="G447" s="37">
        <f t="shared" ref="G447:G454" si="52">14/765</f>
        <v>1.8300653594771243E-2</v>
      </c>
      <c r="H447" s="34">
        <v>3</v>
      </c>
      <c r="I447" s="37">
        <f t="shared" ref="I447:I510" si="53">G447/H447</f>
        <v>6.1002178649237479E-3</v>
      </c>
    </row>
    <row r="448" spans="1:9" ht="15.3" x14ac:dyDescent="0.55000000000000004">
      <c r="A448" s="23" t="s">
        <v>450</v>
      </c>
      <c r="B448" s="3" t="s">
        <v>761</v>
      </c>
      <c r="C448" s="4" t="s">
        <v>195</v>
      </c>
      <c r="D448" s="125" t="s">
        <v>940</v>
      </c>
      <c r="E448" s="125" t="s">
        <v>1577</v>
      </c>
      <c r="F448" s="125" t="s">
        <v>1584</v>
      </c>
      <c r="G448" s="37">
        <f>4/765</f>
        <v>5.2287581699346402E-3</v>
      </c>
      <c r="H448" s="34">
        <v>3</v>
      </c>
      <c r="I448" s="37">
        <f t="shared" si="53"/>
        <v>1.7429193899782135E-3</v>
      </c>
    </row>
    <row r="449" spans="1:9" ht="15.3" x14ac:dyDescent="0.55000000000000004">
      <c r="A449" s="23" t="s">
        <v>451</v>
      </c>
      <c r="B449" s="3" t="s">
        <v>243</v>
      </c>
      <c r="C449" s="4" t="s">
        <v>195</v>
      </c>
      <c r="D449" s="125" t="s">
        <v>939</v>
      </c>
      <c r="E449" s="125" t="s">
        <v>1576</v>
      </c>
      <c r="F449" s="125" t="s">
        <v>1583</v>
      </c>
      <c r="G449" s="37">
        <f t="shared" si="52"/>
        <v>1.8300653594771243E-2</v>
      </c>
      <c r="H449" s="34">
        <v>3</v>
      </c>
      <c r="I449" s="37">
        <f t="shared" si="53"/>
        <v>6.1002178649237479E-3</v>
      </c>
    </row>
    <row r="450" spans="1:9" ht="15.3" x14ac:dyDescent="0.55000000000000004">
      <c r="A450" s="23" t="s">
        <v>452</v>
      </c>
      <c r="B450" s="3" t="s">
        <v>762</v>
      </c>
      <c r="C450" s="4" t="s">
        <v>195</v>
      </c>
      <c r="D450" s="125" t="s">
        <v>939</v>
      </c>
      <c r="E450" s="125" t="s">
        <v>1576</v>
      </c>
      <c r="F450" s="125" t="s">
        <v>1583</v>
      </c>
      <c r="G450" s="37">
        <f t="shared" si="52"/>
        <v>1.8300653594771243E-2</v>
      </c>
      <c r="H450" s="34">
        <v>3</v>
      </c>
      <c r="I450" s="37">
        <f t="shared" si="53"/>
        <v>6.1002178649237479E-3</v>
      </c>
    </row>
    <row r="451" spans="1:9" ht="15.3" x14ac:dyDescent="0.55000000000000004">
      <c r="A451" s="23" t="s">
        <v>453</v>
      </c>
      <c r="B451" s="3" t="s">
        <v>763</v>
      </c>
      <c r="C451" s="4" t="s">
        <v>196</v>
      </c>
      <c r="D451" s="125" t="s">
        <v>939</v>
      </c>
      <c r="E451" s="125" t="s">
        <v>1576</v>
      </c>
      <c r="F451" s="125" t="s">
        <v>1583</v>
      </c>
      <c r="G451" s="37">
        <f t="shared" si="52"/>
        <v>1.8300653594771243E-2</v>
      </c>
      <c r="H451" s="34">
        <v>3</v>
      </c>
      <c r="I451" s="37">
        <f t="shared" si="53"/>
        <v>6.1002178649237479E-3</v>
      </c>
    </row>
    <row r="452" spans="1:9" ht="15.3" x14ac:dyDescent="0.55000000000000004">
      <c r="A452" s="23" t="s">
        <v>461</v>
      </c>
      <c r="B452" s="3" t="s">
        <v>764</v>
      </c>
      <c r="C452" s="4" t="s">
        <v>195</v>
      </c>
      <c r="D452" s="125" t="s">
        <v>939</v>
      </c>
      <c r="E452" s="125" t="s">
        <v>1576</v>
      </c>
      <c r="F452" s="125" t="s">
        <v>1583</v>
      </c>
      <c r="G452" s="37">
        <f t="shared" si="52"/>
        <v>1.8300653594771243E-2</v>
      </c>
      <c r="H452" s="34">
        <v>3</v>
      </c>
      <c r="I452" s="37">
        <f t="shared" si="53"/>
        <v>6.1002178649237479E-3</v>
      </c>
    </row>
    <row r="453" spans="1:9" ht="15.3" x14ac:dyDescent="0.55000000000000004">
      <c r="A453" s="23" t="s">
        <v>464</v>
      </c>
      <c r="B453" s="3" t="s">
        <v>765</v>
      </c>
      <c r="C453" s="4" t="s">
        <v>125</v>
      </c>
      <c r="D453" s="125" t="s">
        <v>939</v>
      </c>
      <c r="E453" s="125" t="s">
        <v>1576</v>
      </c>
      <c r="F453" s="125" t="s">
        <v>1583</v>
      </c>
      <c r="G453" s="37">
        <f t="shared" si="52"/>
        <v>1.8300653594771243E-2</v>
      </c>
      <c r="H453" s="34">
        <v>3</v>
      </c>
      <c r="I453" s="37">
        <f t="shared" si="53"/>
        <v>6.1002178649237479E-3</v>
      </c>
    </row>
    <row r="454" spans="1:9" ht="15.3" x14ac:dyDescent="0.55000000000000004">
      <c r="A454" s="23" t="s">
        <v>465</v>
      </c>
      <c r="B454" s="3" t="s">
        <v>766</v>
      </c>
      <c r="C454" s="4" t="s">
        <v>941</v>
      </c>
      <c r="D454" s="125" t="s">
        <v>939</v>
      </c>
      <c r="E454" s="125" t="s">
        <v>1576</v>
      </c>
      <c r="F454" s="125" t="s">
        <v>1583</v>
      </c>
      <c r="G454" s="37">
        <f t="shared" si="52"/>
        <v>1.8300653594771243E-2</v>
      </c>
      <c r="H454" s="34">
        <v>3</v>
      </c>
      <c r="I454" s="37">
        <f t="shared" si="53"/>
        <v>6.1002178649237479E-3</v>
      </c>
    </row>
    <row r="455" spans="1:9" ht="15.3" x14ac:dyDescent="0.55000000000000004">
      <c r="A455" s="23" t="s">
        <v>466</v>
      </c>
      <c r="B455" s="3" t="s">
        <v>767</v>
      </c>
      <c r="C455" s="4" t="s">
        <v>195</v>
      </c>
      <c r="D455" s="125" t="s">
        <v>940</v>
      </c>
      <c r="E455" s="125" t="s">
        <v>1577</v>
      </c>
      <c r="F455" s="125" t="s">
        <v>1584</v>
      </c>
      <c r="G455" s="37">
        <f>4/765</f>
        <v>5.2287581699346402E-3</v>
      </c>
      <c r="H455" s="34">
        <v>3</v>
      </c>
      <c r="I455" s="37">
        <f t="shared" si="53"/>
        <v>1.7429193899782135E-3</v>
      </c>
    </row>
    <row r="456" spans="1:9" ht="15.3" x14ac:dyDescent="0.55000000000000004">
      <c r="A456" s="23" t="s">
        <v>467</v>
      </c>
      <c r="B456" s="3" t="s">
        <v>768</v>
      </c>
      <c r="C456" s="4" t="s">
        <v>195</v>
      </c>
      <c r="D456" s="125" t="s">
        <v>940</v>
      </c>
      <c r="E456" s="125" t="s">
        <v>1577</v>
      </c>
      <c r="F456" s="125" t="s">
        <v>1584</v>
      </c>
      <c r="G456" s="37">
        <f t="shared" ref="G456:G462" si="54">4/765</f>
        <v>5.2287581699346402E-3</v>
      </c>
      <c r="H456" s="34">
        <v>3</v>
      </c>
      <c r="I456" s="37">
        <f t="shared" si="53"/>
        <v>1.7429193899782135E-3</v>
      </c>
    </row>
    <row r="457" spans="1:9" ht="15.3" x14ac:dyDescent="0.55000000000000004">
      <c r="A457" s="23" t="s">
        <v>942</v>
      </c>
      <c r="B457" s="3" t="s">
        <v>769</v>
      </c>
      <c r="C457" s="4" t="s">
        <v>195</v>
      </c>
      <c r="D457" s="125" t="s">
        <v>566</v>
      </c>
      <c r="E457" s="125" t="s">
        <v>1578</v>
      </c>
      <c r="F457" s="125" t="s">
        <v>1585</v>
      </c>
      <c r="G457" s="37">
        <f>8/765</f>
        <v>1.045751633986928E-2</v>
      </c>
      <c r="H457" s="34">
        <v>3</v>
      </c>
      <c r="I457" s="37">
        <f t="shared" si="53"/>
        <v>3.4858387799564269E-3</v>
      </c>
    </row>
    <row r="458" spans="1:9" ht="15.3" x14ac:dyDescent="0.55000000000000004">
      <c r="A458" s="23" t="s">
        <v>943</v>
      </c>
      <c r="B458" s="3" t="s">
        <v>770</v>
      </c>
      <c r="C458" s="4" t="s">
        <v>195</v>
      </c>
      <c r="D458" s="125" t="s">
        <v>333</v>
      </c>
      <c r="E458" s="125" t="s">
        <v>1579</v>
      </c>
      <c r="F458" s="125" t="s">
        <v>1566</v>
      </c>
      <c r="G458" s="37">
        <f>2/765</f>
        <v>2.6143790849673201E-3</v>
      </c>
      <c r="H458" s="34">
        <v>3</v>
      </c>
      <c r="I458" s="37">
        <f t="shared" si="53"/>
        <v>8.7145969498910673E-4</v>
      </c>
    </row>
    <row r="459" spans="1:9" ht="15.3" x14ac:dyDescent="0.55000000000000004">
      <c r="A459" s="23" t="s">
        <v>944</v>
      </c>
      <c r="B459" s="3" t="s">
        <v>771</v>
      </c>
      <c r="C459" s="4" t="s">
        <v>195</v>
      </c>
      <c r="D459" s="125" t="s">
        <v>940</v>
      </c>
      <c r="E459" s="125" t="s">
        <v>1577</v>
      </c>
      <c r="F459" s="125" t="s">
        <v>1584</v>
      </c>
      <c r="G459" s="37">
        <f t="shared" si="54"/>
        <v>5.2287581699346402E-3</v>
      </c>
      <c r="H459" s="34">
        <v>3</v>
      </c>
      <c r="I459" s="37">
        <f t="shared" si="53"/>
        <v>1.7429193899782135E-3</v>
      </c>
    </row>
    <row r="460" spans="1:9" ht="15.3" x14ac:dyDescent="0.55000000000000004">
      <c r="A460" s="23" t="s">
        <v>945</v>
      </c>
      <c r="B460" s="3" t="s">
        <v>772</v>
      </c>
      <c r="C460" s="4" t="s">
        <v>195</v>
      </c>
      <c r="D460" s="125" t="s">
        <v>940</v>
      </c>
      <c r="E460" s="125" t="s">
        <v>1577</v>
      </c>
      <c r="F460" s="125" t="s">
        <v>1584</v>
      </c>
      <c r="G460" s="37">
        <f t="shared" si="54"/>
        <v>5.2287581699346402E-3</v>
      </c>
      <c r="H460" s="34">
        <v>3</v>
      </c>
      <c r="I460" s="37">
        <f t="shared" si="53"/>
        <v>1.7429193899782135E-3</v>
      </c>
    </row>
    <row r="461" spans="1:9" ht="15.3" x14ac:dyDescent="0.55000000000000004">
      <c r="A461" s="23" t="s">
        <v>946</v>
      </c>
      <c r="B461" s="3" t="s">
        <v>773</v>
      </c>
      <c r="C461" s="4" t="s">
        <v>195</v>
      </c>
      <c r="D461" s="125" t="s">
        <v>940</v>
      </c>
      <c r="E461" s="125" t="s">
        <v>1577</v>
      </c>
      <c r="F461" s="125" t="s">
        <v>1584</v>
      </c>
      <c r="G461" s="37">
        <f t="shared" si="54"/>
        <v>5.2287581699346402E-3</v>
      </c>
      <c r="H461" s="34">
        <v>3</v>
      </c>
      <c r="I461" s="37">
        <f t="shared" si="53"/>
        <v>1.7429193899782135E-3</v>
      </c>
    </row>
    <row r="462" spans="1:9" ht="15.3" x14ac:dyDescent="0.55000000000000004">
      <c r="A462" s="23" t="s">
        <v>947</v>
      </c>
      <c r="B462" s="3" t="s">
        <v>36</v>
      </c>
      <c r="C462" s="4" t="s">
        <v>195</v>
      </c>
      <c r="D462" s="125" t="s">
        <v>940</v>
      </c>
      <c r="E462" s="125" t="s">
        <v>1577</v>
      </c>
      <c r="F462" s="125" t="s">
        <v>1584</v>
      </c>
      <c r="G462" s="37">
        <f t="shared" si="54"/>
        <v>5.2287581699346402E-3</v>
      </c>
      <c r="H462" s="34">
        <v>3</v>
      </c>
      <c r="I462" s="37">
        <f t="shared" si="53"/>
        <v>1.7429193899782135E-3</v>
      </c>
    </row>
    <row r="463" spans="1:9" ht="15.3" x14ac:dyDescent="0.55000000000000004">
      <c r="A463" s="23" t="s">
        <v>948</v>
      </c>
      <c r="B463" s="3" t="s">
        <v>774</v>
      </c>
      <c r="C463" s="4" t="s">
        <v>125</v>
      </c>
      <c r="D463" s="125" t="s">
        <v>939</v>
      </c>
      <c r="E463" s="125" t="s">
        <v>1576</v>
      </c>
      <c r="F463" s="125" t="s">
        <v>1583</v>
      </c>
      <c r="G463" s="37">
        <f>14/765</f>
        <v>1.8300653594771243E-2</v>
      </c>
      <c r="H463" s="34">
        <v>3</v>
      </c>
      <c r="I463" s="37">
        <f t="shared" si="53"/>
        <v>6.1002178649237479E-3</v>
      </c>
    </row>
    <row r="464" spans="1:9" ht="15.3" x14ac:dyDescent="0.55000000000000004">
      <c r="A464" s="23" t="s">
        <v>949</v>
      </c>
      <c r="B464" s="3" t="s">
        <v>775</v>
      </c>
      <c r="C464" s="4" t="s">
        <v>195</v>
      </c>
      <c r="D464" s="125" t="s">
        <v>939</v>
      </c>
      <c r="E464" s="125" t="s">
        <v>1576</v>
      </c>
      <c r="F464" s="125" t="s">
        <v>1583</v>
      </c>
      <c r="G464" s="37">
        <f t="shared" ref="G464:G476" si="55">14/765</f>
        <v>1.8300653594771243E-2</v>
      </c>
      <c r="H464" s="34">
        <v>3</v>
      </c>
      <c r="I464" s="37">
        <f t="shared" si="53"/>
        <v>6.1002178649237479E-3</v>
      </c>
    </row>
    <row r="465" spans="1:11" ht="15.3" x14ac:dyDescent="0.55000000000000004">
      <c r="A465" s="23" t="s">
        <v>950</v>
      </c>
      <c r="B465" s="3" t="s">
        <v>776</v>
      </c>
      <c r="C465" s="4" t="s">
        <v>195</v>
      </c>
      <c r="D465" s="125" t="s">
        <v>939</v>
      </c>
      <c r="E465" s="125" t="s">
        <v>1576</v>
      </c>
      <c r="F465" s="125" t="s">
        <v>1583</v>
      </c>
      <c r="G465" s="37">
        <f t="shared" si="55"/>
        <v>1.8300653594771243E-2</v>
      </c>
      <c r="H465" s="34">
        <v>3</v>
      </c>
      <c r="I465" s="37">
        <f t="shared" si="53"/>
        <v>6.1002178649237479E-3</v>
      </c>
    </row>
    <row r="466" spans="1:11" ht="15.3" x14ac:dyDescent="0.55000000000000004">
      <c r="A466" s="23" t="s">
        <v>951</v>
      </c>
      <c r="B466" s="3" t="s">
        <v>777</v>
      </c>
      <c r="C466" s="4" t="s">
        <v>195</v>
      </c>
      <c r="D466" s="125" t="s">
        <v>939</v>
      </c>
      <c r="E466" s="125" t="s">
        <v>1576</v>
      </c>
      <c r="F466" s="125" t="s">
        <v>1583</v>
      </c>
      <c r="G466" s="37">
        <f t="shared" si="55"/>
        <v>1.8300653594771243E-2</v>
      </c>
      <c r="H466" s="34">
        <v>3</v>
      </c>
      <c r="I466" s="37">
        <f t="shared" si="53"/>
        <v>6.1002178649237479E-3</v>
      </c>
    </row>
    <row r="467" spans="1:11" ht="15.3" x14ac:dyDescent="0.55000000000000004">
      <c r="A467" s="23" t="s">
        <v>952</v>
      </c>
      <c r="B467" s="3" t="s">
        <v>778</v>
      </c>
      <c r="C467" s="4" t="s">
        <v>195</v>
      </c>
      <c r="D467" s="125" t="s">
        <v>939</v>
      </c>
      <c r="E467" s="125" t="s">
        <v>1576</v>
      </c>
      <c r="F467" s="125" t="s">
        <v>1583</v>
      </c>
      <c r="G467" s="37">
        <f t="shared" si="55"/>
        <v>1.8300653594771243E-2</v>
      </c>
      <c r="H467" s="34">
        <v>3</v>
      </c>
      <c r="I467" s="37">
        <f t="shared" si="53"/>
        <v>6.1002178649237479E-3</v>
      </c>
    </row>
    <row r="468" spans="1:11" ht="15.3" x14ac:dyDescent="0.55000000000000004">
      <c r="A468" s="23" t="s">
        <v>953</v>
      </c>
      <c r="B468" s="3" t="s">
        <v>779</v>
      </c>
      <c r="C468" s="4" t="s">
        <v>195</v>
      </c>
      <c r="D468" s="125" t="s">
        <v>939</v>
      </c>
      <c r="E468" s="125" t="s">
        <v>1576</v>
      </c>
      <c r="F468" s="125" t="s">
        <v>1583</v>
      </c>
      <c r="G468" s="37">
        <f t="shared" si="55"/>
        <v>1.8300653594771243E-2</v>
      </c>
      <c r="H468" s="34">
        <v>3</v>
      </c>
      <c r="I468" s="37">
        <f t="shared" si="53"/>
        <v>6.1002178649237479E-3</v>
      </c>
    </row>
    <row r="469" spans="1:11" ht="15.3" x14ac:dyDescent="0.55000000000000004">
      <c r="A469" s="23" t="s">
        <v>954</v>
      </c>
      <c r="B469" s="3" t="s">
        <v>780</v>
      </c>
      <c r="C469" s="4" t="s">
        <v>125</v>
      </c>
      <c r="D469" s="125" t="s">
        <v>939</v>
      </c>
      <c r="E469" s="125" t="s">
        <v>1576</v>
      </c>
      <c r="F469" s="125" t="s">
        <v>1583</v>
      </c>
      <c r="G469" s="37">
        <f t="shared" si="55"/>
        <v>1.8300653594771243E-2</v>
      </c>
      <c r="H469" s="34">
        <v>3</v>
      </c>
      <c r="I469" s="37">
        <f t="shared" si="53"/>
        <v>6.1002178649237479E-3</v>
      </c>
    </row>
    <row r="470" spans="1:11" ht="15.3" x14ac:dyDescent="0.55000000000000004">
      <c r="A470" s="23" t="s">
        <v>955</v>
      </c>
      <c r="B470" s="3" t="s">
        <v>781</v>
      </c>
      <c r="C470" s="4" t="s">
        <v>195</v>
      </c>
      <c r="D470" s="125" t="s">
        <v>939</v>
      </c>
      <c r="E470" s="125" t="s">
        <v>1576</v>
      </c>
      <c r="F470" s="125" t="s">
        <v>1583</v>
      </c>
      <c r="G470" s="37">
        <f t="shared" si="55"/>
        <v>1.8300653594771243E-2</v>
      </c>
      <c r="H470" s="34">
        <v>3</v>
      </c>
      <c r="I470" s="37">
        <f t="shared" si="53"/>
        <v>6.1002178649237479E-3</v>
      </c>
    </row>
    <row r="471" spans="1:11" ht="15.3" x14ac:dyDescent="0.55000000000000004">
      <c r="A471" s="23" t="s">
        <v>956</v>
      </c>
      <c r="B471" s="3" t="s">
        <v>782</v>
      </c>
      <c r="C471" s="4" t="s">
        <v>195</v>
      </c>
      <c r="D471" s="125" t="s">
        <v>939</v>
      </c>
      <c r="E471" s="125" t="s">
        <v>1576</v>
      </c>
      <c r="F471" s="125" t="s">
        <v>1583</v>
      </c>
      <c r="G471" s="37">
        <f t="shared" si="55"/>
        <v>1.8300653594771243E-2</v>
      </c>
      <c r="H471" s="34">
        <v>3</v>
      </c>
      <c r="I471" s="37">
        <f t="shared" si="53"/>
        <v>6.1002178649237479E-3</v>
      </c>
    </row>
    <row r="472" spans="1:11" s="115" customFormat="1" ht="15.3" x14ac:dyDescent="0.55000000000000004">
      <c r="A472" s="23" t="s">
        <v>957</v>
      </c>
      <c r="B472" s="3" t="s">
        <v>783</v>
      </c>
      <c r="C472" s="4" t="s">
        <v>195</v>
      </c>
      <c r="D472" s="125" t="s">
        <v>939</v>
      </c>
      <c r="E472" s="125" t="s">
        <v>1576</v>
      </c>
      <c r="F472" s="125" t="s">
        <v>1583</v>
      </c>
      <c r="G472" s="37">
        <f t="shared" si="55"/>
        <v>1.8300653594771243E-2</v>
      </c>
      <c r="H472" s="34">
        <v>3</v>
      </c>
      <c r="I472" s="37">
        <f t="shared" si="53"/>
        <v>6.1002178649237479E-3</v>
      </c>
      <c r="K472" s="159"/>
    </row>
    <row r="473" spans="1:11" s="115" customFormat="1" ht="15.3" x14ac:dyDescent="0.55000000000000004">
      <c r="A473" s="23" t="s">
        <v>958</v>
      </c>
      <c r="B473" s="3" t="s">
        <v>784</v>
      </c>
      <c r="C473" s="4" t="s">
        <v>195</v>
      </c>
      <c r="D473" s="125" t="s">
        <v>939</v>
      </c>
      <c r="E473" s="125" t="s">
        <v>1576</v>
      </c>
      <c r="F473" s="125" t="s">
        <v>1583</v>
      </c>
      <c r="G473" s="37">
        <f t="shared" si="55"/>
        <v>1.8300653594771243E-2</v>
      </c>
      <c r="H473" s="34">
        <v>3</v>
      </c>
      <c r="I473" s="37">
        <f t="shared" si="53"/>
        <v>6.1002178649237479E-3</v>
      </c>
      <c r="K473" s="159"/>
    </row>
    <row r="474" spans="1:11" s="115" customFormat="1" ht="15.3" x14ac:dyDescent="0.55000000000000004">
      <c r="A474" s="23" t="s">
        <v>959</v>
      </c>
      <c r="B474" s="3" t="s">
        <v>785</v>
      </c>
      <c r="C474" s="4" t="s">
        <v>195</v>
      </c>
      <c r="D474" s="125" t="s">
        <v>939</v>
      </c>
      <c r="E474" s="125" t="s">
        <v>1576</v>
      </c>
      <c r="F474" s="125" t="s">
        <v>1583</v>
      </c>
      <c r="G474" s="37">
        <f t="shared" si="55"/>
        <v>1.8300653594771243E-2</v>
      </c>
      <c r="H474" s="34">
        <v>3</v>
      </c>
      <c r="I474" s="37">
        <f t="shared" si="53"/>
        <v>6.1002178649237479E-3</v>
      </c>
      <c r="K474" s="159"/>
    </row>
    <row r="475" spans="1:11" s="115" customFormat="1" ht="15.3" x14ac:dyDescent="0.55000000000000004">
      <c r="A475" s="23" t="s">
        <v>960</v>
      </c>
      <c r="B475" s="3" t="s">
        <v>786</v>
      </c>
      <c r="C475" s="4" t="s">
        <v>195</v>
      </c>
      <c r="D475" s="125" t="s">
        <v>939</v>
      </c>
      <c r="E475" s="125" t="s">
        <v>1576</v>
      </c>
      <c r="F475" s="125" t="s">
        <v>1583</v>
      </c>
      <c r="G475" s="37">
        <f t="shared" si="55"/>
        <v>1.8300653594771243E-2</v>
      </c>
      <c r="H475" s="34">
        <v>3</v>
      </c>
      <c r="I475" s="37">
        <f t="shared" si="53"/>
        <v>6.1002178649237479E-3</v>
      </c>
      <c r="K475" s="159"/>
    </row>
    <row r="476" spans="1:11" s="115" customFormat="1" ht="15.3" x14ac:dyDescent="0.55000000000000004">
      <c r="A476" s="23" t="s">
        <v>961</v>
      </c>
      <c r="B476" s="3" t="s">
        <v>787</v>
      </c>
      <c r="C476" s="4" t="s">
        <v>195</v>
      </c>
      <c r="D476" s="125" t="s">
        <v>939</v>
      </c>
      <c r="E476" s="125" t="s">
        <v>1576</v>
      </c>
      <c r="F476" s="125" t="s">
        <v>1583</v>
      </c>
      <c r="G476" s="37">
        <f t="shared" si="55"/>
        <v>1.8300653594771243E-2</v>
      </c>
      <c r="H476" s="34">
        <v>3</v>
      </c>
      <c r="I476" s="37">
        <f t="shared" si="53"/>
        <v>6.1002178649237479E-3</v>
      </c>
      <c r="K476" s="159"/>
    </row>
    <row r="477" spans="1:11" s="115" customFormat="1" ht="15.3" x14ac:dyDescent="0.55000000000000004">
      <c r="A477" s="23" t="s">
        <v>962</v>
      </c>
      <c r="B477" s="3" t="s">
        <v>965</v>
      </c>
      <c r="C477" s="6" t="s">
        <v>967</v>
      </c>
      <c r="D477" s="125" t="s">
        <v>912</v>
      </c>
      <c r="E477" s="125" t="s">
        <v>1580</v>
      </c>
      <c r="F477" s="125" t="s">
        <v>1586</v>
      </c>
      <c r="G477" s="37">
        <f>90/765</f>
        <v>0.11764705882352941</v>
      </c>
      <c r="H477" s="34">
        <v>3</v>
      </c>
      <c r="I477" s="37">
        <f t="shared" si="53"/>
        <v>3.9215686274509803E-2</v>
      </c>
      <c r="K477" s="159"/>
    </row>
    <row r="478" spans="1:11" s="115" customFormat="1" ht="15.3" x14ac:dyDescent="0.55000000000000004">
      <c r="A478" s="23" t="s">
        <v>963</v>
      </c>
      <c r="B478" s="3" t="s">
        <v>966</v>
      </c>
      <c r="C478" s="6" t="s">
        <v>195</v>
      </c>
      <c r="D478" s="125" t="s">
        <v>912</v>
      </c>
      <c r="E478" s="125" t="s">
        <v>1580</v>
      </c>
      <c r="F478" s="125" t="s">
        <v>1586</v>
      </c>
      <c r="G478" s="37">
        <f t="shared" ref="G478:G479" si="56">90/765</f>
        <v>0.11764705882352941</v>
      </c>
      <c r="H478" s="34">
        <v>3</v>
      </c>
      <c r="I478" s="37">
        <f t="shared" si="53"/>
        <v>3.9215686274509803E-2</v>
      </c>
      <c r="K478" s="159"/>
    </row>
    <row r="479" spans="1:11" s="115" customFormat="1" ht="15.3" x14ac:dyDescent="0.55000000000000004">
      <c r="A479" s="23" t="s">
        <v>964</v>
      </c>
      <c r="B479" s="3" t="s">
        <v>788</v>
      </c>
      <c r="C479" s="4" t="s">
        <v>195</v>
      </c>
      <c r="D479" s="125" t="s">
        <v>912</v>
      </c>
      <c r="E479" s="125" t="s">
        <v>1580</v>
      </c>
      <c r="F479" s="125" t="s">
        <v>1586</v>
      </c>
      <c r="G479" s="37">
        <f t="shared" si="56"/>
        <v>0.11764705882352941</v>
      </c>
      <c r="H479" s="34">
        <v>3</v>
      </c>
      <c r="I479" s="37">
        <f t="shared" si="53"/>
        <v>3.9215686274509803E-2</v>
      </c>
      <c r="K479" s="159"/>
    </row>
    <row r="480" spans="1:11" s="115" customFormat="1" ht="15.3" x14ac:dyDescent="0.55000000000000004">
      <c r="A480" s="23" t="s">
        <v>968</v>
      </c>
      <c r="B480" s="3" t="s">
        <v>789</v>
      </c>
      <c r="C480" s="4" t="s">
        <v>195</v>
      </c>
      <c r="D480" s="125" t="s">
        <v>939</v>
      </c>
      <c r="E480" s="125" t="s">
        <v>1576</v>
      </c>
      <c r="F480" s="125" t="s">
        <v>1583</v>
      </c>
      <c r="G480" s="37">
        <f>14/765</f>
        <v>1.8300653594771243E-2</v>
      </c>
      <c r="H480" s="34">
        <v>3</v>
      </c>
      <c r="I480" s="37">
        <f t="shared" si="53"/>
        <v>6.1002178649237479E-3</v>
      </c>
      <c r="K480" s="159"/>
    </row>
    <row r="481" spans="1:11" s="115" customFormat="1" ht="15.3" x14ac:dyDescent="0.55000000000000004">
      <c r="A481" s="23" t="s">
        <v>969</v>
      </c>
      <c r="B481" s="3" t="s">
        <v>790</v>
      </c>
      <c r="C481" s="4" t="s">
        <v>195</v>
      </c>
      <c r="D481" s="125" t="s">
        <v>939</v>
      </c>
      <c r="E481" s="125" t="s">
        <v>1576</v>
      </c>
      <c r="F481" s="125" t="s">
        <v>1583</v>
      </c>
      <c r="G481" s="37">
        <f t="shared" ref="G481:G499" si="57">14/765</f>
        <v>1.8300653594771243E-2</v>
      </c>
      <c r="H481" s="34">
        <v>3</v>
      </c>
      <c r="I481" s="37">
        <f t="shared" si="53"/>
        <v>6.1002178649237479E-3</v>
      </c>
      <c r="K481" s="159"/>
    </row>
    <row r="482" spans="1:11" s="115" customFormat="1" ht="15.3" x14ac:dyDescent="0.55000000000000004">
      <c r="A482" s="23" t="s">
        <v>970</v>
      </c>
      <c r="B482" s="3" t="s">
        <v>791</v>
      </c>
      <c r="C482" s="4" t="s">
        <v>195</v>
      </c>
      <c r="D482" s="125" t="s">
        <v>939</v>
      </c>
      <c r="E482" s="125" t="s">
        <v>1576</v>
      </c>
      <c r="F482" s="125" t="s">
        <v>1583</v>
      </c>
      <c r="G482" s="37">
        <f t="shared" si="57"/>
        <v>1.8300653594771243E-2</v>
      </c>
      <c r="H482" s="34">
        <v>3</v>
      </c>
      <c r="I482" s="37">
        <f t="shared" si="53"/>
        <v>6.1002178649237479E-3</v>
      </c>
      <c r="K482" s="159"/>
    </row>
    <row r="483" spans="1:11" s="115" customFormat="1" ht="15.3" x14ac:dyDescent="0.55000000000000004">
      <c r="A483" s="23" t="s">
        <v>971</v>
      </c>
      <c r="B483" s="3" t="s">
        <v>792</v>
      </c>
      <c r="C483" s="4" t="s">
        <v>195</v>
      </c>
      <c r="D483" s="125" t="s">
        <v>939</v>
      </c>
      <c r="E483" s="125" t="s">
        <v>1576</v>
      </c>
      <c r="F483" s="125" t="s">
        <v>1583</v>
      </c>
      <c r="G483" s="37">
        <f t="shared" si="57"/>
        <v>1.8300653594771243E-2</v>
      </c>
      <c r="H483" s="34">
        <v>3</v>
      </c>
      <c r="I483" s="37">
        <f t="shared" si="53"/>
        <v>6.1002178649237479E-3</v>
      </c>
      <c r="K483" s="159"/>
    </row>
    <row r="484" spans="1:11" s="115" customFormat="1" ht="15.3" x14ac:dyDescent="0.55000000000000004">
      <c r="A484" s="23" t="s">
        <v>972</v>
      </c>
      <c r="B484" s="3" t="s">
        <v>793</v>
      </c>
      <c r="C484" s="4" t="s">
        <v>195</v>
      </c>
      <c r="D484" s="125" t="s">
        <v>939</v>
      </c>
      <c r="E484" s="125" t="s">
        <v>1576</v>
      </c>
      <c r="F484" s="125" t="s">
        <v>1583</v>
      </c>
      <c r="G484" s="37">
        <f t="shared" si="57"/>
        <v>1.8300653594771243E-2</v>
      </c>
      <c r="H484" s="34">
        <v>3</v>
      </c>
      <c r="I484" s="37">
        <f t="shared" si="53"/>
        <v>6.1002178649237479E-3</v>
      </c>
      <c r="K484" s="159"/>
    </row>
    <row r="485" spans="1:11" s="115" customFormat="1" ht="15.3" x14ac:dyDescent="0.55000000000000004">
      <c r="A485" s="23" t="s">
        <v>973</v>
      </c>
      <c r="B485" s="3" t="s">
        <v>794</v>
      </c>
      <c r="C485" s="4" t="s">
        <v>195</v>
      </c>
      <c r="D485" s="125" t="s">
        <v>939</v>
      </c>
      <c r="E485" s="125" t="s">
        <v>1576</v>
      </c>
      <c r="F485" s="125" t="s">
        <v>1583</v>
      </c>
      <c r="G485" s="37">
        <f t="shared" si="57"/>
        <v>1.8300653594771243E-2</v>
      </c>
      <c r="H485" s="34">
        <v>3</v>
      </c>
      <c r="I485" s="37">
        <f t="shared" si="53"/>
        <v>6.1002178649237479E-3</v>
      </c>
      <c r="K485" s="159"/>
    </row>
    <row r="486" spans="1:11" s="115" customFormat="1" ht="15.3" x14ac:dyDescent="0.55000000000000004">
      <c r="A486" s="23" t="s">
        <v>974</v>
      </c>
      <c r="B486" s="3" t="s">
        <v>795</v>
      </c>
      <c r="C486" s="4" t="s">
        <v>195</v>
      </c>
      <c r="D486" s="125" t="s">
        <v>979</v>
      </c>
      <c r="E486" s="125" t="s">
        <v>1581</v>
      </c>
      <c r="F486" s="125" t="s">
        <v>1587</v>
      </c>
      <c r="G486" s="37">
        <f>100/765</f>
        <v>0.13071895424836602</v>
      </c>
      <c r="H486" s="34">
        <v>3</v>
      </c>
      <c r="I486" s="37">
        <f t="shared" si="53"/>
        <v>4.357298474945534E-2</v>
      </c>
      <c r="K486" s="159"/>
    </row>
    <row r="487" spans="1:11" s="115" customFormat="1" ht="15.3" x14ac:dyDescent="0.55000000000000004">
      <c r="A487" s="23" t="s">
        <v>975</v>
      </c>
      <c r="B487" s="3" t="s">
        <v>796</v>
      </c>
      <c r="C487" s="4" t="s">
        <v>195</v>
      </c>
      <c r="D487" s="125" t="s">
        <v>939</v>
      </c>
      <c r="E487" s="125" t="s">
        <v>1576</v>
      </c>
      <c r="F487" s="125" t="s">
        <v>1583</v>
      </c>
      <c r="G487" s="37">
        <f t="shared" si="57"/>
        <v>1.8300653594771243E-2</v>
      </c>
      <c r="H487" s="34">
        <v>3</v>
      </c>
      <c r="I487" s="37">
        <f t="shared" si="53"/>
        <v>6.1002178649237479E-3</v>
      </c>
      <c r="K487" s="159"/>
    </row>
    <row r="488" spans="1:11" s="115" customFormat="1" ht="15.3" x14ac:dyDescent="0.55000000000000004">
      <c r="A488" s="23" t="s">
        <v>976</v>
      </c>
      <c r="B488" s="3" t="s">
        <v>797</v>
      </c>
      <c r="C488" s="4" t="s">
        <v>195</v>
      </c>
      <c r="D488" s="125" t="s">
        <v>939</v>
      </c>
      <c r="E488" s="125" t="s">
        <v>1576</v>
      </c>
      <c r="F488" s="125" t="s">
        <v>1583</v>
      </c>
      <c r="G488" s="37">
        <f t="shared" si="57"/>
        <v>1.8300653594771243E-2</v>
      </c>
      <c r="H488" s="34">
        <v>3</v>
      </c>
      <c r="I488" s="37">
        <f t="shared" si="53"/>
        <v>6.1002178649237479E-3</v>
      </c>
      <c r="K488" s="159"/>
    </row>
    <row r="489" spans="1:11" s="115" customFormat="1" ht="15.3" x14ac:dyDescent="0.55000000000000004">
      <c r="A489" s="23" t="s">
        <v>977</v>
      </c>
      <c r="B489" s="3" t="s">
        <v>798</v>
      </c>
      <c r="C489" s="4" t="s">
        <v>195</v>
      </c>
      <c r="D489" s="125" t="s">
        <v>939</v>
      </c>
      <c r="E489" s="125" t="s">
        <v>1576</v>
      </c>
      <c r="F489" s="125" t="s">
        <v>1583</v>
      </c>
      <c r="G489" s="37">
        <f t="shared" si="57"/>
        <v>1.8300653594771243E-2</v>
      </c>
      <c r="H489" s="34">
        <v>3</v>
      </c>
      <c r="I489" s="37">
        <f t="shared" si="53"/>
        <v>6.1002178649237479E-3</v>
      </c>
      <c r="K489" s="159"/>
    </row>
    <row r="490" spans="1:11" s="115" customFormat="1" ht="15.3" x14ac:dyDescent="0.55000000000000004">
      <c r="A490" s="23" t="s">
        <v>978</v>
      </c>
      <c r="B490" s="3" t="s">
        <v>799</v>
      </c>
      <c r="C490" s="4" t="s">
        <v>125</v>
      </c>
      <c r="D490" s="125" t="s">
        <v>939</v>
      </c>
      <c r="E490" s="125" t="s">
        <v>1576</v>
      </c>
      <c r="F490" s="125" t="s">
        <v>1583</v>
      </c>
      <c r="G490" s="37">
        <f t="shared" si="57"/>
        <v>1.8300653594771243E-2</v>
      </c>
      <c r="H490" s="34">
        <v>3</v>
      </c>
      <c r="I490" s="37">
        <f t="shared" si="53"/>
        <v>6.1002178649237479E-3</v>
      </c>
      <c r="K490" s="159"/>
    </row>
    <row r="491" spans="1:11" s="115" customFormat="1" ht="15.3" x14ac:dyDescent="0.55000000000000004">
      <c r="A491" s="23" t="s">
        <v>980</v>
      </c>
      <c r="B491" s="3" t="s">
        <v>800</v>
      </c>
      <c r="C491" s="4" t="s">
        <v>125</v>
      </c>
      <c r="D491" s="125" t="s">
        <v>939</v>
      </c>
      <c r="E491" s="125" t="s">
        <v>1576</v>
      </c>
      <c r="F491" s="125" t="s">
        <v>1583</v>
      </c>
      <c r="G491" s="37">
        <f t="shared" si="57"/>
        <v>1.8300653594771243E-2</v>
      </c>
      <c r="H491" s="34">
        <v>3</v>
      </c>
      <c r="I491" s="37">
        <f t="shared" si="53"/>
        <v>6.1002178649237479E-3</v>
      </c>
      <c r="K491" s="159"/>
    </row>
    <row r="492" spans="1:11" s="115" customFormat="1" ht="15.3" x14ac:dyDescent="0.55000000000000004">
      <c r="A492" s="23" t="s">
        <v>981</v>
      </c>
      <c r="B492" s="3" t="s">
        <v>801</v>
      </c>
      <c r="C492" s="4" t="s">
        <v>125</v>
      </c>
      <c r="D492" s="125" t="s">
        <v>939</v>
      </c>
      <c r="E492" s="125" t="s">
        <v>1576</v>
      </c>
      <c r="F492" s="125" t="s">
        <v>1583</v>
      </c>
      <c r="G492" s="37">
        <f t="shared" si="57"/>
        <v>1.8300653594771243E-2</v>
      </c>
      <c r="H492" s="34">
        <v>3</v>
      </c>
      <c r="I492" s="37">
        <f t="shared" si="53"/>
        <v>6.1002178649237479E-3</v>
      </c>
      <c r="K492" s="159"/>
    </row>
    <row r="493" spans="1:11" s="115" customFormat="1" ht="15.3" x14ac:dyDescent="0.55000000000000004">
      <c r="A493" s="23" t="s">
        <v>982</v>
      </c>
      <c r="B493" s="3" t="s">
        <v>802</v>
      </c>
      <c r="C493" s="4" t="s">
        <v>125</v>
      </c>
      <c r="D493" s="125" t="s">
        <v>939</v>
      </c>
      <c r="E493" s="125" t="s">
        <v>1576</v>
      </c>
      <c r="F493" s="125" t="s">
        <v>1583</v>
      </c>
      <c r="G493" s="37">
        <f t="shared" si="57"/>
        <v>1.8300653594771243E-2</v>
      </c>
      <c r="H493" s="34">
        <v>3</v>
      </c>
      <c r="I493" s="37">
        <f t="shared" si="53"/>
        <v>6.1002178649237479E-3</v>
      </c>
      <c r="K493" s="159"/>
    </row>
    <row r="494" spans="1:11" s="115" customFormat="1" ht="15.3" x14ac:dyDescent="0.55000000000000004">
      <c r="A494" s="23" t="s">
        <v>983</v>
      </c>
      <c r="B494" s="3" t="s">
        <v>803</v>
      </c>
      <c r="C494" s="4" t="s">
        <v>195</v>
      </c>
      <c r="D494" s="125" t="s">
        <v>939</v>
      </c>
      <c r="E494" s="125" t="s">
        <v>1576</v>
      </c>
      <c r="F494" s="125" t="s">
        <v>1583</v>
      </c>
      <c r="G494" s="37">
        <f t="shared" si="57"/>
        <v>1.8300653594771243E-2</v>
      </c>
      <c r="H494" s="34">
        <v>3</v>
      </c>
      <c r="I494" s="37">
        <f t="shared" si="53"/>
        <v>6.1002178649237479E-3</v>
      </c>
      <c r="K494" s="159"/>
    </row>
    <row r="495" spans="1:11" s="115" customFormat="1" ht="15.3" x14ac:dyDescent="0.55000000000000004">
      <c r="A495" s="23" t="s">
        <v>984</v>
      </c>
      <c r="B495" s="3" t="s">
        <v>804</v>
      </c>
      <c r="C495" s="4" t="s">
        <v>195</v>
      </c>
      <c r="D495" s="125" t="s">
        <v>939</v>
      </c>
      <c r="E495" s="125" t="s">
        <v>1576</v>
      </c>
      <c r="F495" s="125" t="s">
        <v>1583</v>
      </c>
      <c r="G495" s="37">
        <f t="shared" si="57"/>
        <v>1.8300653594771243E-2</v>
      </c>
      <c r="H495" s="34">
        <v>3</v>
      </c>
      <c r="I495" s="37">
        <f t="shared" si="53"/>
        <v>6.1002178649237479E-3</v>
      </c>
      <c r="K495" s="159"/>
    </row>
    <row r="496" spans="1:11" s="115" customFormat="1" ht="15.3" x14ac:dyDescent="0.55000000000000004">
      <c r="A496" s="23" t="s">
        <v>985</v>
      </c>
      <c r="B496" s="3" t="s">
        <v>805</v>
      </c>
      <c r="C496" s="4" t="s">
        <v>195</v>
      </c>
      <c r="D496" s="125" t="s">
        <v>939</v>
      </c>
      <c r="E496" s="125" t="s">
        <v>1576</v>
      </c>
      <c r="F496" s="125" t="s">
        <v>1583</v>
      </c>
      <c r="G496" s="37">
        <f t="shared" si="57"/>
        <v>1.8300653594771243E-2</v>
      </c>
      <c r="H496" s="34">
        <v>3</v>
      </c>
      <c r="I496" s="37">
        <f t="shared" si="53"/>
        <v>6.1002178649237479E-3</v>
      </c>
      <c r="K496" s="159"/>
    </row>
    <row r="497" spans="1:11" s="115" customFormat="1" ht="15.3" x14ac:dyDescent="0.55000000000000004">
      <c r="A497" s="23" t="s">
        <v>986</v>
      </c>
      <c r="B497" s="3" t="s">
        <v>806</v>
      </c>
      <c r="C497" s="4" t="s">
        <v>195</v>
      </c>
      <c r="D497" s="125" t="s">
        <v>940</v>
      </c>
      <c r="E497" s="125" t="s">
        <v>1577</v>
      </c>
      <c r="F497" s="125" t="s">
        <v>1584</v>
      </c>
      <c r="G497" s="37">
        <f>4/765</f>
        <v>5.2287581699346402E-3</v>
      </c>
      <c r="H497" s="34">
        <v>3</v>
      </c>
      <c r="I497" s="37">
        <f t="shared" si="53"/>
        <v>1.7429193899782135E-3</v>
      </c>
      <c r="K497" s="159"/>
    </row>
    <row r="498" spans="1:11" s="115" customFormat="1" ht="15.3" x14ac:dyDescent="0.55000000000000004">
      <c r="A498" s="23" t="s">
        <v>988</v>
      </c>
      <c r="B498" s="3" t="s">
        <v>807</v>
      </c>
      <c r="C498" s="4" t="s">
        <v>195</v>
      </c>
      <c r="D498" s="125" t="s">
        <v>939</v>
      </c>
      <c r="E498" s="125" t="s">
        <v>1576</v>
      </c>
      <c r="F498" s="125" t="s">
        <v>1583</v>
      </c>
      <c r="G498" s="37">
        <f t="shared" si="57"/>
        <v>1.8300653594771243E-2</v>
      </c>
      <c r="H498" s="34">
        <v>3</v>
      </c>
      <c r="I498" s="37">
        <f t="shared" si="53"/>
        <v>6.1002178649237479E-3</v>
      </c>
      <c r="K498" s="159"/>
    </row>
    <row r="499" spans="1:11" s="115" customFormat="1" ht="15.3" x14ac:dyDescent="0.55000000000000004">
      <c r="A499" s="23" t="s">
        <v>989</v>
      </c>
      <c r="B499" s="3" t="s">
        <v>808</v>
      </c>
      <c r="C499" s="4" t="s">
        <v>195</v>
      </c>
      <c r="D499" s="125" t="s">
        <v>939</v>
      </c>
      <c r="E499" s="125" t="s">
        <v>1576</v>
      </c>
      <c r="F499" s="125" t="s">
        <v>1583</v>
      </c>
      <c r="G499" s="37">
        <f t="shared" si="57"/>
        <v>1.8300653594771243E-2</v>
      </c>
      <c r="H499" s="34">
        <v>5</v>
      </c>
      <c r="I499" s="37">
        <f t="shared" si="53"/>
        <v>3.6601307189542487E-3</v>
      </c>
      <c r="K499" s="159"/>
    </row>
    <row r="500" spans="1:11" s="115" customFormat="1" ht="15.3" x14ac:dyDescent="0.55000000000000004">
      <c r="A500" s="23" t="s">
        <v>990</v>
      </c>
      <c r="B500" s="3" t="s">
        <v>809</v>
      </c>
      <c r="C500" s="4" t="s">
        <v>195</v>
      </c>
      <c r="D500" s="125" t="s">
        <v>987</v>
      </c>
      <c r="E500" s="125" t="s">
        <v>1582</v>
      </c>
      <c r="F500" s="125" t="s">
        <v>1588</v>
      </c>
      <c r="G500" s="37">
        <f>28/765</f>
        <v>3.6601307189542485E-2</v>
      </c>
      <c r="H500" s="34">
        <v>3</v>
      </c>
      <c r="I500" s="37">
        <f t="shared" si="53"/>
        <v>1.2200435729847496E-2</v>
      </c>
      <c r="K500" s="159"/>
    </row>
    <row r="501" spans="1:11" s="115" customFormat="1" ht="30.6" x14ac:dyDescent="0.55000000000000004">
      <c r="A501" s="23" t="s">
        <v>991</v>
      </c>
      <c r="B501" s="3" t="s">
        <v>810</v>
      </c>
      <c r="C501" s="4" t="s">
        <v>125</v>
      </c>
      <c r="D501" s="118" t="s">
        <v>287</v>
      </c>
      <c r="E501" s="118" t="s">
        <v>613</v>
      </c>
      <c r="F501" s="119" t="s">
        <v>1553</v>
      </c>
      <c r="G501" s="37">
        <f>1/225</f>
        <v>4.4444444444444444E-3</v>
      </c>
      <c r="H501" s="34">
        <v>3</v>
      </c>
      <c r="I501" s="37">
        <f t="shared" si="53"/>
        <v>1.4814814814814814E-3</v>
      </c>
      <c r="K501" s="159"/>
    </row>
    <row r="502" spans="1:11" s="115" customFormat="1" ht="15.3" x14ac:dyDescent="0.55000000000000004">
      <c r="A502" s="11" t="s">
        <v>992</v>
      </c>
      <c r="B502" s="16" t="s">
        <v>993</v>
      </c>
      <c r="C502" s="6" t="s">
        <v>125</v>
      </c>
      <c r="D502" s="125" t="s">
        <v>333</v>
      </c>
      <c r="E502" s="125" t="s">
        <v>1579</v>
      </c>
      <c r="F502" s="125" t="s">
        <v>1566</v>
      </c>
      <c r="G502" s="37">
        <f>2/765</f>
        <v>2.6143790849673201E-3</v>
      </c>
      <c r="H502" s="34">
        <v>3</v>
      </c>
      <c r="I502" s="37">
        <f t="shared" si="53"/>
        <v>8.7145969498910673E-4</v>
      </c>
      <c r="K502" s="159"/>
    </row>
    <row r="503" spans="1:11" s="115" customFormat="1" ht="15.3" x14ac:dyDescent="0.55000000000000004">
      <c r="A503" s="11" t="s">
        <v>994</v>
      </c>
      <c r="B503" s="3" t="s">
        <v>1160</v>
      </c>
      <c r="C503" s="4" t="s">
        <v>197</v>
      </c>
      <c r="D503" s="118" t="s">
        <v>287</v>
      </c>
      <c r="E503" s="34" t="s">
        <v>613</v>
      </c>
      <c r="F503" s="120" t="s">
        <v>1553</v>
      </c>
      <c r="G503" s="37">
        <f>1/225</f>
        <v>4.4444444444444444E-3</v>
      </c>
      <c r="H503" s="36">
        <v>3</v>
      </c>
      <c r="I503" s="37">
        <f t="shared" si="53"/>
        <v>1.4814814814814814E-3</v>
      </c>
      <c r="K503" s="159"/>
    </row>
    <row r="504" spans="1:11" s="115" customFormat="1" ht="15.3" x14ac:dyDescent="0.55000000000000004">
      <c r="A504" s="11" t="s">
        <v>995</v>
      </c>
      <c r="B504" s="3" t="s">
        <v>1161</v>
      </c>
      <c r="C504" s="4" t="s">
        <v>197</v>
      </c>
      <c r="D504" s="118" t="s">
        <v>287</v>
      </c>
      <c r="E504" s="34" t="s">
        <v>613</v>
      </c>
      <c r="F504" s="120" t="s">
        <v>1553</v>
      </c>
      <c r="G504" s="37">
        <f t="shared" ref="G504:G511" si="58">1/225</f>
        <v>4.4444444444444444E-3</v>
      </c>
      <c r="H504" s="36">
        <v>3</v>
      </c>
      <c r="I504" s="37">
        <f t="shared" si="53"/>
        <v>1.4814814814814814E-3</v>
      </c>
      <c r="K504" s="159"/>
    </row>
    <row r="505" spans="1:11" s="115" customFormat="1" ht="30.6" x14ac:dyDescent="0.55000000000000004">
      <c r="A505" s="11" t="s">
        <v>996</v>
      </c>
      <c r="B505" s="16" t="s">
        <v>1162</v>
      </c>
      <c r="C505" s="4" t="s">
        <v>197</v>
      </c>
      <c r="D505" s="118" t="s">
        <v>287</v>
      </c>
      <c r="E505" s="34" t="s">
        <v>613</v>
      </c>
      <c r="F505" s="120" t="s">
        <v>1553</v>
      </c>
      <c r="G505" s="37">
        <f t="shared" si="58"/>
        <v>4.4444444444444444E-3</v>
      </c>
      <c r="H505" s="36">
        <v>3</v>
      </c>
      <c r="I505" s="37">
        <f t="shared" si="53"/>
        <v>1.4814814814814814E-3</v>
      </c>
      <c r="K505" s="159"/>
    </row>
    <row r="506" spans="1:11" s="115" customFormat="1" ht="15.3" x14ac:dyDescent="0.55000000000000004">
      <c r="A506" s="11" t="s">
        <v>997</v>
      </c>
      <c r="B506" s="3" t="s">
        <v>1163</v>
      </c>
      <c r="C506" s="4" t="s">
        <v>197</v>
      </c>
      <c r="D506" s="118" t="s">
        <v>287</v>
      </c>
      <c r="E506" s="34" t="s">
        <v>613</v>
      </c>
      <c r="F506" s="120" t="s">
        <v>1553</v>
      </c>
      <c r="G506" s="37">
        <f t="shared" si="58"/>
        <v>4.4444444444444444E-3</v>
      </c>
      <c r="H506" s="36">
        <v>3</v>
      </c>
      <c r="I506" s="37">
        <f t="shared" si="53"/>
        <v>1.4814814814814814E-3</v>
      </c>
      <c r="K506" s="159"/>
    </row>
    <row r="507" spans="1:11" s="115" customFormat="1" ht="15.3" x14ac:dyDescent="0.55000000000000004">
      <c r="A507" s="11" t="s">
        <v>998</v>
      </c>
      <c r="B507" s="3" t="s">
        <v>1164</v>
      </c>
      <c r="C507" s="4" t="s">
        <v>197</v>
      </c>
      <c r="D507" s="118" t="s">
        <v>287</v>
      </c>
      <c r="E507" s="34" t="s">
        <v>613</v>
      </c>
      <c r="F507" s="120" t="s">
        <v>1553</v>
      </c>
      <c r="G507" s="37">
        <f t="shared" si="58"/>
        <v>4.4444444444444444E-3</v>
      </c>
      <c r="H507" s="36">
        <v>3</v>
      </c>
      <c r="I507" s="37">
        <f t="shared" si="53"/>
        <v>1.4814814814814814E-3</v>
      </c>
      <c r="K507" s="159"/>
    </row>
    <row r="508" spans="1:11" s="115" customFormat="1" ht="15.3" x14ac:dyDescent="0.55000000000000004">
      <c r="A508" s="11" t="s">
        <v>999</v>
      </c>
      <c r="B508" s="3" t="s">
        <v>1165</v>
      </c>
      <c r="C508" s="4" t="s">
        <v>197</v>
      </c>
      <c r="D508" s="118" t="s">
        <v>287</v>
      </c>
      <c r="E508" s="34" t="s">
        <v>613</v>
      </c>
      <c r="F508" s="120" t="s">
        <v>1553</v>
      </c>
      <c r="G508" s="37">
        <f t="shared" si="58"/>
        <v>4.4444444444444444E-3</v>
      </c>
      <c r="H508" s="36">
        <v>3</v>
      </c>
      <c r="I508" s="37">
        <f t="shared" si="53"/>
        <v>1.4814814814814814E-3</v>
      </c>
      <c r="K508" s="159"/>
    </row>
    <row r="509" spans="1:11" s="115" customFormat="1" ht="15.3" x14ac:dyDescent="0.55000000000000004">
      <c r="A509" s="11" t="s">
        <v>1000</v>
      </c>
      <c r="B509" s="3" t="s">
        <v>1166</v>
      </c>
      <c r="C509" s="4" t="s">
        <v>197</v>
      </c>
      <c r="D509" s="118" t="s">
        <v>287</v>
      </c>
      <c r="E509" s="34" t="s">
        <v>613</v>
      </c>
      <c r="F509" s="120" t="s">
        <v>1553</v>
      </c>
      <c r="G509" s="37">
        <f t="shared" si="58"/>
        <v>4.4444444444444444E-3</v>
      </c>
      <c r="H509" s="36">
        <v>3</v>
      </c>
      <c r="I509" s="37">
        <f t="shared" si="53"/>
        <v>1.4814814814814814E-3</v>
      </c>
      <c r="K509" s="159"/>
    </row>
    <row r="510" spans="1:11" s="115" customFormat="1" ht="15.3" x14ac:dyDescent="0.55000000000000004">
      <c r="A510" s="11" t="s">
        <v>1001</v>
      </c>
      <c r="B510" s="3" t="s">
        <v>1167</v>
      </c>
      <c r="C510" s="4" t="s">
        <v>197</v>
      </c>
      <c r="D510" s="118" t="s">
        <v>287</v>
      </c>
      <c r="E510" s="34" t="s">
        <v>613</v>
      </c>
      <c r="F510" s="120" t="s">
        <v>1553</v>
      </c>
      <c r="G510" s="37">
        <f t="shared" si="58"/>
        <v>4.4444444444444444E-3</v>
      </c>
      <c r="H510" s="36">
        <v>3</v>
      </c>
      <c r="I510" s="37">
        <f t="shared" si="53"/>
        <v>1.4814814814814814E-3</v>
      </c>
      <c r="K510" s="159"/>
    </row>
    <row r="511" spans="1:11" s="115" customFormat="1" ht="15.3" x14ac:dyDescent="0.55000000000000004">
      <c r="A511" s="11" t="s">
        <v>1002</v>
      </c>
      <c r="B511" s="3" t="s">
        <v>1168</v>
      </c>
      <c r="C511" s="4" t="s">
        <v>197</v>
      </c>
      <c r="D511" s="118" t="s">
        <v>287</v>
      </c>
      <c r="E511" s="34" t="s">
        <v>613</v>
      </c>
      <c r="F511" s="120" t="s">
        <v>1553</v>
      </c>
      <c r="G511" s="37">
        <f t="shared" si="58"/>
        <v>4.4444444444444444E-3</v>
      </c>
      <c r="H511" s="36">
        <v>3</v>
      </c>
      <c r="I511" s="37">
        <f t="shared" ref="I511:I537" si="59">G511/H511</f>
        <v>1.4814814814814814E-3</v>
      </c>
      <c r="K511" s="159"/>
    </row>
    <row r="512" spans="1:11" s="115" customFormat="1" ht="15.3" x14ac:dyDescent="0.55000000000000004">
      <c r="A512" s="11" t="s">
        <v>1003</v>
      </c>
      <c r="B512" s="3" t="s">
        <v>1169</v>
      </c>
      <c r="C512" s="6" t="s">
        <v>125</v>
      </c>
      <c r="D512" s="125" t="s">
        <v>939</v>
      </c>
      <c r="E512" s="125" t="s">
        <v>1576</v>
      </c>
      <c r="F512" s="118" t="s">
        <v>1583</v>
      </c>
      <c r="G512" s="37">
        <f>14/765</f>
        <v>1.8300653594771243E-2</v>
      </c>
      <c r="H512" s="36">
        <v>3</v>
      </c>
      <c r="I512" s="37">
        <f t="shared" si="59"/>
        <v>6.1002178649237479E-3</v>
      </c>
      <c r="K512" s="159"/>
    </row>
    <row r="513" spans="1:11" s="115" customFormat="1" ht="15.3" x14ac:dyDescent="0.55000000000000004">
      <c r="A513" s="11" t="s">
        <v>1004</v>
      </c>
      <c r="B513" s="3" t="s">
        <v>1170</v>
      </c>
      <c r="C513" s="6" t="s">
        <v>125</v>
      </c>
      <c r="D513" s="125" t="s">
        <v>939</v>
      </c>
      <c r="E513" s="125" t="s">
        <v>1576</v>
      </c>
      <c r="F513" s="118" t="s">
        <v>1583</v>
      </c>
      <c r="G513" s="37">
        <f t="shared" ref="G513:G523" si="60">14/765</f>
        <v>1.8300653594771243E-2</v>
      </c>
      <c r="H513" s="36">
        <v>3</v>
      </c>
      <c r="I513" s="37">
        <f t="shared" si="59"/>
        <v>6.1002178649237479E-3</v>
      </c>
      <c r="K513" s="159"/>
    </row>
    <row r="514" spans="1:11" s="115" customFormat="1" ht="15.3" x14ac:dyDescent="0.55000000000000004">
      <c r="A514" s="11" t="s">
        <v>1005</v>
      </c>
      <c r="B514" s="3" t="s">
        <v>1171</v>
      </c>
      <c r="C514" s="6" t="s">
        <v>125</v>
      </c>
      <c r="D514" s="125" t="s">
        <v>939</v>
      </c>
      <c r="E514" s="125" t="s">
        <v>1576</v>
      </c>
      <c r="F514" s="118" t="s">
        <v>1583</v>
      </c>
      <c r="G514" s="37">
        <f t="shared" si="60"/>
        <v>1.8300653594771243E-2</v>
      </c>
      <c r="H514" s="36">
        <v>3</v>
      </c>
      <c r="I514" s="37">
        <f t="shared" si="59"/>
        <v>6.1002178649237479E-3</v>
      </c>
      <c r="K514" s="159"/>
    </row>
    <row r="515" spans="1:11" s="115" customFormat="1" ht="15.3" x14ac:dyDescent="0.55000000000000004">
      <c r="A515" s="11" t="s">
        <v>1006</v>
      </c>
      <c r="B515" s="3" t="s">
        <v>1172</v>
      </c>
      <c r="C515" s="6" t="s">
        <v>125</v>
      </c>
      <c r="D515" s="125" t="s">
        <v>939</v>
      </c>
      <c r="E515" s="125" t="s">
        <v>1576</v>
      </c>
      <c r="F515" s="118" t="s">
        <v>1583</v>
      </c>
      <c r="G515" s="37">
        <f t="shared" si="60"/>
        <v>1.8300653594771243E-2</v>
      </c>
      <c r="H515" s="36">
        <v>3</v>
      </c>
      <c r="I515" s="37">
        <f t="shared" si="59"/>
        <v>6.1002178649237479E-3</v>
      </c>
      <c r="K515" s="159"/>
    </row>
    <row r="516" spans="1:11" s="115" customFormat="1" ht="15.3" x14ac:dyDescent="0.55000000000000004">
      <c r="A516" s="11" t="s">
        <v>1007</v>
      </c>
      <c r="B516" s="3" t="s">
        <v>1173</v>
      </c>
      <c r="C516" s="6" t="s">
        <v>125</v>
      </c>
      <c r="D516" s="125" t="s">
        <v>939</v>
      </c>
      <c r="E516" s="125" t="s">
        <v>1576</v>
      </c>
      <c r="F516" s="118" t="s">
        <v>1583</v>
      </c>
      <c r="G516" s="37">
        <f t="shared" si="60"/>
        <v>1.8300653594771243E-2</v>
      </c>
      <c r="H516" s="36">
        <v>3</v>
      </c>
      <c r="I516" s="37">
        <f t="shared" si="59"/>
        <v>6.1002178649237479E-3</v>
      </c>
      <c r="K516" s="159"/>
    </row>
    <row r="517" spans="1:11" s="115" customFormat="1" ht="15.3" x14ac:dyDescent="0.55000000000000004">
      <c r="A517" s="11" t="s">
        <v>1008</v>
      </c>
      <c r="B517" s="3" t="s">
        <v>1174</v>
      </c>
      <c r="C517" s="6" t="s">
        <v>125</v>
      </c>
      <c r="D517" s="125" t="s">
        <v>939</v>
      </c>
      <c r="E517" s="125" t="s">
        <v>1576</v>
      </c>
      <c r="F517" s="118" t="s">
        <v>1583</v>
      </c>
      <c r="G517" s="37">
        <f t="shared" si="60"/>
        <v>1.8300653594771243E-2</v>
      </c>
      <c r="H517" s="36">
        <v>3</v>
      </c>
      <c r="I517" s="37">
        <f t="shared" si="59"/>
        <v>6.1002178649237479E-3</v>
      </c>
      <c r="K517" s="159"/>
    </row>
    <row r="518" spans="1:11" s="115" customFormat="1" ht="15.3" x14ac:dyDescent="0.55000000000000004">
      <c r="A518" s="11" t="s">
        <v>1009</v>
      </c>
      <c r="B518" s="3" t="s">
        <v>1175</v>
      </c>
      <c r="C518" s="6" t="s">
        <v>125</v>
      </c>
      <c r="D518" s="125" t="s">
        <v>939</v>
      </c>
      <c r="E518" s="125" t="s">
        <v>1576</v>
      </c>
      <c r="F518" s="118" t="s">
        <v>1583</v>
      </c>
      <c r="G518" s="37">
        <f t="shared" si="60"/>
        <v>1.8300653594771243E-2</v>
      </c>
      <c r="H518" s="36">
        <v>3</v>
      </c>
      <c r="I518" s="37">
        <f t="shared" si="59"/>
        <v>6.1002178649237479E-3</v>
      </c>
      <c r="K518" s="159"/>
    </row>
    <row r="519" spans="1:11" s="115" customFormat="1" ht="15.3" x14ac:dyDescent="0.55000000000000004">
      <c r="A519" s="11" t="s">
        <v>1010</v>
      </c>
      <c r="B519" s="3" t="s">
        <v>1176</v>
      </c>
      <c r="C519" s="6" t="s">
        <v>125</v>
      </c>
      <c r="D519" s="125" t="s">
        <v>939</v>
      </c>
      <c r="E519" s="125" t="s">
        <v>1576</v>
      </c>
      <c r="F519" s="118" t="s">
        <v>1583</v>
      </c>
      <c r="G519" s="37">
        <f t="shared" si="60"/>
        <v>1.8300653594771243E-2</v>
      </c>
      <c r="H519" s="36">
        <v>3</v>
      </c>
      <c r="I519" s="37">
        <f t="shared" si="59"/>
        <v>6.1002178649237479E-3</v>
      </c>
      <c r="K519" s="159"/>
    </row>
    <row r="520" spans="1:11" s="115" customFormat="1" ht="15.3" x14ac:dyDescent="0.55000000000000004">
      <c r="A520" s="11" t="s">
        <v>1011</v>
      </c>
      <c r="B520" s="3" t="s">
        <v>1177</v>
      </c>
      <c r="C520" s="6" t="s">
        <v>125</v>
      </c>
      <c r="D520" s="125" t="s">
        <v>939</v>
      </c>
      <c r="E520" s="125" t="s">
        <v>1576</v>
      </c>
      <c r="F520" s="118" t="s">
        <v>1583</v>
      </c>
      <c r="G520" s="37">
        <f t="shared" si="60"/>
        <v>1.8300653594771243E-2</v>
      </c>
      <c r="H520" s="36">
        <v>3</v>
      </c>
      <c r="I520" s="37">
        <f t="shared" si="59"/>
        <v>6.1002178649237479E-3</v>
      </c>
      <c r="K520" s="159"/>
    </row>
    <row r="521" spans="1:11" s="115" customFormat="1" ht="15.3" x14ac:dyDescent="0.55000000000000004">
      <c r="A521" s="11" t="s">
        <v>1012</v>
      </c>
      <c r="B521" s="3" t="s">
        <v>1178</v>
      </c>
      <c r="C521" s="6" t="s">
        <v>125</v>
      </c>
      <c r="D521" s="125" t="s">
        <v>939</v>
      </c>
      <c r="E521" s="125" t="s">
        <v>1576</v>
      </c>
      <c r="F521" s="118" t="s">
        <v>1583</v>
      </c>
      <c r="G521" s="37">
        <f t="shared" si="60"/>
        <v>1.8300653594771243E-2</v>
      </c>
      <c r="H521" s="36">
        <v>3</v>
      </c>
      <c r="I521" s="37">
        <f t="shared" si="59"/>
        <v>6.1002178649237479E-3</v>
      </c>
      <c r="K521" s="159"/>
    </row>
    <row r="522" spans="1:11" s="115" customFormat="1" ht="15.3" x14ac:dyDescent="0.55000000000000004">
      <c r="A522" s="11" t="s">
        <v>1013</v>
      </c>
      <c r="B522" s="3" t="s">
        <v>1179</v>
      </c>
      <c r="C522" s="6" t="s">
        <v>125</v>
      </c>
      <c r="D522" s="125" t="s">
        <v>939</v>
      </c>
      <c r="E522" s="125" t="s">
        <v>1576</v>
      </c>
      <c r="F522" s="118" t="s">
        <v>1583</v>
      </c>
      <c r="G522" s="37">
        <f t="shared" si="60"/>
        <v>1.8300653594771243E-2</v>
      </c>
      <c r="H522" s="36">
        <v>3</v>
      </c>
      <c r="I522" s="37">
        <f t="shared" si="59"/>
        <v>6.1002178649237479E-3</v>
      </c>
      <c r="K522" s="159"/>
    </row>
    <row r="523" spans="1:11" s="115" customFormat="1" ht="15.3" x14ac:dyDescent="0.55000000000000004">
      <c r="A523" s="11" t="s">
        <v>1014</v>
      </c>
      <c r="B523" s="3" t="s">
        <v>1180</v>
      </c>
      <c r="C523" s="6" t="s">
        <v>125</v>
      </c>
      <c r="D523" s="125" t="s">
        <v>939</v>
      </c>
      <c r="E523" s="125" t="s">
        <v>1576</v>
      </c>
      <c r="F523" s="118" t="s">
        <v>1583</v>
      </c>
      <c r="G523" s="37">
        <f t="shared" si="60"/>
        <v>1.8300653594771243E-2</v>
      </c>
      <c r="H523" s="36">
        <v>3</v>
      </c>
      <c r="I523" s="37">
        <f t="shared" si="59"/>
        <v>6.1002178649237479E-3</v>
      </c>
      <c r="K523" s="159"/>
    </row>
    <row r="524" spans="1:11" s="115" customFormat="1" ht="30.6" x14ac:dyDescent="0.55000000000000004">
      <c r="A524" s="11" t="s">
        <v>1015</v>
      </c>
      <c r="B524" s="16" t="s">
        <v>1181</v>
      </c>
      <c r="C524" s="6" t="s">
        <v>125</v>
      </c>
      <c r="D524" s="118" t="s">
        <v>287</v>
      </c>
      <c r="E524" s="34" t="s">
        <v>613</v>
      </c>
      <c r="F524" s="120" t="s">
        <v>1553</v>
      </c>
      <c r="G524" s="37">
        <f>1/225</f>
        <v>4.4444444444444444E-3</v>
      </c>
      <c r="H524" s="36">
        <v>3</v>
      </c>
      <c r="I524" s="37">
        <f t="shared" si="59"/>
        <v>1.4814814814814814E-3</v>
      </c>
      <c r="K524" s="159"/>
    </row>
    <row r="525" spans="1:11" s="115" customFormat="1" ht="30.6" x14ac:dyDescent="0.55000000000000004">
      <c r="A525" s="11" t="s">
        <v>1016</v>
      </c>
      <c r="B525" s="16" t="s">
        <v>1182</v>
      </c>
      <c r="C525" s="6" t="s">
        <v>125</v>
      </c>
      <c r="D525" s="118" t="s">
        <v>287</v>
      </c>
      <c r="E525" s="34" t="s">
        <v>613</v>
      </c>
      <c r="F525" s="120" t="s">
        <v>1553</v>
      </c>
      <c r="G525" s="37">
        <f t="shared" ref="G525:G537" si="61">1/225</f>
        <v>4.4444444444444444E-3</v>
      </c>
      <c r="H525" s="36">
        <v>3</v>
      </c>
      <c r="I525" s="37">
        <f t="shared" si="59"/>
        <v>1.4814814814814814E-3</v>
      </c>
      <c r="K525" s="159"/>
    </row>
    <row r="526" spans="1:11" s="115" customFormat="1" ht="15.3" x14ac:dyDescent="0.55000000000000004">
      <c r="A526" s="11" t="s">
        <v>1017</v>
      </c>
      <c r="B526" s="3" t="s">
        <v>1183</v>
      </c>
      <c r="C526" s="6" t="s">
        <v>125</v>
      </c>
      <c r="D526" s="118" t="s">
        <v>287</v>
      </c>
      <c r="E526" s="34" t="s">
        <v>613</v>
      </c>
      <c r="F526" s="120" t="s">
        <v>1553</v>
      </c>
      <c r="G526" s="37">
        <f t="shared" si="61"/>
        <v>4.4444444444444444E-3</v>
      </c>
      <c r="H526" s="36">
        <v>3</v>
      </c>
      <c r="I526" s="37">
        <f t="shared" si="59"/>
        <v>1.4814814814814814E-3</v>
      </c>
      <c r="K526" s="159"/>
    </row>
    <row r="527" spans="1:11" s="115" customFormat="1" ht="15.3" x14ac:dyDescent="0.55000000000000004">
      <c r="A527" s="11" t="s">
        <v>1018</v>
      </c>
      <c r="B527" s="3" t="s">
        <v>1184</v>
      </c>
      <c r="C527" s="6" t="s">
        <v>125</v>
      </c>
      <c r="D527" s="118" t="s">
        <v>287</v>
      </c>
      <c r="E527" s="34" t="s">
        <v>613</v>
      </c>
      <c r="F527" s="120" t="s">
        <v>1553</v>
      </c>
      <c r="G527" s="37">
        <f t="shared" si="61"/>
        <v>4.4444444444444444E-3</v>
      </c>
      <c r="H527" s="36">
        <v>3</v>
      </c>
      <c r="I527" s="37">
        <f t="shared" si="59"/>
        <v>1.4814814814814814E-3</v>
      </c>
      <c r="K527" s="159"/>
    </row>
    <row r="528" spans="1:11" s="115" customFormat="1" ht="30.6" x14ac:dyDescent="0.55000000000000004">
      <c r="A528" s="11" t="s">
        <v>1019</v>
      </c>
      <c r="B528" s="16" t="s">
        <v>1185</v>
      </c>
      <c r="C528" s="6" t="s">
        <v>125</v>
      </c>
      <c r="D528" s="118" t="s">
        <v>287</v>
      </c>
      <c r="E528" s="34" t="s">
        <v>613</v>
      </c>
      <c r="F528" s="120" t="s">
        <v>1553</v>
      </c>
      <c r="G528" s="37">
        <f t="shared" si="61"/>
        <v>4.4444444444444444E-3</v>
      </c>
      <c r="H528" s="36">
        <v>3</v>
      </c>
      <c r="I528" s="37">
        <f t="shared" si="59"/>
        <v>1.4814814814814814E-3</v>
      </c>
      <c r="K528" s="159"/>
    </row>
    <row r="529" spans="1:11" s="115" customFormat="1" ht="15.3" x14ac:dyDescent="0.55000000000000004">
      <c r="A529" s="11" t="s">
        <v>1020</v>
      </c>
      <c r="B529" s="3" t="s">
        <v>1186</v>
      </c>
      <c r="C529" s="6" t="s">
        <v>125</v>
      </c>
      <c r="D529" s="118" t="s">
        <v>287</v>
      </c>
      <c r="E529" s="34" t="s">
        <v>613</v>
      </c>
      <c r="F529" s="120" t="s">
        <v>1553</v>
      </c>
      <c r="G529" s="37">
        <f t="shared" si="61"/>
        <v>4.4444444444444444E-3</v>
      </c>
      <c r="H529" s="36">
        <v>3</v>
      </c>
      <c r="I529" s="37">
        <f t="shared" si="59"/>
        <v>1.4814814814814814E-3</v>
      </c>
      <c r="K529" s="159"/>
    </row>
    <row r="530" spans="1:11" s="115" customFormat="1" ht="15.3" x14ac:dyDescent="0.55000000000000004">
      <c r="A530" s="11" t="s">
        <v>1021</v>
      </c>
      <c r="B530" s="3" t="s">
        <v>1187</v>
      </c>
      <c r="C530" s="6" t="s">
        <v>125</v>
      </c>
      <c r="D530" s="118" t="s">
        <v>287</v>
      </c>
      <c r="E530" s="34" t="s">
        <v>613</v>
      </c>
      <c r="F530" s="120" t="s">
        <v>1553</v>
      </c>
      <c r="G530" s="37">
        <f t="shared" si="61"/>
        <v>4.4444444444444444E-3</v>
      </c>
      <c r="H530" s="36">
        <v>3</v>
      </c>
      <c r="I530" s="37">
        <f t="shared" si="59"/>
        <v>1.4814814814814814E-3</v>
      </c>
      <c r="K530" s="159"/>
    </row>
    <row r="531" spans="1:11" s="115" customFormat="1" ht="15.3" x14ac:dyDescent="0.55000000000000004">
      <c r="A531" s="11" t="s">
        <v>1022</v>
      </c>
      <c r="B531" s="3" t="s">
        <v>1188</v>
      </c>
      <c r="C531" s="6" t="s">
        <v>125</v>
      </c>
      <c r="D531" s="118" t="s">
        <v>287</v>
      </c>
      <c r="E531" s="34" t="s">
        <v>613</v>
      </c>
      <c r="F531" s="120" t="s">
        <v>1553</v>
      </c>
      <c r="G531" s="37">
        <f t="shared" si="61"/>
        <v>4.4444444444444444E-3</v>
      </c>
      <c r="H531" s="36">
        <v>3</v>
      </c>
      <c r="I531" s="37">
        <f t="shared" si="59"/>
        <v>1.4814814814814814E-3</v>
      </c>
      <c r="K531" s="159"/>
    </row>
    <row r="532" spans="1:11" s="115" customFormat="1" ht="15.3" x14ac:dyDescent="0.55000000000000004">
      <c r="A532" s="11" t="s">
        <v>1023</v>
      </c>
      <c r="B532" s="3" t="s">
        <v>1189</v>
      </c>
      <c r="C532" s="6" t="s">
        <v>125</v>
      </c>
      <c r="D532" s="118" t="s">
        <v>287</v>
      </c>
      <c r="E532" s="34" t="s">
        <v>613</v>
      </c>
      <c r="F532" s="120" t="s">
        <v>1553</v>
      </c>
      <c r="G532" s="37">
        <f t="shared" si="61"/>
        <v>4.4444444444444444E-3</v>
      </c>
      <c r="H532" s="36">
        <v>3</v>
      </c>
      <c r="I532" s="37">
        <f t="shared" si="59"/>
        <v>1.4814814814814814E-3</v>
      </c>
      <c r="K532" s="159"/>
    </row>
    <row r="533" spans="1:11" s="115" customFormat="1" ht="15.3" x14ac:dyDescent="0.55000000000000004">
      <c r="A533" s="11" t="s">
        <v>1024</v>
      </c>
      <c r="B533" s="3" t="s">
        <v>1190</v>
      </c>
      <c r="C533" s="6" t="s">
        <v>125</v>
      </c>
      <c r="D533" s="118" t="s">
        <v>287</v>
      </c>
      <c r="E533" s="34" t="s">
        <v>613</v>
      </c>
      <c r="F533" s="120" t="s">
        <v>1553</v>
      </c>
      <c r="G533" s="37">
        <f t="shared" si="61"/>
        <v>4.4444444444444444E-3</v>
      </c>
      <c r="H533" s="36">
        <v>3</v>
      </c>
      <c r="I533" s="37">
        <f t="shared" si="59"/>
        <v>1.4814814814814814E-3</v>
      </c>
      <c r="K533" s="159"/>
    </row>
    <row r="534" spans="1:11" s="115" customFormat="1" ht="15.3" x14ac:dyDescent="0.55000000000000004">
      <c r="A534" s="11" t="s">
        <v>1025</v>
      </c>
      <c r="B534" s="3" t="s">
        <v>1191</v>
      </c>
      <c r="C534" s="6" t="s">
        <v>125</v>
      </c>
      <c r="D534" s="118" t="s">
        <v>287</v>
      </c>
      <c r="E534" s="34" t="s">
        <v>613</v>
      </c>
      <c r="F534" s="120" t="s">
        <v>1553</v>
      </c>
      <c r="G534" s="37">
        <f t="shared" si="61"/>
        <v>4.4444444444444444E-3</v>
      </c>
      <c r="H534" s="36">
        <v>3</v>
      </c>
      <c r="I534" s="37">
        <f t="shared" si="59"/>
        <v>1.4814814814814814E-3</v>
      </c>
      <c r="K534" s="159"/>
    </row>
    <row r="535" spans="1:11" s="115" customFormat="1" ht="15.3" x14ac:dyDescent="0.55000000000000004">
      <c r="A535" s="11" t="s">
        <v>1026</v>
      </c>
      <c r="B535" s="3" t="s">
        <v>1192</v>
      </c>
      <c r="C535" s="6" t="s">
        <v>125</v>
      </c>
      <c r="D535" s="118" t="s">
        <v>287</v>
      </c>
      <c r="E535" s="34" t="s">
        <v>613</v>
      </c>
      <c r="F535" s="120" t="s">
        <v>1553</v>
      </c>
      <c r="G535" s="37">
        <f t="shared" si="61"/>
        <v>4.4444444444444444E-3</v>
      </c>
      <c r="H535" s="36">
        <v>3</v>
      </c>
      <c r="I535" s="37">
        <f t="shared" si="59"/>
        <v>1.4814814814814814E-3</v>
      </c>
      <c r="K535" s="159"/>
    </row>
    <row r="536" spans="1:11" s="115" customFormat="1" ht="15.3" x14ac:dyDescent="0.55000000000000004">
      <c r="A536" s="11" t="s">
        <v>1027</v>
      </c>
      <c r="B536" s="3" t="s">
        <v>1193</v>
      </c>
      <c r="C536" s="6" t="s">
        <v>125</v>
      </c>
      <c r="D536" s="118" t="s">
        <v>287</v>
      </c>
      <c r="E536" s="34" t="s">
        <v>613</v>
      </c>
      <c r="F536" s="120" t="s">
        <v>1553</v>
      </c>
      <c r="G536" s="37">
        <f t="shared" si="61"/>
        <v>4.4444444444444444E-3</v>
      </c>
      <c r="H536" s="36">
        <v>3</v>
      </c>
      <c r="I536" s="37">
        <f t="shared" si="59"/>
        <v>1.4814814814814814E-3</v>
      </c>
      <c r="K536" s="159"/>
    </row>
    <row r="537" spans="1:11" s="115" customFormat="1" ht="15.3" x14ac:dyDescent="0.55000000000000004">
      <c r="A537" s="11" t="s">
        <v>1028</v>
      </c>
      <c r="B537" s="3" t="s">
        <v>1194</v>
      </c>
      <c r="C537" s="6" t="s">
        <v>125</v>
      </c>
      <c r="D537" s="118" t="s">
        <v>287</v>
      </c>
      <c r="E537" s="34" t="s">
        <v>613</v>
      </c>
      <c r="F537" s="120" t="s">
        <v>1553</v>
      </c>
      <c r="G537" s="37">
        <f t="shared" si="61"/>
        <v>4.4444444444444444E-3</v>
      </c>
      <c r="H537" s="36">
        <v>3</v>
      </c>
      <c r="I537" s="37">
        <f t="shared" si="59"/>
        <v>1.4814814814814814E-3</v>
      </c>
      <c r="K537" s="159"/>
    </row>
    <row r="538" spans="1:11" s="115" customFormat="1" ht="15.3" x14ac:dyDescent="0.55000000000000004">
      <c r="A538" s="121">
        <v>7</v>
      </c>
      <c r="B538" s="59" t="s">
        <v>1029</v>
      </c>
      <c r="C538" s="3"/>
      <c r="D538" s="118"/>
      <c r="E538" s="118"/>
      <c r="F538" s="119"/>
      <c r="G538" s="37"/>
      <c r="H538" s="34"/>
      <c r="I538" s="68" t="s">
        <v>1589</v>
      </c>
      <c r="K538" s="159"/>
    </row>
    <row r="539" spans="1:11" s="115" customFormat="1" ht="15.3" x14ac:dyDescent="0.55000000000000004">
      <c r="A539" s="18" t="s">
        <v>475</v>
      </c>
      <c r="B539" s="3" t="s">
        <v>846</v>
      </c>
      <c r="C539" s="4" t="s">
        <v>125</v>
      </c>
      <c r="D539" s="118" t="s">
        <v>566</v>
      </c>
      <c r="E539" s="125" t="s">
        <v>1578</v>
      </c>
      <c r="F539" s="125" t="s">
        <v>1585</v>
      </c>
      <c r="G539" s="37">
        <f>8/765</f>
        <v>1.045751633986928E-2</v>
      </c>
      <c r="H539" s="34">
        <v>3</v>
      </c>
      <c r="I539" s="37">
        <f>G539/H539</f>
        <v>3.4858387799564269E-3</v>
      </c>
      <c r="K539" s="159"/>
    </row>
    <row r="540" spans="1:11" s="115" customFormat="1" ht="15.3" x14ac:dyDescent="0.55000000000000004">
      <c r="A540" s="18" t="s">
        <v>476</v>
      </c>
      <c r="B540" s="3" t="s">
        <v>847</v>
      </c>
      <c r="C540" s="4" t="s">
        <v>125</v>
      </c>
      <c r="D540" s="118" t="s">
        <v>566</v>
      </c>
      <c r="E540" s="125" t="s">
        <v>1578</v>
      </c>
      <c r="F540" s="125" t="s">
        <v>1585</v>
      </c>
      <c r="G540" s="37">
        <f t="shared" ref="G540:G547" si="62">8/765</f>
        <v>1.045751633986928E-2</v>
      </c>
      <c r="H540" s="34">
        <v>3</v>
      </c>
      <c r="I540" s="37">
        <f t="shared" ref="I540:I559" si="63">G540/H540</f>
        <v>3.4858387799564269E-3</v>
      </c>
      <c r="K540" s="159"/>
    </row>
    <row r="541" spans="1:11" s="115" customFormat="1" ht="15.3" x14ac:dyDescent="0.55000000000000004">
      <c r="A541" s="18" t="s">
        <v>477</v>
      </c>
      <c r="B541" s="3" t="s">
        <v>848</v>
      </c>
      <c r="C541" s="4" t="s">
        <v>125</v>
      </c>
      <c r="D541" s="118" t="s">
        <v>333</v>
      </c>
      <c r="E541" s="125" t="s">
        <v>1579</v>
      </c>
      <c r="F541" s="125" t="s">
        <v>1566</v>
      </c>
      <c r="G541" s="37">
        <f>2/765</f>
        <v>2.6143790849673201E-3</v>
      </c>
      <c r="H541" s="34">
        <v>3</v>
      </c>
      <c r="I541" s="37">
        <f t="shared" si="63"/>
        <v>8.7145969498910673E-4</v>
      </c>
      <c r="K541" s="159"/>
    </row>
    <row r="542" spans="1:11" s="115" customFormat="1" ht="15.3" x14ac:dyDescent="0.55000000000000004">
      <c r="A542" s="18" t="s">
        <v>478</v>
      </c>
      <c r="B542" s="3" t="s">
        <v>849</v>
      </c>
      <c r="C542" s="4" t="s">
        <v>125</v>
      </c>
      <c r="D542" s="118" t="s">
        <v>566</v>
      </c>
      <c r="E542" s="125" t="s">
        <v>1578</v>
      </c>
      <c r="F542" s="125" t="s">
        <v>1585</v>
      </c>
      <c r="G542" s="37">
        <f t="shared" si="62"/>
        <v>1.045751633986928E-2</v>
      </c>
      <c r="H542" s="34">
        <v>3</v>
      </c>
      <c r="I542" s="37">
        <f t="shared" si="63"/>
        <v>3.4858387799564269E-3</v>
      </c>
      <c r="K542" s="159"/>
    </row>
    <row r="543" spans="1:11" s="115" customFormat="1" ht="15.3" x14ac:dyDescent="0.55000000000000004">
      <c r="A543" s="18" t="s">
        <v>479</v>
      </c>
      <c r="B543" s="3" t="s">
        <v>850</v>
      </c>
      <c r="C543" s="4" t="s">
        <v>125</v>
      </c>
      <c r="D543" s="118" t="s">
        <v>566</v>
      </c>
      <c r="E543" s="125" t="s">
        <v>1578</v>
      </c>
      <c r="F543" s="125" t="s">
        <v>1585</v>
      </c>
      <c r="G543" s="37">
        <f t="shared" si="62"/>
        <v>1.045751633986928E-2</v>
      </c>
      <c r="H543" s="34">
        <v>3</v>
      </c>
      <c r="I543" s="37">
        <f t="shared" si="63"/>
        <v>3.4858387799564269E-3</v>
      </c>
      <c r="K543" s="159"/>
    </row>
    <row r="544" spans="1:11" s="115" customFormat="1" ht="15.3" x14ac:dyDescent="0.55000000000000004">
      <c r="A544" s="18" t="s">
        <v>483</v>
      </c>
      <c r="B544" s="3" t="s">
        <v>1195</v>
      </c>
      <c r="C544" s="4" t="s">
        <v>125</v>
      </c>
      <c r="D544" s="118" t="s">
        <v>333</v>
      </c>
      <c r="E544" s="125" t="s">
        <v>1579</v>
      </c>
      <c r="F544" s="125" t="s">
        <v>1566</v>
      </c>
      <c r="G544" s="37">
        <f>2/765</f>
        <v>2.6143790849673201E-3</v>
      </c>
      <c r="H544" s="34">
        <v>5</v>
      </c>
      <c r="I544" s="37">
        <f t="shared" si="63"/>
        <v>5.2287581699346399E-4</v>
      </c>
      <c r="K544" s="159"/>
    </row>
    <row r="545" spans="1:11" s="115" customFormat="1" ht="15.3" x14ac:dyDescent="0.55000000000000004">
      <c r="A545" s="18" t="s">
        <v>484</v>
      </c>
      <c r="B545" s="3" t="s">
        <v>1030</v>
      </c>
      <c r="C545" s="6" t="s">
        <v>125</v>
      </c>
      <c r="D545" s="118" t="s">
        <v>940</v>
      </c>
      <c r="E545" s="125" t="s">
        <v>1577</v>
      </c>
      <c r="F545" s="125" t="s">
        <v>1584</v>
      </c>
      <c r="G545" s="37">
        <f>4/765</f>
        <v>5.2287581699346402E-3</v>
      </c>
      <c r="H545" s="34">
        <v>3</v>
      </c>
      <c r="I545" s="37">
        <f t="shared" si="63"/>
        <v>1.7429193899782135E-3</v>
      </c>
      <c r="K545" s="159"/>
    </row>
    <row r="546" spans="1:11" s="115" customFormat="1" ht="15.3" x14ac:dyDescent="0.55000000000000004">
      <c r="A546" s="18" t="s">
        <v>485</v>
      </c>
      <c r="B546" s="3" t="s">
        <v>68</v>
      </c>
      <c r="C546" s="4" t="s">
        <v>125</v>
      </c>
      <c r="D546" s="118" t="s">
        <v>333</v>
      </c>
      <c r="E546" s="125" t="s">
        <v>1579</v>
      </c>
      <c r="F546" s="125" t="s">
        <v>1566</v>
      </c>
      <c r="G546" s="37">
        <f>2/765</f>
        <v>2.6143790849673201E-3</v>
      </c>
      <c r="H546" s="34">
        <v>7</v>
      </c>
      <c r="I546" s="37">
        <f t="shared" si="63"/>
        <v>3.7348272642390287E-4</v>
      </c>
      <c r="K546" s="159"/>
    </row>
    <row r="547" spans="1:11" s="115" customFormat="1" ht="15.3" x14ac:dyDescent="0.55000000000000004">
      <c r="A547" s="18" t="s">
        <v>486</v>
      </c>
      <c r="B547" s="3" t="s">
        <v>759</v>
      </c>
      <c r="C547" s="4" t="s">
        <v>125</v>
      </c>
      <c r="D547" s="118" t="s">
        <v>566</v>
      </c>
      <c r="E547" s="125" t="s">
        <v>1578</v>
      </c>
      <c r="F547" s="125" t="s">
        <v>1585</v>
      </c>
      <c r="G547" s="37">
        <f t="shared" si="62"/>
        <v>1.045751633986928E-2</v>
      </c>
      <c r="H547" s="34">
        <v>3</v>
      </c>
      <c r="I547" s="37">
        <f t="shared" si="63"/>
        <v>3.4858387799564269E-3</v>
      </c>
      <c r="K547" s="159"/>
    </row>
    <row r="548" spans="1:11" s="115" customFormat="1" ht="15.3" x14ac:dyDescent="0.55000000000000004">
      <c r="A548" s="18" t="s">
        <v>487</v>
      </c>
      <c r="B548" s="3" t="s">
        <v>69</v>
      </c>
      <c r="C548" s="6" t="s">
        <v>125</v>
      </c>
      <c r="D548" s="118" t="s">
        <v>333</v>
      </c>
      <c r="E548" s="125" t="s">
        <v>1579</v>
      </c>
      <c r="F548" s="125" t="s">
        <v>1566</v>
      </c>
      <c r="G548" s="37">
        <f>2/765</f>
        <v>2.6143790849673201E-3</v>
      </c>
      <c r="H548" s="34">
        <v>5</v>
      </c>
      <c r="I548" s="37">
        <f t="shared" si="63"/>
        <v>5.2287581699346399E-4</v>
      </c>
      <c r="K548" s="159"/>
    </row>
    <row r="549" spans="1:11" ht="15.3" x14ac:dyDescent="0.55000000000000004">
      <c r="A549" s="18" t="s">
        <v>488</v>
      </c>
      <c r="B549" s="3" t="s">
        <v>851</v>
      </c>
      <c r="C549" s="6" t="s">
        <v>967</v>
      </c>
      <c r="D549" s="118" t="s">
        <v>912</v>
      </c>
      <c r="E549" s="125" t="s">
        <v>1580</v>
      </c>
      <c r="F549" s="125" t="s">
        <v>1586</v>
      </c>
      <c r="G549" s="37">
        <f>90/765</f>
        <v>0.11764705882352941</v>
      </c>
      <c r="H549" s="34">
        <v>3</v>
      </c>
      <c r="I549" s="37">
        <f t="shared" si="63"/>
        <v>3.9215686274509803E-2</v>
      </c>
    </row>
    <row r="550" spans="1:11" ht="15.3" x14ac:dyDescent="0.55000000000000004">
      <c r="A550" s="18" t="s">
        <v>489</v>
      </c>
      <c r="B550" s="3" t="s">
        <v>788</v>
      </c>
      <c r="C550" s="6" t="s">
        <v>195</v>
      </c>
      <c r="D550" s="118" t="s">
        <v>912</v>
      </c>
      <c r="E550" s="125" t="s">
        <v>1580</v>
      </c>
      <c r="F550" s="125" t="s">
        <v>1586</v>
      </c>
      <c r="G550" s="37">
        <f>90/765</f>
        <v>0.11764705882352941</v>
      </c>
      <c r="H550" s="34">
        <v>3</v>
      </c>
      <c r="I550" s="37">
        <f t="shared" si="63"/>
        <v>3.9215686274509803E-2</v>
      </c>
    </row>
    <row r="551" spans="1:11" ht="15.3" x14ac:dyDescent="0.55000000000000004">
      <c r="A551" s="18" t="s">
        <v>518</v>
      </c>
      <c r="B551" s="3" t="s">
        <v>1196</v>
      </c>
      <c r="C551" s="4" t="s">
        <v>197</v>
      </c>
      <c r="D551" s="36" t="s">
        <v>287</v>
      </c>
      <c r="E551" s="36" t="s">
        <v>639</v>
      </c>
      <c r="F551" s="36" t="s">
        <v>1591</v>
      </c>
      <c r="G551" s="37">
        <f>1/540</f>
        <v>1.8518518518518519E-3</v>
      </c>
      <c r="H551" s="34">
        <v>3</v>
      </c>
      <c r="I551" s="37">
        <f t="shared" si="63"/>
        <v>6.1728395061728394E-4</v>
      </c>
    </row>
    <row r="552" spans="1:11" ht="15.3" x14ac:dyDescent="0.55000000000000004">
      <c r="A552" s="18" t="s">
        <v>519</v>
      </c>
      <c r="B552" s="3" t="s">
        <v>1197</v>
      </c>
      <c r="C552" s="4" t="s">
        <v>197</v>
      </c>
      <c r="D552" s="36" t="s">
        <v>287</v>
      </c>
      <c r="E552" s="36" t="s">
        <v>639</v>
      </c>
      <c r="F552" s="36" t="s">
        <v>1591</v>
      </c>
      <c r="G552" s="37">
        <f t="shared" ref="G552:G554" si="64">1/540</f>
        <v>1.8518518518518519E-3</v>
      </c>
      <c r="H552" s="34">
        <v>3</v>
      </c>
      <c r="I552" s="37">
        <f t="shared" si="63"/>
        <v>6.1728395061728394E-4</v>
      </c>
    </row>
    <row r="553" spans="1:11" s="115" customFormat="1" ht="15.3" x14ac:dyDescent="0.55000000000000004">
      <c r="A553" s="18" t="s">
        <v>520</v>
      </c>
      <c r="B553" s="3" t="s">
        <v>1198</v>
      </c>
      <c r="C553" s="4" t="s">
        <v>197</v>
      </c>
      <c r="D553" s="36" t="s">
        <v>287</v>
      </c>
      <c r="E553" s="36" t="s">
        <v>639</v>
      </c>
      <c r="F553" s="36" t="s">
        <v>1591</v>
      </c>
      <c r="G553" s="37">
        <f t="shared" si="64"/>
        <v>1.8518518518518519E-3</v>
      </c>
      <c r="H553" s="34">
        <v>3</v>
      </c>
      <c r="I553" s="37">
        <f t="shared" si="63"/>
        <v>6.1728395061728394E-4</v>
      </c>
      <c r="K553" s="159"/>
    </row>
    <row r="554" spans="1:11" s="115" customFormat="1" ht="15.3" x14ac:dyDescent="0.55000000000000004">
      <c r="A554" s="18" t="s">
        <v>521</v>
      </c>
      <c r="B554" s="3" t="s">
        <v>1199</v>
      </c>
      <c r="C554" s="4" t="s">
        <v>197</v>
      </c>
      <c r="D554" s="36" t="s">
        <v>287</v>
      </c>
      <c r="E554" s="36" t="s">
        <v>639</v>
      </c>
      <c r="F554" s="36" t="s">
        <v>1591</v>
      </c>
      <c r="G554" s="37">
        <f t="shared" si="64"/>
        <v>1.8518518518518519E-3</v>
      </c>
      <c r="H554" s="34">
        <v>3</v>
      </c>
      <c r="I554" s="37">
        <f t="shared" si="63"/>
        <v>6.1728395061728394E-4</v>
      </c>
      <c r="K554" s="159"/>
    </row>
    <row r="555" spans="1:11" s="115" customFormat="1" ht="15.3" x14ac:dyDescent="0.55000000000000004">
      <c r="A555" s="18" t="s">
        <v>522</v>
      </c>
      <c r="B555" s="3" t="s">
        <v>1200</v>
      </c>
      <c r="C555" s="4" t="s">
        <v>125</v>
      </c>
      <c r="D555" s="118" t="s">
        <v>566</v>
      </c>
      <c r="E555" s="125" t="s">
        <v>1578</v>
      </c>
      <c r="F555" s="119" t="s">
        <v>1585</v>
      </c>
      <c r="G555" s="37">
        <f>8/765</f>
        <v>1.045751633986928E-2</v>
      </c>
      <c r="H555" s="34">
        <v>3</v>
      </c>
      <c r="I555" s="37">
        <f t="shared" si="63"/>
        <v>3.4858387799564269E-3</v>
      </c>
      <c r="K555" s="159"/>
    </row>
    <row r="556" spans="1:11" s="115" customFormat="1" ht="15.3" x14ac:dyDescent="0.55000000000000004">
      <c r="A556" s="18" t="s">
        <v>523</v>
      </c>
      <c r="B556" s="3" t="s">
        <v>1201</v>
      </c>
      <c r="C556" s="4" t="s">
        <v>195</v>
      </c>
      <c r="D556" s="118" t="s">
        <v>566</v>
      </c>
      <c r="E556" s="125" t="s">
        <v>1578</v>
      </c>
      <c r="F556" s="119" t="s">
        <v>1585</v>
      </c>
      <c r="G556" s="37">
        <f t="shared" ref="G556:G559" si="65">8/765</f>
        <v>1.045751633986928E-2</v>
      </c>
      <c r="H556" s="34">
        <v>3</v>
      </c>
      <c r="I556" s="37">
        <f t="shared" si="63"/>
        <v>3.4858387799564269E-3</v>
      </c>
      <c r="K556" s="159"/>
    </row>
    <row r="557" spans="1:11" s="115" customFormat="1" ht="15.3" x14ac:dyDescent="0.55000000000000004">
      <c r="A557" s="18" t="s">
        <v>524</v>
      </c>
      <c r="B557" s="3" t="s">
        <v>1202</v>
      </c>
      <c r="C557" s="4" t="s">
        <v>195</v>
      </c>
      <c r="D557" s="118" t="s">
        <v>566</v>
      </c>
      <c r="E557" s="125" t="s">
        <v>1578</v>
      </c>
      <c r="F557" s="119" t="s">
        <v>1585</v>
      </c>
      <c r="G557" s="37">
        <f t="shared" si="65"/>
        <v>1.045751633986928E-2</v>
      </c>
      <c r="H557" s="34">
        <v>3</v>
      </c>
      <c r="I557" s="37">
        <f t="shared" si="63"/>
        <v>3.4858387799564269E-3</v>
      </c>
      <c r="K557" s="159"/>
    </row>
    <row r="558" spans="1:11" s="115" customFormat="1" ht="15.3" x14ac:dyDescent="0.55000000000000004">
      <c r="A558" s="18" t="s">
        <v>1039</v>
      </c>
      <c r="B558" s="3" t="s">
        <v>1203</v>
      </c>
      <c r="C558" s="4" t="s">
        <v>195</v>
      </c>
      <c r="D558" s="118" t="s">
        <v>940</v>
      </c>
      <c r="E558" s="125" t="s">
        <v>1577</v>
      </c>
      <c r="F558" s="119" t="s">
        <v>1584</v>
      </c>
      <c r="G558" s="37">
        <f>4/765</f>
        <v>5.2287581699346402E-3</v>
      </c>
      <c r="H558" s="34">
        <v>3</v>
      </c>
      <c r="I558" s="37">
        <f t="shared" si="63"/>
        <v>1.7429193899782135E-3</v>
      </c>
      <c r="K558" s="159"/>
    </row>
    <row r="559" spans="1:11" s="115" customFormat="1" ht="15.3" x14ac:dyDescent="0.55000000000000004">
      <c r="A559" s="18" t="s">
        <v>1040</v>
      </c>
      <c r="B559" s="3" t="s">
        <v>1204</v>
      </c>
      <c r="C559" s="4" t="s">
        <v>125</v>
      </c>
      <c r="D559" s="118" t="s">
        <v>566</v>
      </c>
      <c r="E559" s="125" t="s">
        <v>1578</v>
      </c>
      <c r="F559" s="119" t="s">
        <v>1585</v>
      </c>
      <c r="G559" s="37">
        <f t="shared" si="65"/>
        <v>1.045751633986928E-2</v>
      </c>
      <c r="H559" s="34">
        <v>3</v>
      </c>
      <c r="I559" s="37">
        <f t="shared" si="63"/>
        <v>3.4858387799564269E-3</v>
      </c>
      <c r="K559" s="159"/>
    </row>
    <row r="560" spans="1:11" s="115" customFormat="1" ht="15.3" x14ac:dyDescent="0.55000000000000004">
      <c r="A560" s="121">
        <v>8</v>
      </c>
      <c r="B560" s="59" t="s">
        <v>1370</v>
      </c>
      <c r="C560" s="3"/>
      <c r="D560" s="118"/>
      <c r="E560" s="36"/>
      <c r="F560" s="118"/>
      <c r="G560" s="37"/>
      <c r="H560" s="34"/>
      <c r="I560" s="68" t="s">
        <v>1590</v>
      </c>
      <c r="K560" s="159"/>
    </row>
    <row r="561" spans="1:11" s="115" customFormat="1" ht="15.3" x14ac:dyDescent="0.55000000000000004">
      <c r="A561" s="23" t="s">
        <v>499</v>
      </c>
      <c r="B561" s="3" t="s">
        <v>159</v>
      </c>
      <c r="C561" s="6" t="s">
        <v>125</v>
      </c>
      <c r="D561" s="125" t="s">
        <v>333</v>
      </c>
      <c r="E561" s="125" t="s">
        <v>1561</v>
      </c>
      <c r="F561" s="125" t="s">
        <v>1559</v>
      </c>
      <c r="G561" s="37">
        <f>1/765</f>
        <v>1.30718954248366E-3</v>
      </c>
      <c r="H561" s="34">
        <v>7</v>
      </c>
      <c r="I561" s="37">
        <f>G561/H561</f>
        <v>1.8674136321195143E-4</v>
      </c>
      <c r="K561" s="159"/>
    </row>
    <row r="562" spans="1:11" s="115" customFormat="1" ht="15.3" x14ac:dyDescent="0.55000000000000004">
      <c r="A562" s="23" t="s">
        <v>500</v>
      </c>
      <c r="B562" s="3" t="s">
        <v>160</v>
      </c>
      <c r="C562" s="6" t="s">
        <v>125</v>
      </c>
      <c r="D562" s="125" t="s">
        <v>1070</v>
      </c>
      <c r="E562" s="125" t="s">
        <v>1592</v>
      </c>
      <c r="F562" s="125" t="s">
        <v>1594</v>
      </c>
      <c r="G562" s="37">
        <f>23/765</f>
        <v>3.0065359477124184E-2</v>
      </c>
      <c r="H562" s="34">
        <v>7</v>
      </c>
      <c r="I562" s="37">
        <f t="shared" ref="I562:I579" si="66">G562/H562</f>
        <v>4.2950513538748836E-3</v>
      </c>
      <c r="K562" s="159"/>
    </row>
    <row r="563" spans="1:11" s="115" customFormat="1" ht="15.3" x14ac:dyDescent="0.55000000000000004">
      <c r="A563" s="23" t="s">
        <v>501</v>
      </c>
      <c r="B563" s="3" t="s">
        <v>161</v>
      </c>
      <c r="C563" s="6" t="s">
        <v>125</v>
      </c>
      <c r="D563" s="125" t="s">
        <v>333</v>
      </c>
      <c r="E563" s="125" t="s">
        <v>1561</v>
      </c>
      <c r="F563" s="125" t="s">
        <v>1559</v>
      </c>
      <c r="G563" s="37">
        <f t="shared" ref="G563:G579" si="67">1/765</f>
        <v>1.30718954248366E-3</v>
      </c>
      <c r="H563" s="34">
        <v>5</v>
      </c>
      <c r="I563" s="37">
        <f t="shared" si="66"/>
        <v>2.61437908496732E-4</v>
      </c>
      <c r="K563" s="159"/>
    </row>
    <row r="564" spans="1:11" s="115" customFormat="1" ht="15.3" x14ac:dyDescent="0.55000000000000004">
      <c r="A564" s="23" t="s">
        <v>502</v>
      </c>
      <c r="B564" s="3" t="s">
        <v>162</v>
      </c>
      <c r="C564" s="6" t="s">
        <v>125</v>
      </c>
      <c r="D564" s="125" t="s">
        <v>1070</v>
      </c>
      <c r="E564" s="125" t="s">
        <v>1592</v>
      </c>
      <c r="F564" s="125" t="s">
        <v>1594</v>
      </c>
      <c r="G564" s="37">
        <f>23/765</f>
        <v>3.0065359477124184E-2</v>
      </c>
      <c r="H564" s="34">
        <v>5</v>
      </c>
      <c r="I564" s="37">
        <f t="shared" si="66"/>
        <v>6.0130718954248367E-3</v>
      </c>
      <c r="K564" s="159"/>
    </row>
    <row r="565" spans="1:11" s="115" customFormat="1" ht="15.3" x14ac:dyDescent="0.55000000000000004">
      <c r="A565" s="23" t="s">
        <v>503</v>
      </c>
      <c r="B565" s="3" t="s">
        <v>163</v>
      </c>
      <c r="C565" s="6" t="s">
        <v>580</v>
      </c>
      <c r="D565" s="125" t="s">
        <v>333</v>
      </c>
      <c r="E565" s="125" t="s">
        <v>1561</v>
      </c>
      <c r="F565" s="125" t="s">
        <v>1559</v>
      </c>
      <c r="G565" s="37">
        <f t="shared" si="67"/>
        <v>1.30718954248366E-3</v>
      </c>
      <c r="H565" s="34">
        <v>5</v>
      </c>
      <c r="I565" s="37">
        <f t="shared" si="66"/>
        <v>2.61437908496732E-4</v>
      </c>
      <c r="K565" s="159"/>
    </row>
    <row r="566" spans="1:11" s="115" customFormat="1" ht="15.3" x14ac:dyDescent="0.55000000000000004">
      <c r="A566" s="23" t="s">
        <v>504</v>
      </c>
      <c r="B566" s="3" t="s">
        <v>164</v>
      </c>
      <c r="C566" s="6" t="s">
        <v>195</v>
      </c>
      <c r="D566" s="125" t="s">
        <v>333</v>
      </c>
      <c r="E566" s="125" t="s">
        <v>1561</v>
      </c>
      <c r="F566" s="125" t="s">
        <v>1559</v>
      </c>
      <c r="G566" s="37">
        <f t="shared" si="67"/>
        <v>1.30718954248366E-3</v>
      </c>
      <c r="H566" s="34">
        <v>8</v>
      </c>
      <c r="I566" s="37">
        <f t="shared" si="66"/>
        <v>1.6339869281045751E-4</v>
      </c>
      <c r="K566" s="159"/>
    </row>
    <row r="567" spans="1:11" s="115" customFormat="1" ht="15.3" x14ac:dyDescent="0.55000000000000004">
      <c r="A567" s="23" t="s">
        <v>505</v>
      </c>
      <c r="B567" s="3" t="s">
        <v>165</v>
      </c>
      <c r="C567" s="6" t="s">
        <v>202</v>
      </c>
      <c r="D567" s="125" t="s">
        <v>333</v>
      </c>
      <c r="E567" s="125" t="s">
        <v>1561</v>
      </c>
      <c r="F567" s="125" t="s">
        <v>1559</v>
      </c>
      <c r="G567" s="37">
        <f t="shared" si="67"/>
        <v>1.30718954248366E-3</v>
      </c>
      <c r="H567" s="34">
        <v>7</v>
      </c>
      <c r="I567" s="37">
        <f t="shared" si="66"/>
        <v>1.8674136321195143E-4</v>
      </c>
      <c r="K567" s="159"/>
    </row>
    <row r="568" spans="1:11" s="115" customFormat="1" ht="15.3" x14ac:dyDescent="0.55000000000000004">
      <c r="A568" s="23" t="s">
        <v>506</v>
      </c>
      <c r="B568" s="3" t="s">
        <v>69</v>
      </c>
      <c r="C568" s="6" t="s">
        <v>202</v>
      </c>
      <c r="D568" s="125" t="s">
        <v>333</v>
      </c>
      <c r="E568" s="125" t="s">
        <v>1561</v>
      </c>
      <c r="F568" s="125" t="s">
        <v>1559</v>
      </c>
      <c r="G568" s="37">
        <f t="shared" si="67"/>
        <v>1.30718954248366E-3</v>
      </c>
      <c r="H568" s="34">
        <v>5</v>
      </c>
      <c r="I568" s="37">
        <f t="shared" si="66"/>
        <v>2.61437908496732E-4</v>
      </c>
      <c r="K568" s="159"/>
    </row>
    <row r="569" spans="1:11" s="115" customFormat="1" ht="15.3" x14ac:dyDescent="0.55000000000000004">
      <c r="A569" s="23" t="s">
        <v>507</v>
      </c>
      <c r="B569" s="3" t="s">
        <v>858</v>
      </c>
      <c r="C569" s="6" t="s">
        <v>202</v>
      </c>
      <c r="D569" s="125" t="s">
        <v>333</v>
      </c>
      <c r="E569" s="125" t="s">
        <v>1561</v>
      </c>
      <c r="F569" s="125" t="s">
        <v>1559</v>
      </c>
      <c r="G569" s="37">
        <f t="shared" si="67"/>
        <v>1.30718954248366E-3</v>
      </c>
      <c r="H569" s="34">
        <v>8</v>
      </c>
      <c r="I569" s="37">
        <f t="shared" si="66"/>
        <v>1.6339869281045751E-4</v>
      </c>
      <c r="K569" s="159"/>
    </row>
    <row r="570" spans="1:11" s="115" customFormat="1" ht="15.3" x14ac:dyDescent="0.55000000000000004">
      <c r="A570" s="23" t="s">
        <v>508</v>
      </c>
      <c r="B570" s="3" t="s">
        <v>167</v>
      </c>
      <c r="C570" s="6" t="s">
        <v>195</v>
      </c>
      <c r="D570" s="125" t="s">
        <v>333</v>
      </c>
      <c r="E570" s="125" t="s">
        <v>1561</v>
      </c>
      <c r="F570" s="125" t="s">
        <v>1559</v>
      </c>
      <c r="G570" s="37">
        <f t="shared" si="67"/>
        <v>1.30718954248366E-3</v>
      </c>
      <c r="H570" s="34">
        <v>3</v>
      </c>
      <c r="I570" s="37">
        <f t="shared" si="66"/>
        <v>4.3572984749455336E-4</v>
      </c>
      <c r="K570" s="159"/>
    </row>
    <row r="571" spans="1:11" s="115" customFormat="1" ht="15.3" x14ac:dyDescent="0.55000000000000004">
      <c r="A571" s="23" t="s">
        <v>509</v>
      </c>
      <c r="B571" s="3" t="s">
        <v>168</v>
      </c>
      <c r="C571" s="6" t="s">
        <v>125</v>
      </c>
      <c r="D571" s="125" t="s">
        <v>333</v>
      </c>
      <c r="E571" s="125" t="s">
        <v>1561</v>
      </c>
      <c r="F571" s="125" t="s">
        <v>1559</v>
      </c>
      <c r="G571" s="37">
        <f t="shared" si="67"/>
        <v>1.30718954248366E-3</v>
      </c>
      <c r="H571" s="34">
        <v>5</v>
      </c>
      <c r="I571" s="37">
        <f t="shared" si="66"/>
        <v>2.61437908496732E-4</v>
      </c>
      <c r="K571" s="159"/>
    </row>
    <row r="572" spans="1:11" s="115" customFormat="1" ht="15.3" x14ac:dyDescent="0.55000000000000004">
      <c r="A572" s="23" t="s">
        <v>510</v>
      </c>
      <c r="B572" s="3" t="s">
        <v>169</v>
      </c>
      <c r="C572" s="6" t="s">
        <v>195</v>
      </c>
      <c r="D572" s="125" t="s">
        <v>333</v>
      </c>
      <c r="E572" s="125" t="s">
        <v>1561</v>
      </c>
      <c r="F572" s="125" t="s">
        <v>1559</v>
      </c>
      <c r="G572" s="37">
        <f t="shared" si="67"/>
        <v>1.30718954248366E-3</v>
      </c>
      <c r="H572" s="34">
        <v>5</v>
      </c>
      <c r="I572" s="37">
        <f t="shared" si="66"/>
        <v>2.61437908496732E-4</v>
      </c>
      <c r="K572" s="159"/>
    </row>
    <row r="573" spans="1:11" s="115" customFormat="1" ht="15.3" x14ac:dyDescent="0.55000000000000004">
      <c r="A573" s="23" t="s">
        <v>511</v>
      </c>
      <c r="B573" s="3" t="s">
        <v>170</v>
      </c>
      <c r="C573" s="6" t="s">
        <v>125</v>
      </c>
      <c r="D573" s="125" t="s">
        <v>333</v>
      </c>
      <c r="E573" s="125" t="s">
        <v>1561</v>
      </c>
      <c r="F573" s="125" t="s">
        <v>1559</v>
      </c>
      <c r="G573" s="37">
        <f t="shared" si="67"/>
        <v>1.30718954248366E-3</v>
      </c>
      <c r="H573" s="34">
        <v>5</v>
      </c>
      <c r="I573" s="37">
        <f t="shared" si="66"/>
        <v>2.61437908496732E-4</v>
      </c>
      <c r="K573" s="159"/>
    </row>
    <row r="574" spans="1:11" s="115" customFormat="1" ht="15.3" x14ac:dyDescent="0.55000000000000004">
      <c r="A574" s="23" t="s">
        <v>512</v>
      </c>
      <c r="B574" s="3" t="s">
        <v>171</v>
      </c>
      <c r="C574" s="6" t="s">
        <v>125</v>
      </c>
      <c r="D574" s="125" t="s">
        <v>333</v>
      </c>
      <c r="E574" s="125" t="s">
        <v>1561</v>
      </c>
      <c r="F574" s="125" t="s">
        <v>1559</v>
      </c>
      <c r="G574" s="37">
        <f t="shared" si="67"/>
        <v>1.30718954248366E-3</v>
      </c>
      <c r="H574" s="34">
        <v>3</v>
      </c>
      <c r="I574" s="37">
        <f t="shared" si="66"/>
        <v>4.3572984749455336E-4</v>
      </c>
      <c r="K574" s="159"/>
    </row>
    <row r="575" spans="1:11" s="115" customFormat="1" ht="15.3" x14ac:dyDescent="0.55000000000000004">
      <c r="A575" s="23" t="s">
        <v>525</v>
      </c>
      <c r="B575" s="3" t="s">
        <v>172</v>
      </c>
      <c r="C575" s="6" t="s">
        <v>125</v>
      </c>
      <c r="D575" s="125" t="s">
        <v>333</v>
      </c>
      <c r="E575" s="125" t="s">
        <v>1561</v>
      </c>
      <c r="F575" s="125" t="s">
        <v>1559</v>
      </c>
      <c r="G575" s="37">
        <f t="shared" si="67"/>
        <v>1.30718954248366E-3</v>
      </c>
      <c r="H575" s="34">
        <v>3</v>
      </c>
      <c r="I575" s="37">
        <f t="shared" si="66"/>
        <v>4.3572984749455336E-4</v>
      </c>
      <c r="K575" s="159"/>
    </row>
    <row r="576" spans="1:11" s="115" customFormat="1" ht="15.3" x14ac:dyDescent="0.55000000000000004">
      <c r="A576" s="23" t="s">
        <v>526</v>
      </c>
      <c r="B576" s="3" t="s">
        <v>173</v>
      </c>
      <c r="C576" s="6" t="s">
        <v>125</v>
      </c>
      <c r="D576" s="125" t="s">
        <v>333</v>
      </c>
      <c r="E576" s="125" t="s">
        <v>1561</v>
      </c>
      <c r="F576" s="125" t="s">
        <v>1559</v>
      </c>
      <c r="G576" s="37">
        <f t="shared" si="67"/>
        <v>1.30718954248366E-3</v>
      </c>
      <c r="H576" s="34">
        <v>3</v>
      </c>
      <c r="I576" s="37">
        <f t="shared" si="66"/>
        <v>4.3572984749455336E-4</v>
      </c>
      <c r="K576" s="159"/>
    </row>
    <row r="577" spans="1:11" s="115" customFormat="1" ht="15.3" x14ac:dyDescent="0.55000000000000004">
      <c r="A577" s="23" t="s">
        <v>527</v>
      </c>
      <c r="B577" s="3" t="s">
        <v>174</v>
      </c>
      <c r="C577" s="6" t="s">
        <v>125</v>
      </c>
      <c r="D577" s="125" t="s">
        <v>333</v>
      </c>
      <c r="E577" s="125" t="s">
        <v>1561</v>
      </c>
      <c r="F577" s="125" t="s">
        <v>1559</v>
      </c>
      <c r="G577" s="37">
        <f t="shared" si="67"/>
        <v>1.30718954248366E-3</v>
      </c>
      <c r="H577" s="34">
        <v>3</v>
      </c>
      <c r="I577" s="37">
        <f t="shared" si="66"/>
        <v>4.3572984749455336E-4</v>
      </c>
      <c r="K577" s="159"/>
    </row>
    <row r="578" spans="1:11" s="115" customFormat="1" ht="15.3" x14ac:dyDescent="0.55000000000000004">
      <c r="A578" s="23" t="s">
        <v>528</v>
      </c>
      <c r="B578" s="3" t="s">
        <v>175</v>
      </c>
      <c r="C578" s="6" t="s">
        <v>125</v>
      </c>
      <c r="D578" s="125" t="s">
        <v>333</v>
      </c>
      <c r="E578" s="125" t="s">
        <v>1561</v>
      </c>
      <c r="F578" s="125" t="s">
        <v>1559</v>
      </c>
      <c r="G578" s="37">
        <f t="shared" si="67"/>
        <v>1.30718954248366E-3</v>
      </c>
      <c r="H578" s="34">
        <v>3</v>
      </c>
      <c r="I578" s="37">
        <f t="shared" si="66"/>
        <v>4.3572984749455336E-4</v>
      </c>
      <c r="K578" s="159"/>
    </row>
    <row r="579" spans="1:11" s="115" customFormat="1" ht="15.3" x14ac:dyDescent="0.55000000000000004">
      <c r="A579" s="23" t="s">
        <v>529</v>
      </c>
      <c r="B579" s="3" t="s">
        <v>176</v>
      </c>
      <c r="C579" s="6" t="s">
        <v>125</v>
      </c>
      <c r="D579" s="125" t="s">
        <v>333</v>
      </c>
      <c r="E579" s="125" t="s">
        <v>1561</v>
      </c>
      <c r="F579" s="125" t="s">
        <v>1559</v>
      </c>
      <c r="G579" s="37">
        <f t="shared" si="67"/>
        <v>1.30718954248366E-3</v>
      </c>
      <c r="H579" s="34">
        <v>3</v>
      </c>
      <c r="I579" s="37">
        <f t="shared" si="66"/>
        <v>4.3572984749455336E-4</v>
      </c>
      <c r="K579" s="159"/>
    </row>
    <row r="580" spans="1:11" s="115" customFormat="1" ht="15.3" x14ac:dyDescent="0.55000000000000004">
      <c r="A580" s="28">
        <v>9</v>
      </c>
      <c r="B580" s="59" t="s">
        <v>1123</v>
      </c>
      <c r="C580" s="3"/>
      <c r="D580" s="118"/>
      <c r="E580" s="36"/>
      <c r="F580" s="36"/>
      <c r="G580" s="37"/>
      <c r="H580" s="34"/>
      <c r="I580" s="37"/>
      <c r="K580" s="159"/>
    </row>
    <row r="581" spans="1:11" s="115" customFormat="1" ht="15.3" x14ac:dyDescent="0.55000000000000004">
      <c r="A581" s="48" t="s">
        <v>530</v>
      </c>
      <c r="B581" s="3" t="s">
        <v>36</v>
      </c>
      <c r="C581" s="6" t="s">
        <v>202</v>
      </c>
      <c r="D581" s="125" t="s">
        <v>287</v>
      </c>
      <c r="E581" s="125" t="s">
        <v>1596</v>
      </c>
      <c r="F581" s="125" t="s">
        <v>1609</v>
      </c>
      <c r="G581" s="37">
        <f>1/405</f>
        <v>2.4691358024691358E-3</v>
      </c>
      <c r="H581" s="34">
        <v>3</v>
      </c>
      <c r="I581" s="37">
        <f>G581/H581</f>
        <v>8.2304526748971192E-4</v>
      </c>
      <c r="K581" s="159"/>
    </row>
    <row r="582" spans="1:11" s="115" customFormat="1" ht="15.3" x14ac:dyDescent="0.55000000000000004">
      <c r="A582" s="48" t="s">
        <v>531</v>
      </c>
      <c r="B582" s="3" t="s">
        <v>37</v>
      </c>
      <c r="C582" s="6" t="s">
        <v>202</v>
      </c>
      <c r="D582" s="125" t="s">
        <v>424</v>
      </c>
      <c r="E582" s="125" t="s">
        <v>1597</v>
      </c>
      <c r="F582" s="125" t="s">
        <v>1610</v>
      </c>
      <c r="G582" s="37">
        <f>3/405</f>
        <v>7.4074074074074077E-3</v>
      </c>
      <c r="H582" s="34">
        <v>3</v>
      </c>
      <c r="I582" s="37">
        <f t="shared" ref="I582:I593" si="68">G582/H582</f>
        <v>2.4691358024691358E-3</v>
      </c>
      <c r="K582" s="159"/>
    </row>
    <row r="583" spans="1:11" s="115" customFormat="1" ht="15.3" x14ac:dyDescent="0.55000000000000004">
      <c r="A583" s="48" t="s">
        <v>532</v>
      </c>
      <c r="B583" s="3" t="s">
        <v>38</v>
      </c>
      <c r="C583" s="6" t="s">
        <v>202</v>
      </c>
      <c r="D583" s="125" t="s">
        <v>287</v>
      </c>
      <c r="E583" s="125" t="s">
        <v>1596</v>
      </c>
      <c r="F583" s="125" t="s">
        <v>1609</v>
      </c>
      <c r="G583" s="37">
        <f t="shared" ref="G583:G585" si="69">1/405</f>
        <v>2.4691358024691358E-3</v>
      </c>
      <c r="H583" s="34">
        <v>3</v>
      </c>
      <c r="I583" s="37">
        <f t="shared" si="68"/>
        <v>8.2304526748971192E-4</v>
      </c>
      <c r="K583" s="159"/>
    </row>
    <row r="584" spans="1:11" s="115" customFormat="1" ht="15.3" x14ac:dyDescent="0.55000000000000004">
      <c r="A584" s="48" t="s">
        <v>533</v>
      </c>
      <c r="B584" s="3" t="s">
        <v>39</v>
      </c>
      <c r="C584" s="6" t="s">
        <v>202</v>
      </c>
      <c r="D584" s="125" t="s">
        <v>425</v>
      </c>
      <c r="E584" s="125" t="s">
        <v>1598</v>
      </c>
      <c r="F584" s="125" t="s">
        <v>1611</v>
      </c>
      <c r="G584" s="37">
        <f>4/405</f>
        <v>9.876543209876543E-3</v>
      </c>
      <c r="H584" s="34">
        <v>3</v>
      </c>
      <c r="I584" s="37">
        <f t="shared" si="68"/>
        <v>3.2921810699588477E-3</v>
      </c>
      <c r="K584" s="159"/>
    </row>
    <row r="585" spans="1:11" s="115" customFormat="1" ht="15.3" x14ac:dyDescent="0.55000000000000004">
      <c r="A585" s="48" t="s">
        <v>534</v>
      </c>
      <c r="B585" s="3" t="s">
        <v>40</v>
      </c>
      <c r="C585" s="6" t="s">
        <v>125</v>
      </c>
      <c r="D585" s="125" t="s">
        <v>287</v>
      </c>
      <c r="E585" s="125" t="s">
        <v>1596</v>
      </c>
      <c r="F585" s="125" t="s">
        <v>1609</v>
      </c>
      <c r="G585" s="37">
        <f t="shared" si="69"/>
        <v>2.4691358024691358E-3</v>
      </c>
      <c r="H585" s="34">
        <v>3</v>
      </c>
      <c r="I585" s="37">
        <f t="shared" si="68"/>
        <v>8.2304526748971192E-4</v>
      </c>
      <c r="K585" s="159"/>
    </row>
    <row r="586" spans="1:11" s="115" customFormat="1" ht="15.3" x14ac:dyDescent="0.55000000000000004">
      <c r="A586" s="48" t="s">
        <v>535</v>
      </c>
      <c r="B586" s="3" t="s">
        <v>41</v>
      </c>
      <c r="C586" s="6" t="s">
        <v>202</v>
      </c>
      <c r="D586" s="125" t="s">
        <v>426</v>
      </c>
      <c r="E586" s="125" t="s">
        <v>1599</v>
      </c>
      <c r="F586" s="125" t="s">
        <v>1612</v>
      </c>
      <c r="G586" s="37">
        <f>20/405</f>
        <v>4.9382716049382713E-2</v>
      </c>
      <c r="H586" s="34">
        <v>3</v>
      </c>
      <c r="I586" s="37">
        <f t="shared" si="68"/>
        <v>1.6460905349794237E-2</v>
      </c>
      <c r="K586" s="159"/>
    </row>
    <row r="587" spans="1:11" s="115" customFormat="1" ht="15.3" x14ac:dyDescent="0.55000000000000004">
      <c r="A587" s="48" t="s">
        <v>536</v>
      </c>
      <c r="B587" s="3" t="s">
        <v>42</v>
      </c>
      <c r="C587" s="6" t="s">
        <v>202</v>
      </c>
      <c r="D587" s="125" t="s">
        <v>427</v>
      </c>
      <c r="E587" s="125" t="s">
        <v>1579</v>
      </c>
      <c r="F587" s="125" t="s">
        <v>1566</v>
      </c>
      <c r="G587" s="37">
        <f>2/765</f>
        <v>2.6143790849673201E-3</v>
      </c>
      <c r="H587" s="34">
        <v>3</v>
      </c>
      <c r="I587" s="37">
        <f t="shared" si="68"/>
        <v>8.7145969498910673E-4</v>
      </c>
      <c r="K587" s="159"/>
    </row>
    <row r="588" spans="1:11" s="115" customFormat="1" ht="15.3" x14ac:dyDescent="0.55000000000000004">
      <c r="A588" s="48" t="s">
        <v>537</v>
      </c>
      <c r="B588" s="3" t="s">
        <v>43</v>
      </c>
      <c r="C588" s="6" t="s">
        <v>202</v>
      </c>
      <c r="D588" s="125" t="s">
        <v>426</v>
      </c>
      <c r="E588" s="125" t="s">
        <v>1599</v>
      </c>
      <c r="F588" s="125" t="s">
        <v>1612</v>
      </c>
      <c r="G588" s="37">
        <f>20/405</f>
        <v>4.9382716049382713E-2</v>
      </c>
      <c r="H588" s="34">
        <v>3</v>
      </c>
      <c r="I588" s="37">
        <f t="shared" si="68"/>
        <v>1.6460905349794237E-2</v>
      </c>
      <c r="K588" s="159"/>
    </row>
    <row r="589" spans="1:11" s="115" customFormat="1" ht="15.3" x14ac:dyDescent="0.55000000000000004">
      <c r="A589" s="48" t="s">
        <v>538</v>
      </c>
      <c r="B589" s="3" t="s">
        <v>44</v>
      </c>
      <c r="C589" s="6" t="s">
        <v>202</v>
      </c>
      <c r="D589" s="125" t="s">
        <v>287</v>
      </c>
      <c r="E589" s="125" t="s">
        <v>1596</v>
      </c>
      <c r="F589" s="125" t="s">
        <v>1609</v>
      </c>
      <c r="G589" s="37">
        <f>1/405</f>
        <v>2.4691358024691358E-3</v>
      </c>
      <c r="H589" s="34">
        <v>3</v>
      </c>
      <c r="I589" s="37">
        <f t="shared" si="68"/>
        <v>8.2304526748971192E-4</v>
      </c>
      <c r="K589" s="159"/>
    </row>
    <row r="590" spans="1:11" s="115" customFormat="1" ht="15.3" x14ac:dyDescent="0.55000000000000004">
      <c r="A590" s="48" t="s">
        <v>539</v>
      </c>
      <c r="B590" s="3" t="s">
        <v>865</v>
      </c>
      <c r="C590" s="6" t="s">
        <v>420</v>
      </c>
      <c r="D590" s="125" t="s">
        <v>446</v>
      </c>
      <c r="E590" s="125" t="s">
        <v>1600</v>
      </c>
      <c r="F590" s="125" t="s">
        <v>1613</v>
      </c>
      <c r="G590" s="37">
        <f>2/405</f>
        <v>4.9382716049382715E-3</v>
      </c>
      <c r="H590" s="34">
        <v>3</v>
      </c>
      <c r="I590" s="37">
        <f t="shared" si="68"/>
        <v>1.6460905349794238E-3</v>
      </c>
      <c r="K590" s="159"/>
    </row>
    <row r="591" spans="1:11" s="115" customFormat="1" ht="15.3" x14ac:dyDescent="0.55000000000000004">
      <c r="A591" s="48" t="s">
        <v>540</v>
      </c>
      <c r="B591" s="3" t="s">
        <v>45</v>
      </c>
      <c r="C591" s="6" t="s">
        <v>428</v>
      </c>
      <c r="D591" s="125" t="s">
        <v>427</v>
      </c>
      <c r="E591" s="125" t="s">
        <v>1579</v>
      </c>
      <c r="F591" s="125" t="s">
        <v>1566</v>
      </c>
      <c r="G591" s="37">
        <f>2/765</f>
        <v>2.6143790849673201E-3</v>
      </c>
      <c r="H591" s="34">
        <v>3</v>
      </c>
      <c r="I591" s="37">
        <f t="shared" si="68"/>
        <v>8.7145969498910673E-4</v>
      </c>
      <c r="K591" s="159"/>
    </row>
    <row r="592" spans="1:11" s="115" customFormat="1" ht="15.3" x14ac:dyDescent="0.55000000000000004">
      <c r="A592" s="48" t="s">
        <v>541</v>
      </c>
      <c r="B592" s="3" t="s">
        <v>866</v>
      </c>
      <c r="C592" s="6" t="s">
        <v>125</v>
      </c>
      <c r="D592" s="125" t="s">
        <v>454</v>
      </c>
      <c r="E592" s="125" t="s">
        <v>1561</v>
      </c>
      <c r="F592" s="125" t="s">
        <v>1559</v>
      </c>
      <c r="G592" s="37">
        <f>1/765</f>
        <v>1.30718954248366E-3</v>
      </c>
      <c r="H592" s="34">
        <v>3</v>
      </c>
      <c r="I592" s="37">
        <f t="shared" si="68"/>
        <v>4.3572984749455336E-4</v>
      </c>
      <c r="K592" s="159"/>
    </row>
    <row r="593" spans="1:11" s="115" customFormat="1" ht="15.3" x14ac:dyDescent="0.55000000000000004">
      <c r="A593" s="48" t="s">
        <v>542</v>
      </c>
      <c r="B593" s="3" t="s">
        <v>867</v>
      </c>
      <c r="C593" s="6" t="s">
        <v>125</v>
      </c>
      <c r="D593" s="125" t="s">
        <v>454</v>
      </c>
      <c r="E593" s="125" t="s">
        <v>1561</v>
      </c>
      <c r="F593" s="125" t="s">
        <v>1559</v>
      </c>
      <c r="G593" s="37">
        <f>1/765</f>
        <v>1.30718954248366E-3</v>
      </c>
      <c r="H593" s="34">
        <v>3</v>
      </c>
      <c r="I593" s="37">
        <f t="shared" si="68"/>
        <v>4.3572984749455336E-4</v>
      </c>
      <c r="K593" s="159"/>
    </row>
    <row r="594" spans="1:11" s="115" customFormat="1" ht="15.3" x14ac:dyDescent="0.55000000000000004">
      <c r="A594" s="48" t="s">
        <v>543</v>
      </c>
      <c r="B594" s="3" t="s">
        <v>870</v>
      </c>
      <c r="C594" s="6" t="s">
        <v>125</v>
      </c>
      <c r="D594" s="125" t="s">
        <v>424</v>
      </c>
      <c r="E594" s="125" t="s">
        <v>1597</v>
      </c>
      <c r="F594" s="125" t="s">
        <v>1610</v>
      </c>
      <c r="G594" s="37">
        <f>3/405</f>
        <v>7.4074074074074077E-3</v>
      </c>
      <c r="H594" s="34">
        <v>3</v>
      </c>
      <c r="I594" s="37">
        <f t="shared" ref="I594:I598" si="70">G594/H594</f>
        <v>2.4691358024691358E-3</v>
      </c>
      <c r="K594" s="159"/>
    </row>
    <row r="595" spans="1:11" s="115" customFormat="1" ht="15.3" x14ac:dyDescent="0.55000000000000004">
      <c r="A595" s="48" t="s">
        <v>544</v>
      </c>
      <c r="B595" s="3" t="s">
        <v>871</v>
      </c>
      <c r="C595" s="6" t="s">
        <v>202</v>
      </c>
      <c r="D595" s="125" t="s">
        <v>287</v>
      </c>
      <c r="E595" s="125" t="s">
        <v>1596</v>
      </c>
      <c r="F595" s="125" t="s">
        <v>1609</v>
      </c>
      <c r="G595" s="37">
        <f>1/405</f>
        <v>2.4691358024691358E-3</v>
      </c>
      <c r="H595" s="34">
        <v>3</v>
      </c>
      <c r="I595" s="37">
        <f t="shared" si="70"/>
        <v>8.2304526748971192E-4</v>
      </c>
      <c r="K595" s="159"/>
    </row>
    <row r="596" spans="1:11" s="115" customFormat="1" ht="15.3" x14ac:dyDescent="0.55000000000000004">
      <c r="A596" s="48" t="s">
        <v>545</v>
      </c>
      <c r="B596" s="3" t="s">
        <v>1205</v>
      </c>
      <c r="C596" s="6" t="s">
        <v>202</v>
      </c>
      <c r="D596" s="125" t="s">
        <v>454</v>
      </c>
      <c r="E596" s="125" t="s">
        <v>1561</v>
      </c>
      <c r="F596" s="125" t="s">
        <v>1559</v>
      </c>
      <c r="G596" s="37">
        <f>1/765</f>
        <v>1.30718954248366E-3</v>
      </c>
      <c r="H596" s="34">
        <v>3</v>
      </c>
      <c r="I596" s="37">
        <f t="shared" si="70"/>
        <v>4.3572984749455336E-4</v>
      </c>
      <c r="K596" s="159"/>
    </row>
    <row r="597" spans="1:11" s="115" customFormat="1" ht="15.3" x14ac:dyDescent="0.55000000000000004">
      <c r="A597" s="48" t="s">
        <v>546</v>
      </c>
      <c r="B597" s="3" t="s">
        <v>1206</v>
      </c>
      <c r="C597" s="6" t="s">
        <v>202</v>
      </c>
      <c r="D597" s="125" t="s">
        <v>427</v>
      </c>
      <c r="E597" s="125" t="s">
        <v>1579</v>
      </c>
      <c r="F597" s="125" t="s">
        <v>1566</v>
      </c>
      <c r="G597" s="37">
        <f>2/765</f>
        <v>2.6143790849673201E-3</v>
      </c>
      <c r="H597" s="34">
        <v>3</v>
      </c>
      <c r="I597" s="37">
        <f t="shared" si="70"/>
        <v>8.7145969498910673E-4</v>
      </c>
      <c r="K597" s="159"/>
    </row>
    <row r="598" spans="1:11" s="115" customFormat="1" ht="15.3" x14ac:dyDescent="0.55000000000000004">
      <c r="A598" s="48" t="s">
        <v>547</v>
      </c>
      <c r="B598" s="3" t="s">
        <v>1207</v>
      </c>
      <c r="C598" s="6" t="s">
        <v>202</v>
      </c>
      <c r="D598" s="125" t="s">
        <v>427</v>
      </c>
      <c r="E598" s="125" t="s">
        <v>1579</v>
      </c>
      <c r="F598" s="125" t="s">
        <v>1566</v>
      </c>
      <c r="G598" s="37">
        <f>2/765</f>
        <v>2.6143790849673201E-3</v>
      </c>
      <c r="H598" s="34">
        <v>3</v>
      </c>
      <c r="I598" s="37">
        <f t="shared" si="70"/>
        <v>8.7145969498910673E-4</v>
      </c>
      <c r="K598" s="159"/>
    </row>
    <row r="599" spans="1:11" s="115" customFormat="1" ht="15.3" x14ac:dyDescent="0.55000000000000004">
      <c r="A599" s="48" t="s">
        <v>548</v>
      </c>
      <c r="B599" s="3" t="s">
        <v>131</v>
      </c>
      <c r="C599" s="6" t="s">
        <v>420</v>
      </c>
      <c r="D599" s="125" t="s">
        <v>426</v>
      </c>
      <c r="E599" s="125" t="s">
        <v>1599</v>
      </c>
      <c r="F599" s="125" t="s">
        <v>1612</v>
      </c>
      <c r="G599" s="37">
        <f>20/405</f>
        <v>4.9382716049382713E-2</v>
      </c>
      <c r="H599" s="34">
        <v>2</v>
      </c>
      <c r="I599" s="37">
        <f t="shared" ref="I599:I615" si="71">G599/H599</f>
        <v>2.4691358024691357E-2</v>
      </c>
      <c r="K599" s="159"/>
    </row>
    <row r="600" spans="1:11" s="115" customFormat="1" ht="15.3" x14ac:dyDescent="0.55000000000000004">
      <c r="A600" s="48" t="s">
        <v>1086</v>
      </c>
      <c r="B600" s="3" t="s">
        <v>429</v>
      </c>
      <c r="C600" s="6" t="s">
        <v>125</v>
      </c>
      <c r="D600" s="125" t="s">
        <v>454</v>
      </c>
      <c r="E600" s="125" t="s">
        <v>1561</v>
      </c>
      <c r="F600" s="125" t="s">
        <v>1559</v>
      </c>
      <c r="G600" s="37">
        <f>1/765</f>
        <v>1.30718954248366E-3</v>
      </c>
      <c r="H600" s="34">
        <v>3</v>
      </c>
      <c r="I600" s="37">
        <f t="shared" si="71"/>
        <v>4.3572984749455336E-4</v>
      </c>
      <c r="K600" s="159"/>
    </row>
    <row r="601" spans="1:11" s="115" customFormat="1" ht="15.3" x14ac:dyDescent="0.55000000000000004">
      <c r="A601" s="48" t="s">
        <v>1087</v>
      </c>
      <c r="B601" s="3" t="s">
        <v>46</v>
      </c>
      <c r="C601" s="6" t="s">
        <v>420</v>
      </c>
      <c r="D601" s="125" t="s">
        <v>1079</v>
      </c>
      <c r="E601" s="125" t="s">
        <v>1602</v>
      </c>
      <c r="F601" s="125" t="s">
        <v>1617</v>
      </c>
      <c r="G601" s="37">
        <f>15/405</f>
        <v>3.7037037037037035E-2</v>
      </c>
      <c r="H601" s="34">
        <v>2</v>
      </c>
      <c r="I601" s="37">
        <f t="shared" si="71"/>
        <v>1.8518518518518517E-2</v>
      </c>
      <c r="K601" s="159"/>
    </row>
    <row r="602" spans="1:11" s="115" customFormat="1" ht="15.3" x14ac:dyDescent="0.55000000000000004">
      <c r="A602" s="48" t="s">
        <v>1088</v>
      </c>
      <c r="B602" s="3" t="s">
        <v>47</v>
      </c>
      <c r="C602" s="6" t="s">
        <v>125</v>
      </c>
      <c r="D602" s="125" t="s">
        <v>427</v>
      </c>
      <c r="E602" s="125" t="s">
        <v>1579</v>
      </c>
      <c r="F602" s="125" t="s">
        <v>1566</v>
      </c>
      <c r="G602" s="37">
        <f>2/765</f>
        <v>2.6143790849673201E-3</v>
      </c>
      <c r="H602" s="34">
        <v>3</v>
      </c>
      <c r="I602" s="37">
        <f t="shared" si="71"/>
        <v>8.7145969498910673E-4</v>
      </c>
      <c r="K602" s="159"/>
    </row>
    <row r="603" spans="1:11" s="115" customFormat="1" ht="15.3" x14ac:dyDescent="0.55000000000000004">
      <c r="A603" s="48" t="s">
        <v>1089</v>
      </c>
      <c r="B603" s="3" t="s">
        <v>1080</v>
      </c>
      <c r="C603" s="6" t="s">
        <v>420</v>
      </c>
      <c r="D603" s="125" t="s">
        <v>435</v>
      </c>
      <c r="E603" s="125" t="s">
        <v>1593</v>
      </c>
      <c r="F603" s="125" t="s">
        <v>1595</v>
      </c>
      <c r="G603" s="37">
        <f>20/765</f>
        <v>2.6143790849673203E-2</v>
      </c>
      <c r="H603" s="34">
        <v>2</v>
      </c>
      <c r="I603" s="37">
        <f t="shared" si="71"/>
        <v>1.3071895424836602E-2</v>
      </c>
      <c r="K603" s="159"/>
    </row>
    <row r="604" spans="1:11" s="115" customFormat="1" ht="15.3" x14ac:dyDescent="0.55000000000000004">
      <c r="A604" s="48" t="s">
        <v>1090</v>
      </c>
      <c r="B604" s="3" t="s">
        <v>872</v>
      </c>
      <c r="C604" s="6" t="s">
        <v>125</v>
      </c>
      <c r="D604" s="125" t="s">
        <v>427</v>
      </c>
      <c r="E604" s="125" t="s">
        <v>1579</v>
      </c>
      <c r="F604" s="125" t="s">
        <v>1566</v>
      </c>
      <c r="G604" s="37">
        <f>2/765</f>
        <v>2.6143790849673201E-3</v>
      </c>
      <c r="H604" s="34">
        <v>3</v>
      </c>
      <c r="I604" s="37">
        <f t="shared" si="71"/>
        <v>8.7145969498910673E-4</v>
      </c>
      <c r="K604" s="159"/>
    </row>
    <row r="605" spans="1:11" s="115" customFormat="1" ht="15.3" x14ac:dyDescent="0.55000000000000004">
      <c r="A605" s="48" t="s">
        <v>1091</v>
      </c>
      <c r="B605" s="3" t="s">
        <v>1081</v>
      </c>
      <c r="C605" s="6" t="s">
        <v>420</v>
      </c>
      <c r="D605" s="125" t="s">
        <v>431</v>
      </c>
      <c r="E605" s="36" t="s">
        <v>1603</v>
      </c>
      <c r="F605" s="125" t="s">
        <v>1618</v>
      </c>
      <c r="G605" s="37">
        <f>30/405</f>
        <v>7.407407407407407E-2</v>
      </c>
      <c r="H605" s="34">
        <v>1</v>
      </c>
      <c r="I605" s="37">
        <f t="shared" si="71"/>
        <v>7.407407407407407E-2</v>
      </c>
      <c r="K605" s="159"/>
    </row>
    <row r="606" spans="1:11" s="115" customFormat="1" ht="15.3" x14ac:dyDescent="0.55000000000000004">
      <c r="A606" s="48" t="s">
        <v>1092</v>
      </c>
      <c r="B606" s="3" t="s">
        <v>1082</v>
      </c>
      <c r="C606" s="6" t="s">
        <v>202</v>
      </c>
      <c r="D606" s="125" t="s">
        <v>1079</v>
      </c>
      <c r="E606" s="125" t="s">
        <v>1602</v>
      </c>
      <c r="F606" s="125" t="s">
        <v>1617</v>
      </c>
      <c r="G606" s="37">
        <f>15/405</f>
        <v>3.7037037037037035E-2</v>
      </c>
      <c r="H606" s="34">
        <v>3</v>
      </c>
      <c r="I606" s="37">
        <f t="shared" si="71"/>
        <v>1.2345679012345678E-2</v>
      </c>
      <c r="K606" s="159"/>
    </row>
    <row r="607" spans="1:11" s="115" customFormat="1" ht="15.3" x14ac:dyDescent="0.55000000000000004">
      <c r="A607" s="48" t="s">
        <v>1093</v>
      </c>
      <c r="B607" s="3" t="s">
        <v>873</v>
      </c>
      <c r="C607" s="6" t="s">
        <v>125</v>
      </c>
      <c r="D607" s="125" t="s">
        <v>432</v>
      </c>
      <c r="E607" s="125" t="s">
        <v>1571</v>
      </c>
      <c r="F607" s="125" t="s">
        <v>1573</v>
      </c>
      <c r="G607" s="37">
        <f>3/765</f>
        <v>3.9215686274509803E-3</v>
      </c>
      <c r="H607" s="34">
        <v>3</v>
      </c>
      <c r="I607" s="37">
        <f t="shared" si="71"/>
        <v>1.30718954248366E-3</v>
      </c>
      <c r="K607" s="159"/>
    </row>
    <row r="608" spans="1:11" s="115" customFormat="1" ht="15.3" x14ac:dyDescent="0.55000000000000004">
      <c r="A608" s="48" t="s">
        <v>1094</v>
      </c>
      <c r="B608" s="3" t="s">
        <v>874</v>
      </c>
      <c r="C608" s="6" t="s">
        <v>420</v>
      </c>
      <c r="D608" s="125" t="s">
        <v>1083</v>
      </c>
      <c r="E608" s="36" t="s">
        <v>1604</v>
      </c>
      <c r="F608" s="125" t="s">
        <v>1619</v>
      </c>
      <c r="G608" s="37">
        <f>50/405</f>
        <v>0.12345679012345678</v>
      </c>
      <c r="H608" s="34">
        <v>1</v>
      </c>
      <c r="I608" s="37">
        <f t="shared" si="71"/>
        <v>0.12345679012345678</v>
      </c>
      <c r="K608" s="159"/>
    </row>
    <row r="609" spans="1:11" s="115" customFormat="1" ht="15.3" x14ac:dyDescent="0.55000000000000004">
      <c r="A609" s="48" t="s">
        <v>1095</v>
      </c>
      <c r="B609" s="3" t="s">
        <v>875</v>
      </c>
      <c r="C609" s="6" t="s">
        <v>202</v>
      </c>
      <c r="D609" s="125" t="s">
        <v>426</v>
      </c>
      <c r="E609" s="36" t="s">
        <v>1599</v>
      </c>
      <c r="F609" s="125" t="s">
        <v>1612</v>
      </c>
      <c r="G609" s="37">
        <f>20/405</f>
        <v>4.9382716049382713E-2</v>
      </c>
      <c r="H609" s="34">
        <v>3</v>
      </c>
      <c r="I609" s="37">
        <f t="shared" si="71"/>
        <v>1.6460905349794237E-2</v>
      </c>
      <c r="K609" s="159"/>
    </row>
    <row r="610" spans="1:11" s="115" customFormat="1" ht="15.3" x14ac:dyDescent="0.55000000000000004">
      <c r="A610" s="48" t="s">
        <v>1096</v>
      </c>
      <c r="B610" s="3" t="s">
        <v>876</v>
      </c>
      <c r="C610" s="6" t="s">
        <v>125</v>
      </c>
      <c r="D610" s="125" t="s">
        <v>432</v>
      </c>
      <c r="E610" s="125" t="s">
        <v>1571</v>
      </c>
      <c r="F610" s="125" t="s">
        <v>1573</v>
      </c>
      <c r="G610" s="37">
        <f>3/765</f>
        <v>3.9215686274509803E-3</v>
      </c>
      <c r="H610" s="34">
        <v>3</v>
      </c>
      <c r="I610" s="37">
        <f t="shared" si="71"/>
        <v>1.30718954248366E-3</v>
      </c>
      <c r="K610" s="159"/>
    </row>
    <row r="611" spans="1:11" s="115" customFormat="1" ht="15.3" x14ac:dyDescent="0.55000000000000004">
      <c r="A611" s="48" t="s">
        <v>1097</v>
      </c>
      <c r="B611" s="3" t="s">
        <v>49</v>
      </c>
      <c r="C611" s="6" t="s">
        <v>420</v>
      </c>
      <c r="D611" s="125" t="s">
        <v>431</v>
      </c>
      <c r="E611" s="36" t="s">
        <v>1603</v>
      </c>
      <c r="F611" s="125" t="s">
        <v>1618</v>
      </c>
      <c r="G611" s="37">
        <f>30/405</f>
        <v>7.407407407407407E-2</v>
      </c>
      <c r="H611" s="34">
        <v>1</v>
      </c>
      <c r="I611" s="37">
        <f t="shared" si="71"/>
        <v>7.407407407407407E-2</v>
      </c>
      <c r="K611" s="159"/>
    </row>
    <row r="612" spans="1:11" s="115" customFormat="1" ht="15.3" x14ac:dyDescent="0.55000000000000004">
      <c r="A612" s="48" t="s">
        <v>1098</v>
      </c>
      <c r="B612" s="3" t="s">
        <v>877</v>
      </c>
      <c r="C612" s="6" t="s">
        <v>125</v>
      </c>
      <c r="D612" s="125" t="s">
        <v>432</v>
      </c>
      <c r="E612" s="125" t="s">
        <v>1571</v>
      </c>
      <c r="F612" s="125" t="s">
        <v>1573</v>
      </c>
      <c r="G612" s="37">
        <f>3/765</f>
        <v>3.9215686274509803E-3</v>
      </c>
      <c r="H612" s="34">
        <v>3</v>
      </c>
      <c r="I612" s="37">
        <f t="shared" si="71"/>
        <v>1.30718954248366E-3</v>
      </c>
      <c r="K612" s="159"/>
    </row>
    <row r="613" spans="1:11" s="115" customFormat="1" ht="15.3" x14ac:dyDescent="0.55000000000000004">
      <c r="A613" s="48" t="s">
        <v>1099</v>
      </c>
      <c r="B613" s="3" t="s">
        <v>1084</v>
      </c>
      <c r="C613" s="6" t="s">
        <v>202</v>
      </c>
      <c r="D613" s="125" t="s">
        <v>434</v>
      </c>
      <c r="E613" s="36" t="s">
        <v>1601</v>
      </c>
      <c r="F613" s="125" t="s">
        <v>1614</v>
      </c>
      <c r="G613" s="37">
        <f>10/405</f>
        <v>2.4691358024691357E-2</v>
      </c>
      <c r="H613" s="34">
        <v>3</v>
      </c>
      <c r="I613" s="37">
        <f t="shared" si="71"/>
        <v>8.2304526748971183E-3</v>
      </c>
      <c r="K613" s="159"/>
    </row>
    <row r="614" spans="1:11" s="115" customFormat="1" ht="15.3" x14ac:dyDescent="0.55000000000000004">
      <c r="A614" s="48" t="s">
        <v>1100</v>
      </c>
      <c r="B614" s="3" t="s">
        <v>878</v>
      </c>
      <c r="C614" s="6" t="s">
        <v>125</v>
      </c>
      <c r="D614" s="125" t="s">
        <v>446</v>
      </c>
      <c r="E614" s="36" t="s">
        <v>1600</v>
      </c>
      <c r="F614" s="125" t="s">
        <v>1613</v>
      </c>
      <c r="G614" s="37">
        <f>2/405</f>
        <v>4.9382716049382715E-3</v>
      </c>
      <c r="H614" s="34">
        <v>3</v>
      </c>
      <c r="I614" s="37">
        <f t="shared" si="71"/>
        <v>1.6460905349794238E-3</v>
      </c>
      <c r="K614" s="159"/>
    </row>
    <row r="615" spans="1:11" s="115" customFormat="1" ht="15.3" x14ac:dyDescent="0.55000000000000004">
      <c r="A615" s="48" t="s">
        <v>1101</v>
      </c>
      <c r="B615" s="3" t="s">
        <v>53</v>
      </c>
      <c r="C615" s="6" t="s">
        <v>313</v>
      </c>
      <c r="D615" s="125" t="s">
        <v>1085</v>
      </c>
      <c r="E615" s="125" t="s">
        <v>1606</v>
      </c>
      <c r="F615" s="125" t="s">
        <v>1620</v>
      </c>
      <c r="G615" s="37">
        <f>60/765</f>
        <v>7.8431372549019607E-2</v>
      </c>
      <c r="H615" s="34">
        <v>3</v>
      </c>
      <c r="I615" s="37">
        <f t="shared" si="71"/>
        <v>2.6143790849673203E-2</v>
      </c>
      <c r="K615" s="159"/>
    </row>
    <row r="616" spans="1:11" s="115" customFormat="1" ht="15.3" x14ac:dyDescent="0.55000000000000004">
      <c r="A616" s="48" t="s">
        <v>1102</v>
      </c>
      <c r="B616" s="3" t="s">
        <v>186</v>
      </c>
      <c r="C616" s="4" t="s">
        <v>202</v>
      </c>
      <c r="D616" s="125" t="s">
        <v>434</v>
      </c>
      <c r="E616" s="36" t="s">
        <v>1601</v>
      </c>
      <c r="F616" s="125" t="s">
        <v>1614</v>
      </c>
      <c r="G616" s="37">
        <f>10/405</f>
        <v>2.4691358024691357E-2</v>
      </c>
      <c r="H616" s="34">
        <v>3</v>
      </c>
      <c r="I616" s="37">
        <f t="shared" ref="I616:I621" si="72">G616/H616</f>
        <v>8.2304526748971183E-3</v>
      </c>
      <c r="K616" s="159"/>
    </row>
    <row r="617" spans="1:11" s="115" customFormat="1" ht="15.3" x14ac:dyDescent="0.55000000000000004">
      <c r="A617" s="48" t="s">
        <v>1103</v>
      </c>
      <c r="B617" s="3" t="s">
        <v>879</v>
      </c>
      <c r="C617" s="6" t="s">
        <v>125</v>
      </c>
      <c r="D617" s="125" t="s">
        <v>426</v>
      </c>
      <c r="E617" s="36" t="s">
        <v>1599</v>
      </c>
      <c r="F617" s="125" t="s">
        <v>1612</v>
      </c>
      <c r="G617" s="37">
        <f>20/405</f>
        <v>4.9382716049382713E-2</v>
      </c>
      <c r="H617" s="34">
        <v>3</v>
      </c>
      <c r="I617" s="37">
        <f t="shared" si="72"/>
        <v>1.6460905349794237E-2</v>
      </c>
      <c r="K617" s="159"/>
    </row>
    <row r="618" spans="1:11" s="115" customFormat="1" ht="15.3" x14ac:dyDescent="0.55000000000000004">
      <c r="A618" s="48" t="s">
        <v>1104</v>
      </c>
      <c r="B618" s="3" t="s">
        <v>51</v>
      </c>
      <c r="C618" s="6" t="s">
        <v>125</v>
      </c>
      <c r="D618" s="125" t="s">
        <v>287</v>
      </c>
      <c r="E618" s="36" t="s">
        <v>1596</v>
      </c>
      <c r="F618" s="120" t="s">
        <v>1609</v>
      </c>
      <c r="G618" s="37">
        <f>1/405</f>
        <v>2.4691358024691358E-3</v>
      </c>
      <c r="H618" s="34">
        <v>3</v>
      </c>
      <c r="I618" s="37">
        <f t="shared" si="72"/>
        <v>8.2304526748971192E-4</v>
      </c>
      <c r="K618" s="159"/>
    </row>
    <row r="619" spans="1:11" s="115" customFormat="1" ht="15.3" x14ac:dyDescent="0.55000000000000004">
      <c r="A619" s="48" t="s">
        <v>1105</v>
      </c>
      <c r="B619" s="3" t="s">
        <v>54</v>
      </c>
      <c r="C619" s="6" t="s">
        <v>202</v>
      </c>
      <c r="D619" s="125" t="s">
        <v>435</v>
      </c>
      <c r="E619" s="125" t="s">
        <v>1593</v>
      </c>
      <c r="F619" s="125" t="s">
        <v>1595</v>
      </c>
      <c r="G619" s="37">
        <f>20/765</f>
        <v>2.6143790849673203E-2</v>
      </c>
      <c r="H619" s="34">
        <v>3</v>
      </c>
      <c r="I619" s="37">
        <f t="shared" si="72"/>
        <v>8.7145969498910684E-3</v>
      </c>
      <c r="K619" s="159"/>
    </row>
    <row r="620" spans="1:11" s="115" customFormat="1" ht="15.3" x14ac:dyDescent="0.55000000000000004">
      <c r="A620" s="48" t="s">
        <v>1106</v>
      </c>
      <c r="B620" s="3" t="s">
        <v>55</v>
      </c>
      <c r="C620" s="6" t="s">
        <v>202</v>
      </c>
      <c r="D620" s="125" t="s">
        <v>427</v>
      </c>
      <c r="E620" s="125" t="s">
        <v>1579</v>
      </c>
      <c r="F620" s="125" t="s">
        <v>1566</v>
      </c>
      <c r="G620" s="37">
        <f>2/765</f>
        <v>2.6143790849673201E-3</v>
      </c>
      <c r="H620" s="34">
        <v>3</v>
      </c>
      <c r="I620" s="37">
        <f t="shared" si="72"/>
        <v>8.7145969498910673E-4</v>
      </c>
      <c r="K620" s="159"/>
    </row>
    <row r="621" spans="1:11" s="115" customFormat="1" ht="15.3" x14ac:dyDescent="0.55000000000000004">
      <c r="A621" s="48" t="s">
        <v>1107</v>
      </c>
      <c r="B621" s="3" t="s">
        <v>56</v>
      </c>
      <c r="C621" s="6" t="s">
        <v>202</v>
      </c>
      <c r="D621" s="125" t="s">
        <v>436</v>
      </c>
      <c r="E621" s="125" t="s">
        <v>1605</v>
      </c>
      <c r="F621" s="125" t="s">
        <v>1615</v>
      </c>
      <c r="G621" s="37">
        <f>6/765</f>
        <v>7.8431372549019607E-3</v>
      </c>
      <c r="H621" s="34">
        <v>3</v>
      </c>
      <c r="I621" s="37">
        <f t="shared" si="72"/>
        <v>2.6143790849673201E-3</v>
      </c>
      <c r="K621" s="159"/>
    </row>
    <row r="622" spans="1:11" s="115" customFormat="1" ht="15.3" x14ac:dyDescent="0.55000000000000004">
      <c r="A622" s="121">
        <v>10</v>
      </c>
      <c r="B622" s="162" t="s">
        <v>491</v>
      </c>
      <c r="C622" s="3"/>
      <c r="D622" s="118"/>
      <c r="E622" s="125"/>
      <c r="F622" s="125"/>
      <c r="G622" s="37"/>
      <c r="H622" s="34"/>
      <c r="I622" s="37"/>
      <c r="K622" s="159"/>
    </row>
    <row r="623" spans="1:11" s="115" customFormat="1" ht="15.3" x14ac:dyDescent="0.55000000000000004">
      <c r="A623" s="11" t="s">
        <v>553</v>
      </c>
      <c r="B623" s="3" t="s">
        <v>58</v>
      </c>
      <c r="C623" s="6" t="s">
        <v>125</v>
      </c>
      <c r="D623" s="125" t="s">
        <v>496</v>
      </c>
      <c r="E623" s="36" t="s">
        <v>1608</v>
      </c>
      <c r="F623" s="118" t="s">
        <v>1634</v>
      </c>
      <c r="G623" s="37">
        <f>5/405</f>
        <v>1.2345679012345678E-2</v>
      </c>
      <c r="H623" s="34">
        <v>3</v>
      </c>
      <c r="I623" s="37">
        <f>G623/H623</f>
        <v>4.1152263374485592E-3</v>
      </c>
      <c r="K623" s="159"/>
    </row>
    <row r="624" spans="1:11" s="115" customFormat="1" ht="15.3" x14ac:dyDescent="0.55000000000000004">
      <c r="A624" s="11" t="s">
        <v>554</v>
      </c>
      <c r="B624" s="3" t="s">
        <v>59</v>
      </c>
      <c r="C624" s="6" t="s">
        <v>195</v>
      </c>
      <c r="D624" s="125" t="s">
        <v>434</v>
      </c>
      <c r="E624" s="36" t="s">
        <v>1601</v>
      </c>
      <c r="F624" s="118" t="s">
        <v>1614</v>
      </c>
      <c r="G624" s="37">
        <f>10/405</f>
        <v>2.4691358024691357E-2</v>
      </c>
      <c r="H624" s="34">
        <v>3</v>
      </c>
      <c r="I624" s="37">
        <f t="shared" ref="I624:I636" si="73">G624/H624</f>
        <v>8.2304526748971183E-3</v>
      </c>
      <c r="K624" s="159"/>
    </row>
    <row r="625" spans="1:11" s="115" customFormat="1" ht="15.3" x14ac:dyDescent="0.55000000000000004">
      <c r="A625" s="11" t="s">
        <v>555</v>
      </c>
      <c r="B625" s="3" t="s">
        <v>60</v>
      </c>
      <c r="C625" s="6" t="s">
        <v>497</v>
      </c>
      <c r="D625" s="125" t="s">
        <v>426</v>
      </c>
      <c r="E625" s="36" t="s">
        <v>1599</v>
      </c>
      <c r="F625" s="118" t="s">
        <v>1612</v>
      </c>
      <c r="G625" s="37">
        <f>20/405</f>
        <v>4.9382716049382713E-2</v>
      </c>
      <c r="H625" s="34">
        <v>3</v>
      </c>
      <c r="I625" s="37">
        <f t="shared" si="73"/>
        <v>1.6460905349794237E-2</v>
      </c>
      <c r="K625" s="159"/>
    </row>
    <row r="626" spans="1:11" s="115" customFormat="1" ht="15.3" x14ac:dyDescent="0.55000000000000004">
      <c r="A626" s="11" t="s">
        <v>556</v>
      </c>
      <c r="B626" s="3" t="s">
        <v>61</v>
      </c>
      <c r="C626" s="6" t="s">
        <v>125</v>
      </c>
      <c r="D626" s="125" t="s">
        <v>496</v>
      </c>
      <c r="E626" s="36" t="s">
        <v>1608</v>
      </c>
      <c r="F626" s="118" t="s">
        <v>1634</v>
      </c>
      <c r="G626" s="37">
        <f t="shared" ref="G626:G629" si="74">5/405</f>
        <v>1.2345679012345678E-2</v>
      </c>
      <c r="H626" s="34">
        <v>3</v>
      </c>
      <c r="I626" s="37">
        <f t="shared" si="73"/>
        <v>4.1152263374485592E-3</v>
      </c>
      <c r="K626" s="159"/>
    </row>
    <row r="627" spans="1:11" s="115" customFormat="1" ht="15.3" x14ac:dyDescent="0.55000000000000004">
      <c r="A627" s="11" t="s">
        <v>557</v>
      </c>
      <c r="B627" s="3" t="s">
        <v>62</v>
      </c>
      <c r="C627" s="6" t="s">
        <v>195</v>
      </c>
      <c r="D627" s="125" t="s">
        <v>496</v>
      </c>
      <c r="E627" s="36" t="s">
        <v>1608</v>
      </c>
      <c r="F627" s="118" t="s">
        <v>1634</v>
      </c>
      <c r="G627" s="37">
        <f t="shared" si="74"/>
        <v>1.2345679012345678E-2</v>
      </c>
      <c r="H627" s="34">
        <v>3</v>
      </c>
      <c r="I627" s="37">
        <f t="shared" si="73"/>
        <v>4.1152263374485592E-3</v>
      </c>
      <c r="K627" s="159"/>
    </row>
    <row r="628" spans="1:11" s="115" customFormat="1" ht="15.3" x14ac:dyDescent="0.55000000000000004">
      <c r="A628" s="11" t="s">
        <v>558</v>
      </c>
      <c r="B628" s="3" t="s">
        <v>137</v>
      </c>
      <c r="C628" s="6" t="s">
        <v>195</v>
      </c>
      <c r="D628" s="125" t="s">
        <v>496</v>
      </c>
      <c r="E628" s="36" t="s">
        <v>1608</v>
      </c>
      <c r="F628" s="118" t="s">
        <v>1634</v>
      </c>
      <c r="G628" s="37">
        <f t="shared" si="74"/>
        <v>1.2345679012345678E-2</v>
      </c>
      <c r="H628" s="34">
        <v>3</v>
      </c>
      <c r="I628" s="37">
        <f t="shared" si="73"/>
        <v>4.1152263374485592E-3</v>
      </c>
      <c r="K628" s="159"/>
    </row>
    <row r="629" spans="1:11" s="115" customFormat="1" ht="15.3" x14ac:dyDescent="0.55000000000000004">
      <c r="A629" s="11" t="s">
        <v>559</v>
      </c>
      <c r="B629" s="3" t="s">
        <v>193</v>
      </c>
      <c r="C629" s="4" t="s">
        <v>497</v>
      </c>
      <c r="D629" s="125" t="s">
        <v>496</v>
      </c>
      <c r="E629" s="36" t="s">
        <v>1608</v>
      </c>
      <c r="F629" s="118" t="s">
        <v>1634</v>
      </c>
      <c r="G629" s="37">
        <f t="shared" si="74"/>
        <v>1.2345679012345678E-2</v>
      </c>
      <c r="H629" s="34">
        <v>3</v>
      </c>
      <c r="I629" s="37">
        <f t="shared" si="73"/>
        <v>4.1152263374485592E-3</v>
      </c>
      <c r="K629" s="159"/>
    </row>
    <row r="630" spans="1:11" s="115" customFormat="1" ht="15.3" x14ac:dyDescent="0.55000000000000004">
      <c r="A630" s="11" t="s">
        <v>560</v>
      </c>
      <c r="B630" s="3" t="s">
        <v>194</v>
      </c>
      <c r="C630" s="4" t="s">
        <v>195</v>
      </c>
      <c r="D630" s="125" t="s">
        <v>424</v>
      </c>
      <c r="E630" s="36" t="s">
        <v>1597</v>
      </c>
      <c r="F630" s="118" t="s">
        <v>1610</v>
      </c>
      <c r="G630" s="37">
        <f>3/540</f>
        <v>5.5555555555555558E-3</v>
      </c>
      <c r="H630" s="34">
        <v>3</v>
      </c>
      <c r="I630" s="37">
        <f t="shared" si="73"/>
        <v>1.8518518518518519E-3</v>
      </c>
      <c r="K630" s="159"/>
    </row>
    <row r="631" spans="1:11" s="115" customFormat="1" ht="15.3" x14ac:dyDescent="0.55000000000000004">
      <c r="A631" s="11" t="s">
        <v>558</v>
      </c>
      <c r="B631" s="3" t="s">
        <v>246</v>
      </c>
      <c r="C631" s="6" t="s">
        <v>195</v>
      </c>
      <c r="D631" s="125" t="s">
        <v>434</v>
      </c>
      <c r="E631" s="36" t="s">
        <v>1601</v>
      </c>
      <c r="F631" s="118" t="s">
        <v>1614</v>
      </c>
      <c r="G631" s="37">
        <f>10/405</f>
        <v>2.4691358024691357E-2</v>
      </c>
      <c r="H631" s="34">
        <v>3</v>
      </c>
      <c r="I631" s="37">
        <f t="shared" si="73"/>
        <v>8.2304526748971183E-3</v>
      </c>
      <c r="K631" s="159"/>
    </row>
    <row r="632" spans="1:11" s="115" customFormat="1" ht="15.3" x14ac:dyDescent="0.55000000000000004">
      <c r="A632" s="11" t="s">
        <v>559</v>
      </c>
      <c r="B632" s="3" t="s">
        <v>247</v>
      </c>
      <c r="C632" s="6" t="s">
        <v>195</v>
      </c>
      <c r="D632" s="125" t="s">
        <v>1108</v>
      </c>
      <c r="E632" s="36" t="s">
        <v>1621</v>
      </c>
      <c r="F632" s="118" t="s">
        <v>1623</v>
      </c>
      <c r="G632" s="37">
        <f>25/405</f>
        <v>6.1728395061728392E-2</v>
      </c>
      <c r="H632" s="34">
        <v>3</v>
      </c>
      <c r="I632" s="37">
        <f t="shared" si="73"/>
        <v>2.0576131687242798E-2</v>
      </c>
      <c r="K632" s="159"/>
    </row>
    <row r="633" spans="1:11" s="115" customFormat="1" ht="15.3" x14ac:dyDescent="0.55000000000000004">
      <c r="A633" s="11" t="s">
        <v>560</v>
      </c>
      <c r="B633" s="3" t="s">
        <v>248</v>
      </c>
      <c r="C633" s="6" t="s">
        <v>195</v>
      </c>
      <c r="D633" s="125" t="s">
        <v>424</v>
      </c>
      <c r="E633" s="36" t="s">
        <v>1597</v>
      </c>
      <c r="F633" s="118" t="s">
        <v>1610</v>
      </c>
      <c r="G633" s="37">
        <f>3/540</f>
        <v>5.5555555555555558E-3</v>
      </c>
      <c r="H633" s="34">
        <v>3</v>
      </c>
      <c r="I633" s="37">
        <f t="shared" si="73"/>
        <v>1.8518518518518519E-3</v>
      </c>
      <c r="K633" s="159"/>
    </row>
    <row r="634" spans="1:11" s="115" customFormat="1" ht="15.3" x14ac:dyDescent="0.55000000000000004">
      <c r="A634" s="11" t="s">
        <v>561</v>
      </c>
      <c r="B634" s="3" t="s">
        <v>1208</v>
      </c>
      <c r="C634" s="4" t="s">
        <v>498</v>
      </c>
      <c r="D634" s="125" t="s">
        <v>496</v>
      </c>
      <c r="E634" s="36" t="s">
        <v>1608</v>
      </c>
      <c r="F634" s="118" t="s">
        <v>1634</v>
      </c>
      <c r="G634" s="37">
        <f t="shared" ref="G634" si="75">5/405</f>
        <v>1.2345679012345678E-2</v>
      </c>
      <c r="H634" s="34">
        <v>3</v>
      </c>
      <c r="I634" s="37">
        <f t="shared" si="73"/>
        <v>4.1152263374485592E-3</v>
      </c>
      <c r="K634" s="159"/>
    </row>
    <row r="635" spans="1:11" s="115" customFormat="1" ht="15.3" x14ac:dyDescent="0.55000000000000004">
      <c r="A635" s="11" t="s">
        <v>562</v>
      </c>
      <c r="B635" s="3" t="s">
        <v>880</v>
      </c>
      <c r="C635" s="6" t="s">
        <v>498</v>
      </c>
      <c r="D635" s="125" t="s">
        <v>287</v>
      </c>
      <c r="E635" s="36" t="s">
        <v>1596</v>
      </c>
      <c r="F635" s="118" t="s">
        <v>1635</v>
      </c>
      <c r="G635" s="37">
        <f>1/405</f>
        <v>2.4691358024691358E-3</v>
      </c>
      <c r="H635" s="34">
        <v>5</v>
      </c>
      <c r="I635" s="37">
        <f t="shared" si="73"/>
        <v>4.9382716049382717E-4</v>
      </c>
      <c r="K635" s="159"/>
    </row>
    <row r="636" spans="1:11" s="115" customFormat="1" ht="15.3" x14ac:dyDescent="0.55000000000000004">
      <c r="A636" s="11" t="s">
        <v>563</v>
      </c>
      <c r="B636" s="3" t="s">
        <v>57</v>
      </c>
      <c r="C636" s="6" t="s">
        <v>125</v>
      </c>
      <c r="D636" s="125" t="s">
        <v>287</v>
      </c>
      <c r="E636" s="36" t="s">
        <v>1596</v>
      </c>
      <c r="F636" s="118" t="s">
        <v>1635</v>
      </c>
      <c r="G636" s="37">
        <f>1/405</f>
        <v>2.4691358024691358E-3</v>
      </c>
      <c r="H636" s="34">
        <v>5</v>
      </c>
      <c r="I636" s="37">
        <f t="shared" si="73"/>
        <v>4.9382716049382717E-4</v>
      </c>
      <c r="K636" s="159"/>
    </row>
    <row r="637" spans="1:11" s="115" customFormat="1" ht="15.3" x14ac:dyDescent="0.55000000000000004">
      <c r="A637" s="121">
        <v>11</v>
      </c>
      <c r="B637" s="162" t="s">
        <v>1110</v>
      </c>
      <c r="C637" s="3"/>
      <c r="D637" s="118"/>
      <c r="E637" s="36"/>
      <c r="F637" s="36"/>
      <c r="G637" s="37"/>
      <c r="H637" s="2"/>
      <c r="I637" s="68" t="s">
        <v>1590</v>
      </c>
      <c r="K637" s="159"/>
    </row>
    <row r="638" spans="1:11" s="115" customFormat="1" ht="15.3" x14ac:dyDescent="0.55000000000000004">
      <c r="A638" s="67" t="s">
        <v>567</v>
      </c>
      <c r="B638" s="3" t="s">
        <v>1109</v>
      </c>
      <c r="C638" s="6" t="s">
        <v>125</v>
      </c>
      <c r="D638" s="118" t="s">
        <v>333</v>
      </c>
      <c r="E638" s="125" t="s">
        <v>1561</v>
      </c>
      <c r="F638" s="141" t="s">
        <v>1559</v>
      </c>
      <c r="G638" s="141">
        <f>1/765</f>
        <v>1.30718954248366E-3</v>
      </c>
      <c r="H638" s="34">
        <v>7</v>
      </c>
      <c r="I638" s="37">
        <f>G638/H638</f>
        <v>1.8674136321195143E-4</v>
      </c>
      <c r="K638" s="159"/>
    </row>
    <row r="639" spans="1:11" s="115" customFormat="1" ht="15.3" x14ac:dyDescent="0.55000000000000004">
      <c r="A639" s="67" t="s">
        <v>568</v>
      </c>
      <c r="B639" s="3" t="s">
        <v>69</v>
      </c>
      <c r="C639" s="6" t="s">
        <v>125</v>
      </c>
      <c r="D639" s="118" t="s">
        <v>333</v>
      </c>
      <c r="E639" s="125" t="s">
        <v>1561</v>
      </c>
      <c r="F639" s="141" t="s">
        <v>1559</v>
      </c>
      <c r="G639" s="141">
        <f t="shared" ref="G639:G645" si="76">1/765</f>
        <v>1.30718954248366E-3</v>
      </c>
      <c r="H639" s="34">
        <v>5</v>
      </c>
      <c r="I639" s="37">
        <f t="shared" ref="I639:I656" si="77">G639/H639</f>
        <v>2.61437908496732E-4</v>
      </c>
      <c r="K639" s="159"/>
    </row>
    <row r="640" spans="1:11" s="115" customFormat="1" ht="15.3" x14ac:dyDescent="0.55000000000000004">
      <c r="A640" s="67" t="s">
        <v>569</v>
      </c>
      <c r="B640" s="3" t="s">
        <v>881</v>
      </c>
      <c r="C640" s="6" t="s">
        <v>125</v>
      </c>
      <c r="D640" s="118" t="s">
        <v>940</v>
      </c>
      <c r="E640" s="125" t="s">
        <v>1579</v>
      </c>
      <c r="F640" s="141" t="s">
        <v>1566</v>
      </c>
      <c r="G640" s="141">
        <f>2/765</f>
        <v>2.6143790849673201E-3</v>
      </c>
      <c r="H640" s="34">
        <v>1</v>
      </c>
      <c r="I640" s="37">
        <f t="shared" si="77"/>
        <v>2.6143790849673201E-3</v>
      </c>
      <c r="K640" s="159"/>
    </row>
    <row r="641" spans="1:11" s="115" customFormat="1" ht="15.3" x14ac:dyDescent="0.55000000000000004">
      <c r="A641" s="67" t="s">
        <v>570</v>
      </c>
      <c r="B641" s="3" t="s">
        <v>882</v>
      </c>
      <c r="C641" s="6" t="s">
        <v>195</v>
      </c>
      <c r="D641" s="118" t="s">
        <v>940</v>
      </c>
      <c r="E641" s="125" t="s">
        <v>1579</v>
      </c>
      <c r="F641" s="141" t="s">
        <v>1566</v>
      </c>
      <c r="G641" s="141">
        <f>2/765</f>
        <v>2.6143790849673201E-3</v>
      </c>
      <c r="H641" s="34">
        <v>3</v>
      </c>
      <c r="I641" s="37">
        <f t="shared" si="77"/>
        <v>8.7145969498910673E-4</v>
      </c>
      <c r="K641" s="159"/>
    </row>
    <row r="642" spans="1:11" s="115" customFormat="1" ht="15.3" x14ac:dyDescent="0.55000000000000004">
      <c r="A642" s="67" t="s">
        <v>571</v>
      </c>
      <c r="B642" s="3" t="s">
        <v>883</v>
      </c>
      <c r="C642" s="6" t="s">
        <v>125</v>
      </c>
      <c r="D642" s="118" t="s">
        <v>1070</v>
      </c>
      <c r="E642" s="125" t="s">
        <v>1592</v>
      </c>
      <c r="F642" s="141" t="s">
        <v>1594</v>
      </c>
      <c r="G642" s="141">
        <f>23/765</f>
        <v>3.0065359477124184E-2</v>
      </c>
      <c r="H642" s="34">
        <v>5</v>
      </c>
      <c r="I642" s="37">
        <f t="shared" si="77"/>
        <v>6.0130718954248367E-3</v>
      </c>
      <c r="K642" s="159"/>
    </row>
    <row r="643" spans="1:11" s="115" customFormat="1" ht="15.3" x14ac:dyDescent="0.55000000000000004">
      <c r="A643" s="67" t="s">
        <v>572</v>
      </c>
      <c r="B643" s="3" t="s">
        <v>884</v>
      </c>
      <c r="C643" s="6" t="s">
        <v>125</v>
      </c>
      <c r="D643" s="118" t="s">
        <v>333</v>
      </c>
      <c r="E643" s="125" t="s">
        <v>1561</v>
      </c>
      <c r="F643" s="141" t="s">
        <v>1559</v>
      </c>
      <c r="G643" s="141">
        <f t="shared" si="76"/>
        <v>1.30718954248366E-3</v>
      </c>
      <c r="H643" s="34">
        <v>3</v>
      </c>
      <c r="I643" s="37">
        <f t="shared" si="77"/>
        <v>4.3572984749455336E-4</v>
      </c>
      <c r="K643" s="159"/>
    </row>
    <row r="644" spans="1:11" s="115" customFormat="1" ht="15.3" x14ac:dyDescent="0.55000000000000004">
      <c r="A644" s="67" t="s">
        <v>573</v>
      </c>
      <c r="B644" s="3" t="s">
        <v>71</v>
      </c>
      <c r="C644" s="6" t="s">
        <v>195</v>
      </c>
      <c r="D644" s="118" t="s">
        <v>1111</v>
      </c>
      <c r="E644" s="125" t="s">
        <v>1571</v>
      </c>
      <c r="F644" s="141" t="s">
        <v>1573</v>
      </c>
      <c r="G644" s="141">
        <f>3/765</f>
        <v>3.9215686274509803E-3</v>
      </c>
      <c r="H644" s="34">
        <v>8</v>
      </c>
      <c r="I644" s="37">
        <f t="shared" si="77"/>
        <v>4.9019607843137254E-4</v>
      </c>
      <c r="K644" s="159"/>
    </row>
    <row r="645" spans="1:11" s="115" customFormat="1" ht="15.3" x14ac:dyDescent="0.55000000000000004">
      <c r="A645" s="67" t="s">
        <v>574</v>
      </c>
      <c r="B645" s="3" t="s">
        <v>885</v>
      </c>
      <c r="C645" s="6" t="s">
        <v>125</v>
      </c>
      <c r="D645" s="118" t="s">
        <v>333</v>
      </c>
      <c r="E645" s="125" t="s">
        <v>1561</v>
      </c>
      <c r="F645" s="141" t="s">
        <v>1559</v>
      </c>
      <c r="G645" s="141">
        <f t="shared" si="76"/>
        <v>1.30718954248366E-3</v>
      </c>
      <c r="H645" s="34">
        <v>3</v>
      </c>
      <c r="I645" s="37">
        <f t="shared" si="77"/>
        <v>4.3572984749455336E-4</v>
      </c>
      <c r="K645" s="159"/>
    </row>
    <row r="646" spans="1:11" s="115" customFormat="1" ht="15.3" x14ac:dyDescent="0.55000000000000004">
      <c r="A646" s="67" t="s">
        <v>576</v>
      </c>
      <c r="B646" s="3" t="s">
        <v>65</v>
      </c>
      <c r="C646" s="6" t="s">
        <v>195</v>
      </c>
      <c r="D646" s="118" t="s">
        <v>912</v>
      </c>
      <c r="E646" s="125" t="s">
        <v>1562</v>
      </c>
      <c r="F646" s="141" t="s">
        <v>1560</v>
      </c>
      <c r="G646" s="141">
        <f>45/765</f>
        <v>5.8823529411764705E-2</v>
      </c>
      <c r="H646" s="34">
        <v>3</v>
      </c>
      <c r="I646" s="37">
        <f t="shared" si="77"/>
        <v>1.9607843137254902E-2</v>
      </c>
      <c r="K646" s="159"/>
    </row>
    <row r="647" spans="1:11" s="115" customFormat="1" ht="15.3" x14ac:dyDescent="0.55000000000000004">
      <c r="A647" s="67" t="s">
        <v>577</v>
      </c>
      <c r="B647" s="3" t="s">
        <v>886</v>
      </c>
      <c r="C647" s="6" t="s">
        <v>195</v>
      </c>
      <c r="D647" s="118" t="s">
        <v>912</v>
      </c>
      <c r="E647" s="125" t="s">
        <v>1562</v>
      </c>
      <c r="F647" s="141" t="s">
        <v>1560</v>
      </c>
      <c r="G647" s="141">
        <f t="shared" ref="G647:G654" si="78">45/765</f>
        <v>5.8823529411764705E-2</v>
      </c>
      <c r="H647" s="34">
        <v>3</v>
      </c>
      <c r="I647" s="37">
        <f t="shared" si="77"/>
        <v>1.9607843137254902E-2</v>
      </c>
      <c r="K647" s="159"/>
    </row>
    <row r="648" spans="1:11" s="115" customFormat="1" ht="15.3" x14ac:dyDescent="0.55000000000000004">
      <c r="A648" s="67" t="s">
        <v>578</v>
      </c>
      <c r="B648" s="3" t="s">
        <v>72</v>
      </c>
      <c r="C648" s="6" t="s">
        <v>125</v>
      </c>
      <c r="D648" s="118" t="s">
        <v>912</v>
      </c>
      <c r="E648" s="125" t="s">
        <v>1562</v>
      </c>
      <c r="F648" s="141" t="s">
        <v>1560</v>
      </c>
      <c r="G648" s="141">
        <f t="shared" si="78"/>
        <v>5.8823529411764705E-2</v>
      </c>
      <c r="H648" s="34">
        <v>1</v>
      </c>
      <c r="I648" s="37">
        <f t="shared" si="77"/>
        <v>5.8823529411764705E-2</v>
      </c>
      <c r="K648" s="159"/>
    </row>
    <row r="649" spans="1:11" s="115" customFormat="1" ht="15.3" x14ac:dyDescent="0.55000000000000004">
      <c r="A649" s="67" t="s">
        <v>579</v>
      </c>
      <c r="B649" s="3" t="s">
        <v>1112</v>
      </c>
      <c r="C649" s="6" t="s">
        <v>195</v>
      </c>
      <c r="D649" s="118" t="s">
        <v>912</v>
      </c>
      <c r="E649" s="125" t="s">
        <v>1562</v>
      </c>
      <c r="F649" s="141" t="s">
        <v>1560</v>
      </c>
      <c r="G649" s="141">
        <f t="shared" si="78"/>
        <v>5.8823529411764705E-2</v>
      </c>
      <c r="H649" s="34">
        <v>3</v>
      </c>
      <c r="I649" s="37">
        <f t="shared" si="77"/>
        <v>1.9607843137254902E-2</v>
      </c>
      <c r="K649" s="159"/>
    </row>
    <row r="650" spans="1:11" s="115" customFormat="1" ht="15.3" x14ac:dyDescent="0.55000000000000004">
      <c r="A650" s="67" t="s">
        <v>581</v>
      </c>
      <c r="B650" s="3" t="s">
        <v>887</v>
      </c>
      <c r="C650" s="6" t="s">
        <v>195</v>
      </c>
      <c r="D650" s="118" t="s">
        <v>912</v>
      </c>
      <c r="E650" s="125" t="s">
        <v>1562</v>
      </c>
      <c r="F650" s="141" t="s">
        <v>1560</v>
      </c>
      <c r="G650" s="141">
        <f t="shared" si="78"/>
        <v>5.8823529411764705E-2</v>
      </c>
      <c r="H650" s="34">
        <v>3</v>
      </c>
      <c r="I650" s="37">
        <f t="shared" si="77"/>
        <v>1.9607843137254902E-2</v>
      </c>
      <c r="K650" s="159"/>
    </row>
    <row r="651" spans="1:11" s="115" customFormat="1" ht="15.3" x14ac:dyDescent="0.55000000000000004">
      <c r="A651" s="67" t="s">
        <v>582</v>
      </c>
      <c r="B651" s="3" t="s">
        <v>888</v>
      </c>
      <c r="C651" s="6" t="s">
        <v>195</v>
      </c>
      <c r="D651" s="118" t="s">
        <v>1113</v>
      </c>
      <c r="E651" s="125" t="s">
        <v>1624</v>
      </c>
      <c r="F651" s="141" t="s">
        <v>1625</v>
      </c>
      <c r="G651" s="141">
        <f>225/765</f>
        <v>0.29411764705882354</v>
      </c>
      <c r="H651" s="34">
        <v>3</v>
      </c>
      <c r="I651" s="37">
        <f t="shared" si="77"/>
        <v>9.8039215686274508E-2</v>
      </c>
      <c r="K651" s="159"/>
    </row>
    <row r="652" spans="1:11" s="115" customFormat="1" ht="15.3" x14ac:dyDescent="0.55000000000000004">
      <c r="A652" s="67" t="s">
        <v>583</v>
      </c>
      <c r="B652" s="3" t="s">
        <v>1114</v>
      </c>
      <c r="C652" s="6" t="s">
        <v>196</v>
      </c>
      <c r="D652" s="118" t="s">
        <v>912</v>
      </c>
      <c r="E652" s="125" t="s">
        <v>1562</v>
      </c>
      <c r="F652" s="141" t="s">
        <v>1560</v>
      </c>
      <c r="G652" s="141">
        <f t="shared" si="78"/>
        <v>5.8823529411764705E-2</v>
      </c>
      <c r="H652" s="34">
        <v>1</v>
      </c>
      <c r="I652" s="37">
        <f t="shared" si="77"/>
        <v>5.8823529411764705E-2</v>
      </c>
      <c r="K652" s="159"/>
    </row>
    <row r="653" spans="1:11" s="115" customFormat="1" ht="15.3" x14ac:dyDescent="0.55000000000000004">
      <c r="A653" s="67" t="s">
        <v>584</v>
      </c>
      <c r="B653" s="3" t="s">
        <v>77</v>
      </c>
      <c r="C653" s="6" t="s">
        <v>196</v>
      </c>
      <c r="D653" s="118" t="s">
        <v>912</v>
      </c>
      <c r="E653" s="125" t="s">
        <v>1562</v>
      </c>
      <c r="F653" s="141" t="s">
        <v>1560</v>
      </c>
      <c r="G653" s="141">
        <f t="shared" si="78"/>
        <v>5.8823529411764705E-2</v>
      </c>
      <c r="H653" s="34">
        <v>1</v>
      </c>
      <c r="I653" s="37">
        <f t="shared" si="77"/>
        <v>5.8823529411764705E-2</v>
      </c>
      <c r="K653" s="159"/>
    </row>
    <row r="654" spans="1:11" s="115" customFormat="1" ht="15.3" x14ac:dyDescent="0.55000000000000004">
      <c r="A654" s="67" t="s">
        <v>585</v>
      </c>
      <c r="B654" s="3" t="s">
        <v>80</v>
      </c>
      <c r="C654" s="4" t="s">
        <v>197</v>
      </c>
      <c r="D654" s="118" t="s">
        <v>912</v>
      </c>
      <c r="E654" s="125" t="s">
        <v>1562</v>
      </c>
      <c r="F654" s="141" t="s">
        <v>1560</v>
      </c>
      <c r="G654" s="141">
        <f t="shared" si="78"/>
        <v>5.8823529411764705E-2</v>
      </c>
      <c r="H654" s="34">
        <v>3</v>
      </c>
      <c r="I654" s="37">
        <f t="shared" si="77"/>
        <v>1.9607843137254902E-2</v>
      </c>
      <c r="K654" s="159"/>
    </row>
    <row r="655" spans="1:11" s="115" customFormat="1" ht="15.3" x14ac:dyDescent="0.55000000000000004">
      <c r="A655" s="67" t="s">
        <v>586</v>
      </c>
      <c r="B655" s="3" t="s">
        <v>1209</v>
      </c>
      <c r="C655" s="4" t="s">
        <v>125</v>
      </c>
      <c r="D655" s="118" t="s">
        <v>333</v>
      </c>
      <c r="E655" s="125" t="s">
        <v>1561</v>
      </c>
      <c r="F655" s="141" t="s">
        <v>1559</v>
      </c>
      <c r="G655" s="37">
        <f>1/765</f>
        <v>1.30718954248366E-3</v>
      </c>
      <c r="H655" s="34">
        <v>3</v>
      </c>
      <c r="I655" s="37">
        <f t="shared" si="77"/>
        <v>4.3572984749455336E-4</v>
      </c>
      <c r="K655" s="159"/>
    </row>
    <row r="656" spans="1:11" s="115" customFormat="1" ht="15.3" x14ac:dyDescent="0.55000000000000004">
      <c r="A656" s="67" t="s">
        <v>587</v>
      </c>
      <c r="B656" s="3" t="s">
        <v>1210</v>
      </c>
      <c r="C656" s="4" t="s">
        <v>125</v>
      </c>
      <c r="D656" s="118" t="s">
        <v>333</v>
      </c>
      <c r="E656" s="125" t="s">
        <v>1561</v>
      </c>
      <c r="F656" s="141" t="s">
        <v>1559</v>
      </c>
      <c r="G656" s="37">
        <f>1/765</f>
        <v>1.30718954248366E-3</v>
      </c>
      <c r="H656" s="34">
        <v>3</v>
      </c>
      <c r="I656" s="37">
        <f t="shared" si="77"/>
        <v>4.3572984749455336E-4</v>
      </c>
      <c r="K656" s="159"/>
    </row>
    <row r="657" spans="1:11" s="115" customFormat="1" ht="15.3" x14ac:dyDescent="0.55000000000000004">
      <c r="A657" s="121">
        <v>12</v>
      </c>
      <c r="B657" s="59" t="s">
        <v>1115</v>
      </c>
      <c r="C657" s="3"/>
      <c r="D657" s="125"/>
      <c r="E657" s="125"/>
      <c r="F657" s="125"/>
      <c r="G657" s="37"/>
      <c r="H657" s="34"/>
      <c r="I657" s="37"/>
      <c r="K657" s="159"/>
    </row>
    <row r="658" spans="1:11" s="115" customFormat="1" ht="15.3" x14ac:dyDescent="0.55000000000000004">
      <c r="A658" s="11" t="s">
        <v>590</v>
      </c>
      <c r="B658" s="3" t="s">
        <v>275</v>
      </c>
      <c r="C658" s="6" t="s">
        <v>125</v>
      </c>
      <c r="D658" s="125" t="s">
        <v>287</v>
      </c>
      <c r="E658" s="125" t="s">
        <v>1567</v>
      </c>
      <c r="F658" s="125" t="s">
        <v>1574</v>
      </c>
      <c r="G658" s="37">
        <f>1/270</f>
        <v>3.7037037037037038E-3</v>
      </c>
      <c r="H658" s="36">
        <v>3</v>
      </c>
      <c r="I658" s="37">
        <f>G658/H658</f>
        <v>1.2345679012345679E-3</v>
      </c>
      <c r="K658" s="159"/>
    </row>
    <row r="659" spans="1:11" s="115" customFormat="1" ht="15.3" x14ac:dyDescent="0.55000000000000004">
      <c r="A659" s="11" t="s">
        <v>591</v>
      </c>
      <c r="B659" s="3" t="s">
        <v>891</v>
      </c>
      <c r="C659" s="6" t="s">
        <v>125</v>
      </c>
      <c r="D659" s="125" t="s">
        <v>911</v>
      </c>
      <c r="E659" s="125" t="s">
        <v>1568</v>
      </c>
      <c r="F659" s="125" t="s">
        <v>1627</v>
      </c>
      <c r="G659" s="37">
        <f>8/270</f>
        <v>2.9629629629629631E-2</v>
      </c>
      <c r="H659" s="36">
        <v>3</v>
      </c>
      <c r="I659" s="37">
        <f t="shared" ref="I659:I666" si="79">G659/H659</f>
        <v>9.876543209876543E-3</v>
      </c>
      <c r="K659" s="159"/>
    </row>
    <row r="660" spans="1:11" s="115" customFormat="1" ht="15.3" x14ac:dyDescent="0.55000000000000004">
      <c r="A660" s="11" t="s">
        <v>592</v>
      </c>
      <c r="B660" s="3" t="s">
        <v>892</v>
      </c>
      <c r="C660" s="6" t="s">
        <v>125</v>
      </c>
      <c r="D660" s="125" t="s">
        <v>911</v>
      </c>
      <c r="E660" s="125" t="s">
        <v>1568</v>
      </c>
      <c r="F660" s="125" t="s">
        <v>1627</v>
      </c>
      <c r="G660" s="37">
        <f t="shared" ref="G660:G661" si="80">8/270</f>
        <v>2.9629629629629631E-2</v>
      </c>
      <c r="H660" s="36">
        <v>3</v>
      </c>
      <c r="I660" s="37">
        <f t="shared" si="79"/>
        <v>9.876543209876543E-3</v>
      </c>
      <c r="K660" s="159"/>
    </row>
    <row r="661" spans="1:11" s="115" customFormat="1" ht="15.3" x14ac:dyDescent="0.55000000000000004">
      <c r="A661" s="11" t="s">
        <v>593</v>
      </c>
      <c r="B661" s="3" t="s">
        <v>893</v>
      </c>
      <c r="C661" s="6" t="s">
        <v>125</v>
      </c>
      <c r="D661" s="125" t="s">
        <v>911</v>
      </c>
      <c r="E661" s="125" t="s">
        <v>1568</v>
      </c>
      <c r="F661" s="125" t="s">
        <v>1627</v>
      </c>
      <c r="G661" s="37">
        <f t="shared" si="80"/>
        <v>2.9629629629629631E-2</v>
      </c>
      <c r="H661" s="36">
        <v>3</v>
      </c>
      <c r="I661" s="37">
        <f t="shared" si="79"/>
        <v>9.876543209876543E-3</v>
      </c>
      <c r="K661" s="159"/>
    </row>
    <row r="662" spans="1:11" s="115" customFormat="1" ht="15.3" x14ac:dyDescent="0.55000000000000004">
      <c r="A662" s="11" t="s">
        <v>594</v>
      </c>
      <c r="B662" s="3" t="s">
        <v>1211</v>
      </c>
      <c r="C662" s="6" t="s">
        <v>125</v>
      </c>
      <c r="D662" s="125" t="s">
        <v>287</v>
      </c>
      <c r="E662" s="125" t="s">
        <v>1567</v>
      </c>
      <c r="F662" s="125" t="s">
        <v>1574</v>
      </c>
      <c r="G662" s="37">
        <f t="shared" ref="G662:G666" si="81">1/270</f>
        <v>3.7037037037037038E-3</v>
      </c>
      <c r="H662" s="36">
        <v>3</v>
      </c>
      <c r="I662" s="37">
        <f t="shared" si="79"/>
        <v>1.2345679012345679E-3</v>
      </c>
      <c r="K662" s="159"/>
    </row>
    <row r="663" spans="1:11" s="115" customFormat="1" ht="15.3" x14ac:dyDescent="0.55000000000000004">
      <c r="A663" s="11" t="s">
        <v>595</v>
      </c>
      <c r="B663" s="3" t="s">
        <v>894</v>
      </c>
      <c r="C663" s="6" t="s">
        <v>125</v>
      </c>
      <c r="D663" s="125" t="s">
        <v>287</v>
      </c>
      <c r="E663" s="125" t="s">
        <v>1567</v>
      </c>
      <c r="F663" s="125" t="s">
        <v>1574</v>
      </c>
      <c r="G663" s="37">
        <f t="shared" si="81"/>
        <v>3.7037037037037038E-3</v>
      </c>
      <c r="H663" s="36">
        <v>3</v>
      </c>
      <c r="I663" s="37">
        <f t="shared" si="79"/>
        <v>1.2345679012345679E-3</v>
      </c>
      <c r="K663" s="159"/>
    </row>
    <row r="664" spans="1:11" s="115" customFormat="1" ht="30.6" x14ac:dyDescent="0.55000000000000004">
      <c r="A664" s="11" t="s">
        <v>596</v>
      </c>
      <c r="B664" s="16" t="s">
        <v>1212</v>
      </c>
      <c r="C664" s="6" t="s">
        <v>125</v>
      </c>
      <c r="D664" s="125" t="s">
        <v>287</v>
      </c>
      <c r="E664" s="125" t="s">
        <v>1567</v>
      </c>
      <c r="F664" s="125" t="s">
        <v>1574</v>
      </c>
      <c r="G664" s="37">
        <f t="shared" si="81"/>
        <v>3.7037037037037038E-3</v>
      </c>
      <c r="H664" s="36">
        <v>3</v>
      </c>
      <c r="I664" s="37">
        <f t="shared" si="79"/>
        <v>1.2345679012345679E-3</v>
      </c>
      <c r="K664" s="159"/>
    </row>
    <row r="665" spans="1:11" s="115" customFormat="1" ht="15.3" x14ac:dyDescent="0.55000000000000004">
      <c r="A665" s="11" t="s">
        <v>597</v>
      </c>
      <c r="B665" s="3" t="s">
        <v>895</v>
      </c>
      <c r="C665" s="6" t="s">
        <v>125</v>
      </c>
      <c r="D665" s="125" t="s">
        <v>287</v>
      </c>
      <c r="E665" s="125" t="s">
        <v>1567</v>
      </c>
      <c r="F665" s="125" t="s">
        <v>1574</v>
      </c>
      <c r="G665" s="37">
        <f t="shared" si="81"/>
        <v>3.7037037037037038E-3</v>
      </c>
      <c r="H665" s="36">
        <v>3</v>
      </c>
      <c r="I665" s="37">
        <f t="shared" si="79"/>
        <v>1.2345679012345679E-3</v>
      </c>
      <c r="K665" s="159"/>
    </row>
    <row r="666" spans="1:11" s="115" customFormat="1" ht="15" customHeight="1" x14ac:dyDescent="0.55000000000000004">
      <c r="A666" s="47" t="s">
        <v>598</v>
      </c>
      <c r="B666" s="49" t="s">
        <v>896</v>
      </c>
      <c r="C666" s="6" t="s">
        <v>125</v>
      </c>
      <c r="D666" s="125" t="s">
        <v>287</v>
      </c>
      <c r="E666" s="125" t="s">
        <v>1567</v>
      </c>
      <c r="F666" s="125" t="s">
        <v>1574</v>
      </c>
      <c r="G666" s="37">
        <f t="shared" si="81"/>
        <v>3.7037037037037038E-3</v>
      </c>
      <c r="H666" s="36">
        <v>3</v>
      </c>
      <c r="I666" s="37">
        <f t="shared" si="79"/>
        <v>1.2345679012345679E-3</v>
      </c>
      <c r="K666" s="159"/>
    </row>
    <row r="667" spans="1:11" s="115" customFormat="1" ht="48.75" customHeight="1" x14ac:dyDescent="0.55000000000000004">
      <c r="A667" s="47" t="s">
        <v>599</v>
      </c>
      <c r="B667" s="52" t="s">
        <v>551</v>
      </c>
      <c r="C667" s="9" t="s">
        <v>125</v>
      </c>
      <c r="D667" s="118" t="s">
        <v>421</v>
      </c>
      <c r="E667" s="125" t="s">
        <v>1607</v>
      </c>
      <c r="F667" s="125" t="s">
        <v>1616</v>
      </c>
      <c r="G667" s="37">
        <f>5/765</f>
        <v>6.5359477124183009E-3</v>
      </c>
      <c r="H667" s="36">
        <v>3</v>
      </c>
      <c r="I667" s="37">
        <f>G667/H667</f>
        <v>2.1786492374727671E-3</v>
      </c>
      <c r="K667" s="159"/>
    </row>
    <row r="668" spans="1:11" s="115" customFormat="1" ht="49.5" customHeight="1" x14ac:dyDescent="0.55000000000000004">
      <c r="A668" s="47" t="s">
        <v>600</v>
      </c>
      <c r="B668" s="58" t="s">
        <v>550</v>
      </c>
      <c r="C668" s="25" t="s">
        <v>125</v>
      </c>
      <c r="D668" s="125" t="s">
        <v>289</v>
      </c>
      <c r="E668" s="125"/>
      <c r="F668" s="125" t="s">
        <v>1626</v>
      </c>
      <c r="G668" s="37">
        <f>2/45</f>
        <v>4.4444444444444446E-2</v>
      </c>
      <c r="H668" s="36">
        <v>3</v>
      </c>
      <c r="I668" s="37">
        <f t="shared" ref="I668:I670" si="82">G668/H668</f>
        <v>1.4814814814814815E-2</v>
      </c>
      <c r="K668" s="159"/>
    </row>
    <row r="669" spans="1:11" s="115" customFormat="1" ht="28.2" x14ac:dyDescent="0.55000000000000004">
      <c r="A669" s="47" t="s">
        <v>601</v>
      </c>
      <c r="B669" s="46" t="s">
        <v>552</v>
      </c>
      <c r="C669" s="6" t="s">
        <v>125</v>
      </c>
      <c r="D669" s="125" t="s">
        <v>421</v>
      </c>
      <c r="E669" s="125" t="s">
        <v>1607</v>
      </c>
      <c r="F669" s="125" t="s">
        <v>1616</v>
      </c>
      <c r="G669" s="37">
        <f>5/765</f>
        <v>6.5359477124183009E-3</v>
      </c>
      <c r="H669" s="36">
        <v>3</v>
      </c>
      <c r="I669" s="37">
        <f t="shared" si="82"/>
        <v>2.1786492374727671E-3</v>
      </c>
      <c r="K669" s="159"/>
    </row>
    <row r="670" spans="1:11" s="115" customFormat="1" ht="15.3" x14ac:dyDescent="0.55000000000000004">
      <c r="A670" s="47" t="s">
        <v>602</v>
      </c>
      <c r="B670" s="3" t="s">
        <v>897</v>
      </c>
      <c r="C670" s="6" t="s">
        <v>125</v>
      </c>
      <c r="D670" s="118" t="s">
        <v>289</v>
      </c>
      <c r="E670" s="125"/>
      <c r="F670" s="125" t="s">
        <v>1626</v>
      </c>
      <c r="G670" s="37">
        <f>2/45</f>
        <v>4.4444444444444446E-2</v>
      </c>
      <c r="H670" s="36">
        <v>3</v>
      </c>
      <c r="I670" s="37">
        <f t="shared" si="82"/>
        <v>1.4814814814814815E-2</v>
      </c>
      <c r="K670" s="159"/>
    </row>
    <row r="671" spans="1:11" s="115" customFormat="1" ht="15.3" x14ac:dyDescent="0.55000000000000004">
      <c r="A671" s="28">
        <v>13</v>
      </c>
      <c r="B671" s="59" t="s">
        <v>86</v>
      </c>
      <c r="C671" s="6"/>
      <c r="D671" s="125"/>
      <c r="E671" s="125"/>
      <c r="F671" s="125"/>
      <c r="G671" s="37"/>
      <c r="H671" s="36"/>
      <c r="I671" s="37"/>
      <c r="K671" s="159"/>
    </row>
    <row r="672" spans="1:11" s="115" customFormat="1" ht="15.3" x14ac:dyDescent="0.55000000000000004">
      <c r="A672" s="27" t="s">
        <v>617</v>
      </c>
      <c r="B672" s="3" t="s">
        <v>87</v>
      </c>
      <c r="C672" s="6" t="s">
        <v>125</v>
      </c>
      <c r="D672" s="125" t="s">
        <v>427</v>
      </c>
      <c r="E672" s="125" t="s">
        <v>1579</v>
      </c>
      <c r="F672" s="125" t="s">
        <v>1566</v>
      </c>
      <c r="G672" s="37">
        <f>2/765</f>
        <v>2.6143790849673201E-3</v>
      </c>
      <c r="H672" s="34">
        <v>3</v>
      </c>
      <c r="I672" s="37">
        <f>G672/H672</f>
        <v>8.7145969498910673E-4</v>
      </c>
      <c r="K672" s="159"/>
    </row>
    <row r="673" spans="1:11" s="115" customFormat="1" ht="15.3" x14ac:dyDescent="0.55000000000000004">
      <c r="A673" s="27" t="s">
        <v>618</v>
      </c>
      <c r="B673" s="3" t="s">
        <v>616</v>
      </c>
      <c r="C673" s="6" t="s">
        <v>125</v>
      </c>
      <c r="D673" s="125" t="s">
        <v>427</v>
      </c>
      <c r="E673" s="125" t="s">
        <v>1579</v>
      </c>
      <c r="F673" s="125" t="s">
        <v>1566</v>
      </c>
      <c r="G673" s="37">
        <f>2/765</f>
        <v>2.6143790849673201E-3</v>
      </c>
      <c r="H673" s="34">
        <v>3</v>
      </c>
      <c r="I673" s="37">
        <f>G673/H673</f>
        <v>8.7145969498910673E-4</v>
      </c>
      <c r="K673" s="159"/>
    </row>
    <row r="674" spans="1:11" s="115" customFormat="1" ht="15.3" x14ac:dyDescent="0.55000000000000004">
      <c r="A674" s="28">
        <v>14</v>
      </c>
      <c r="B674" s="59" t="s">
        <v>611</v>
      </c>
      <c r="C674" s="3"/>
      <c r="D674" s="125"/>
      <c r="E674" s="125"/>
      <c r="F674" s="125"/>
      <c r="G674" s="37"/>
      <c r="H674" s="34"/>
      <c r="I674" s="37"/>
      <c r="K674" s="159"/>
    </row>
    <row r="675" spans="1:11" s="115" customFormat="1" ht="15.3" x14ac:dyDescent="0.55000000000000004">
      <c r="A675" s="17" t="s">
        <v>632</v>
      </c>
      <c r="B675" s="3" t="s">
        <v>88</v>
      </c>
      <c r="C675" s="6" t="s">
        <v>202</v>
      </c>
      <c r="D675" s="36" t="s">
        <v>1116</v>
      </c>
      <c r="E675" s="36"/>
      <c r="F675" s="36" t="s">
        <v>1628</v>
      </c>
      <c r="G675" s="37">
        <f>6/225</f>
        <v>2.6666666666666668E-2</v>
      </c>
      <c r="H675" s="34">
        <v>3</v>
      </c>
      <c r="I675" s="37">
        <f>G675/H675</f>
        <v>8.8888888888888889E-3</v>
      </c>
      <c r="K675" s="159"/>
    </row>
    <row r="676" spans="1:11" s="115" customFormat="1" ht="15.3" x14ac:dyDescent="0.55000000000000004">
      <c r="A676" s="17" t="s">
        <v>633</v>
      </c>
      <c r="B676" s="3" t="s">
        <v>898</v>
      </c>
      <c r="C676" s="6" t="s">
        <v>202</v>
      </c>
      <c r="D676" s="125" t="s">
        <v>432</v>
      </c>
      <c r="E676" s="36" t="s">
        <v>1571</v>
      </c>
      <c r="F676" s="119" t="s">
        <v>1573</v>
      </c>
      <c r="G676" s="37">
        <f>3/765</f>
        <v>3.9215686274509803E-3</v>
      </c>
      <c r="H676" s="34">
        <v>8</v>
      </c>
      <c r="I676" s="37">
        <f t="shared" ref="I676:I680" si="83">G676/H676</f>
        <v>4.9019607843137254E-4</v>
      </c>
      <c r="K676" s="159"/>
    </row>
    <row r="677" spans="1:11" s="115" customFormat="1" ht="15.3" x14ac:dyDescent="0.55000000000000004">
      <c r="A677" s="17" t="s">
        <v>1117</v>
      </c>
      <c r="B677" s="3" t="s">
        <v>899</v>
      </c>
      <c r="C677" s="6" t="s">
        <v>202</v>
      </c>
      <c r="D677" s="125" t="s">
        <v>432</v>
      </c>
      <c r="E677" s="36" t="s">
        <v>1571</v>
      </c>
      <c r="F677" s="119" t="s">
        <v>1573</v>
      </c>
      <c r="G677" s="37">
        <f>3/765</f>
        <v>3.9215686274509803E-3</v>
      </c>
      <c r="H677" s="34">
        <v>8</v>
      </c>
      <c r="I677" s="37">
        <f t="shared" si="83"/>
        <v>4.9019607843137254E-4</v>
      </c>
      <c r="K677" s="159"/>
    </row>
    <row r="678" spans="1:11" s="115" customFormat="1" ht="15.3" x14ac:dyDescent="0.55000000000000004">
      <c r="A678" s="17" t="s">
        <v>1118</v>
      </c>
      <c r="B678" s="3" t="s">
        <v>91</v>
      </c>
      <c r="C678" s="6" t="s">
        <v>202</v>
      </c>
      <c r="D678" s="125" t="s">
        <v>612</v>
      </c>
      <c r="E678" s="36"/>
      <c r="F678" s="118" t="s">
        <v>1629</v>
      </c>
      <c r="G678" s="37">
        <f>20/45</f>
        <v>0.44444444444444442</v>
      </c>
      <c r="H678" s="34">
        <v>3</v>
      </c>
      <c r="I678" s="37">
        <f t="shared" si="83"/>
        <v>0.14814814814814814</v>
      </c>
      <c r="K678" s="159"/>
    </row>
    <row r="679" spans="1:11" s="115" customFormat="1" ht="15.3" x14ac:dyDescent="0.55000000000000004">
      <c r="A679" s="17" t="s">
        <v>1119</v>
      </c>
      <c r="B679" s="3" t="s">
        <v>92</v>
      </c>
      <c r="C679" s="6" t="s">
        <v>202</v>
      </c>
      <c r="D679" s="125" t="s">
        <v>435</v>
      </c>
      <c r="E679" s="36" t="s">
        <v>1593</v>
      </c>
      <c r="F679" s="119" t="s">
        <v>1595</v>
      </c>
      <c r="G679" s="37">
        <f>20/765</f>
        <v>2.6143790849673203E-2</v>
      </c>
      <c r="H679" s="34">
        <v>3</v>
      </c>
      <c r="I679" s="37">
        <f t="shared" si="83"/>
        <v>8.7145969498910684E-3</v>
      </c>
      <c r="K679" s="159"/>
    </row>
    <row r="680" spans="1:11" s="115" customFormat="1" ht="15.3" x14ac:dyDescent="0.55000000000000004">
      <c r="A680" s="17" t="s">
        <v>1120</v>
      </c>
      <c r="B680" s="3" t="s">
        <v>93</v>
      </c>
      <c r="C680" s="6" t="s">
        <v>202</v>
      </c>
      <c r="D680" s="125" t="s">
        <v>432</v>
      </c>
      <c r="E680" s="36" t="s">
        <v>1571</v>
      </c>
      <c r="F680" s="119" t="s">
        <v>1573</v>
      </c>
      <c r="G680" s="37">
        <f>3/765</f>
        <v>3.9215686274509803E-3</v>
      </c>
      <c r="H680" s="34">
        <v>3</v>
      </c>
      <c r="I680" s="37">
        <f t="shared" si="83"/>
        <v>1.30718954248366E-3</v>
      </c>
      <c r="K680" s="159"/>
    </row>
    <row r="681" spans="1:11" s="115" customFormat="1" ht="15.3" x14ac:dyDescent="0.55000000000000004">
      <c r="A681" s="17" t="s">
        <v>1121</v>
      </c>
      <c r="B681" s="3" t="s">
        <v>900</v>
      </c>
      <c r="C681" s="4"/>
      <c r="D681" s="118"/>
      <c r="E681" s="118"/>
      <c r="F681" s="119"/>
      <c r="G681" s="37"/>
      <c r="H681" s="34"/>
      <c r="I681" s="37"/>
      <c r="K681" s="159"/>
    </row>
    <row r="682" spans="1:11" s="115" customFormat="1" ht="15.3" x14ac:dyDescent="0.55000000000000004">
      <c r="A682" s="23"/>
      <c r="B682" s="3" t="s">
        <v>94</v>
      </c>
      <c r="C682" s="6" t="s">
        <v>202</v>
      </c>
      <c r="D682" s="36" t="s">
        <v>613</v>
      </c>
      <c r="E682" s="118"/>
      <c r="F682" s="36" t="s">
        <v>1553</v>
      </c>
      <c r="G682" s="37">
        <f>1/225</f>
        <v>4.4444444444444444E-3</v>
      </c>
      <c r="H682" s="34">
        <v>5</v>
      </c>
      <c r="I682" s="37">
        <f t="shared" ref="I682:I684" si="84">G682/H682</f>
        <v>8.8888888888888893E-4</v>
      </c>
      <c r="K682" s="159"/>
    </row>
    <row r="683" spans="1:11" s="115" customFormat="1" ht="15.3" x14ac:dyDescent="0.55000000000000004">
      <c r="A683" s="23"/>
      <c r="B683" s="3" t="s">
        <v>95</v>
      </c>
      <c r="C683" s="6" t="s">
        <v>202</v>
      </c>
      <c r="D683" s="36" t="s">
        <v>613</v>
      </c>
      <c r="E683" s="36"/>
      <c r="F683" s="36" t="s">
        <v>1553</v>
      </c>
      <c r="G683" s="37">
        <f t="shared" ref="G683:G689" si="85">1/225</f>
        <v>4.4444444444444444E-3</v>
      </c>
      <c r="H683" s="34">
        <v>5</v>
      </c>
      <c r="I683" s="37">
        <f t="shared" si="84"/>
        <v>8.8888888888888893E-4</v>
      </c>
      <c r="K683" s="159"/>
    </row>
    <row r="684" spans="1:11" s="115" customFormat="1" ht="15.3" x14ac:dyDescent="0.55000000000000004">
      <c r="A684" s="23"/>
      <c r="B684" s="3" t="s">
        <v>57</v>
      </c>
      <c r="C684" s="6" t="s">
        <v>125</v>
      </c>
      <c r="D684" s="36" t="s">
        <v>613</v>
      </c>
      <c r="E684" s="36"/>
      <c r="F684" s="36" t="s">
        <v>1553</v>
      </c>
      <c r="G684" s="37">
        <f t="shared" si="85"/>
        <v>4.4444444444444444E-3</v>
      </c>
      <c r="H684" s="34">
        <v>5</v>
      </c>
      <c r="I684" s="37">
        <f t="shared" si="84"/>
        <v>8.8888888888888893E-4</v>
      </c>
      <c r="K684" s="159"/>
    </row>
    <row r="685" spans="1:11" s="115" customFormat="1" ht="15.3" x14ac:dyDescent="0.55000000000000004">
      <c r="A685" s="11" t="s">
        <v>1122</v>
      </c>
      <c r="B685" s="3" t="s">
        <v>901</v>
      </c>
      <c r="C685" s="6"/>
      <c r="D685" s="36"/>
      <c r="E685" s="118"/>
      <c r="F685" s="36"/>
      <c r="G685" s="37"/>
      <c r="H685" s="34"/>
      <c r="I685" s="37"/>
      <c r="K685" s="159"/>
    </row>
    <row r="686" spans="1:11" s="115" customFormat="1" ht="15.3" x14ac:dyDescent="0.55000000000000004">
      <c r="A686" s="11"/>
      <c r="B686" s="3" t="s">
        <v>68</v>
      </c>
      <c r="C686" s="6" t="s">
        <v>125</v>
      </c>
      <c r="D686" s="36" t="s">
        <v>613</v>
      </c>
      <c r="E686" s="36"/>
      <c r="F686" s="36" t="s">
        <v>1553</v>
      </c>
      <c r="G686" s="37">
        <f t="shared" si="85"/>
        <v>4.4444444444444444E-3</v>
      </c>
      <c r="H686" s="34">
        <v>7</v>
      </c>
      <c r="I686" s="37">
        <f t="shared" ref="I686:I696" si="86">G686/H686</f>
        <v>6.3492063492063492E-4</v>
      </c>
      <c r="K686" s="159"/>
    </row>
    <row r="687" spans="1:11" s="115" customFormat="1" ht="15.3" x14ac:dyDescent="0.55000000000000004">
      <c r="A687" s="11"/>
      <c r="B687" s="3" t="s">
        <v>69</v>
      </c>
      <c r="C687" s="6" t="s">
        <v>125</v>
      </c>
      <c r="D687" s="36" t="s">
        <v>613</v>
      </c>
      <c r="E687" s="36"/>
      <c r="F687" s="36" t="s">
        <v>1553</v>
      </c>
      <c r="G687" s="37">
        <f t="shared" si="85"/>
        <v>4.4444444444444444E-3</v>
      </c>
      <c r="H687" s="34">
        <v>5</v>
      </c>
      <c r="I687" s="37">
        <f t="shared" si="86"/>
        <v>8.8888888888888893E-4</v>
      </c>
      <c r="K687" s="159"/>
    </row>
    <row r="688" spans="1:11" s="115" customFormat="1" ht="15.3" x14ac:dyDescent="0.55000000000000004">
      <c r="A688" s="11"/>
      <c r="B688" s="3" t="s">
        <v>96</v>
      </c>
      <c r="C688" s="6" t="s">
        <v>202</v>
      </c>
      <c r="D688" s="36" t="s">
        <v>613</v>
      </c>
      <c r="E688" s="118"/>
      <c r="F688" s="36" t="s">
        <v>1553</v>
      </c>
      <c r="G688" s="37">
        <f t="shared" si="85"/>
        <v>4.4444444444444444E-3</v>
      </c>
      <c r="H688" s="34">
        <v>5</v>
      </c>
      <c r="I688" s="37">
        <f t="shared" si="86"/>
        <v>8.8888888888888893E-4</v>
      </c>
      <c r="K688" s="159"/>
    </row>
    <row r="689" spans="1:11" s="115" customFormat="1" ht="15.3" x14ac:dyDescent="0.55000000000000004">
      <c r="A689" s="11"/>
      <c r="B689" s="3" t="s">
        <v>97</v>
      </c>
      <c r="C689" s="6" t="s">
        <v>202</v>
      </c>
      <c r="D689" s="36" t="s">
        <v>613</v>
      </c>
      <c r="E689" s="118"/>
      <c r="F689" s="36" t="s">
        <v>1553</v>
      </c>
      <c r="G689" s="37">
        <f t="shared" si="85"/>
        <v>4.4444444444444444E-3</v>
      </c>
      <c r="H689" s="34">
        <v>5</v>
      </c>
      <c r="I689" s="37">
        <f t="shared" si="86"/>
        <v>8.8888888888888893E-4</v>
      </c>
      <c r="K689" s="159"/>
    </row>
    <row r="690" spans="1:11" s="115" customFormat="1" ht="15.3" x14ac:dyDescent="0.55000000000000004">
      <c r="A690" s="11" t="s">
        <v>1213</v>
      </c>
      <c r="B690" s="3" t="s">
        <v>98</v>
      </c>
      <c r="C690" s="6" t="s">
        <v>202</v>
      </c>
      <c r="D690" s="125" t="s">
        <v>454</v>
      </c>
      <c r="E690" s="118" t="s">
        <v>1561</v>
      </c>
      <c r="F690" s="119" t="s">
        <v>1559</v>
      </c>
      <c r="G690" s="37">
        <f>1/765</f>
        <v>1.30718954248366E-3</v>
      </c>
      <c r="H690" s="34">
        <v>7</v>
      </c>
      <c r="I690" s="37">
        <f t="shared" si="86"/>
        <v>1.8674136321195143E-4</v>
      </c>
      <c r="K690" s="159"/>
    </row>
    <row r="691" spans="1:11" s="115" customFormat="1" ht="15.3" x14ac:dyDescent="0.55000000000000004">
      <c r="A691" s="11" t="s">
        <v>1214</v>
      </c>
      <c r="B691" s="3" t="s">
        <v>99</v>
      </c>
      <c r="C691" s="6" t="s">
        <v>202</v>
      </c>
      <c r="D691" s="125" t="s">
        <v>454</v>
      </c>
      <c r="E691" s="118" t="s">
        <v>1561</v>
      </c>
      <c r="F691" s="119" t="s">
        <v>1559</v>
      </c>
      <c r="G691" s="37">
        <f t="shared" ref="G691" si="87">1/765</f>
        <v>1.30718954248366E-3</v>
      </c>
      <c r="H691" s="34">
        <v>5</v>
      </c>
      <c r="I691" s="37">
        <f t="shared" si="86"/>
        <v>2.61437908496732E-4</v>
      </c>
      <c r="K691" s="159"/>
    </row>
    <row r="692" spans="1:11" s="115" customFormat="1" ht="15.3" x14ac:dyDescent="0.55000000000000004">
      <c r="A692" s="11" t="s">
        <v>1215</v>
      </c>
      <c r="B692" s="3" t="s">
        <v>100</v>
      </c>
      <c r="C692" s="6" t="s">
        <v>202</v>
      </c>
      <c r="D692" s="125" t="s">
        <v>427</v>
      </c>
      <c r="E692" s="118" t="s">
        <v>1579</v>
      </c>
      <c r="F692" s="119" t="s">
        <v>1566</v>
      </c>
      <c r="G692" s="37">
        <f>2/765</f>
        <v>2.6143790849673201E-3</v>
      </c>
      <c r="H692" s="34">
        <v>5</v>
      </c>
      <c r="I692" s="37">
        <f t="shared" si="86"/>
        <v>5.2287581699346399E-4</v>
      </c>
      <c r="K692" s="159"/>
    </row>
    <row r="693" spans="1:11" s="115" customFormat="1" ht="15.3" x14ac:dyDescent="0.55000000000000004">
      <c r="A693" s="11" t="s">
        <v>1216</v>
      </c>
      <c r="B693" s="3" t="s">
        <v>101</v>
      </c>
      <c r="C693" s="6" t="s">
        <v>195</v>
      </c>
      <c r="D693" s="125" t="s">
        <v>427</v>
      </c>
      <c r="E693" s="118" t="s">
        <v>1579</v>
      </c>
      <c r="F693" s="119" t="s">
        <v>1566</v>
      </c>
      <c r="G693" s="37">
        <f>2/765</f>
        <v>2.6143790849673201E-3</v>
      </c>
      <c r="H693" s="34">
        <v>3</v>
      </c>
      <c r="I693" s="37">
        <f t="shared" si="86"/>
        <v>8.7145969498910673E-4</v>
      </c>
      <c r="K693" s="159"/>
    </row>
    <row r="694" spans="1:11" s="115" customFormat="1" ht="15.3" x14ac:dyDescent="0.55000000000000004">
      <c r="A694" s="11" t="s">
        <v>1217</v>
      </c>
      <c r="B694" s="3" t="s">
        <v>102</v>
      </c>
      <c r="C694" s="6" t="s">
        <v>125</v>
      </c>
      <c r="D694" s="118" t="s">
        <v>636</v>
      </c>
      <c r="E694" s="36"/>
      <c r="F694" s="118" t="s">
        <v>636</v>
      </c>
      <c r="G694" s="37">
        <f>1/2</f>
        <v>0.5</v>
      </c>
      <c r="H694" s="34">
        <v>5</v>
      </c>
      <c r="I694" s="37">
        <f t="shared" si="86"/>
        <v>0.1</v>
      </c>
      <c r="K694" s="159"/>
    </row>
    <row r="695" spans="1:11" s="115" customFormat="1" ht="15.3" x14ac:dyDescent="0.55000000000000004">
      <c r="A695" s="11" t="s">
        <v>1218</v>
      </c>
      <c r="B695" s="3" t="s">
        <v>103</v>
      </c>
      <c r="C695" s="6" t="s">
        <v>202</v>
      </c>
      <c r="D695" s="118" t="s">
        <v>680</v>
      </c>
      <c r="E695" s="36" t="s">
        <v>285</v>
      </c>
      <c r="F695" s="118" t="s">
        <v>1630</v>
      </c>
      <c r="G695" s="37">
        <f>1/45</f>
        <v>2.2222222222222223E-2</v>
      </c>
      <c r="H695" s="34">
        <v>5</v>
      </c>
      <c r="I695" s="37">
        <f t="shared" si="86"/>
        <v>4.4444444444444444E-3</v>
      </c>
      <c r="K695" s="159"/>
    </row>
    <row r="696" spans="1:11" s="115" customFormat="1" ht="15.3" x14ac:dyDescent="0.55000000000000004">
      <c r="A696" s="11" t="s">
        <v>1219</v>
      </c>
      <c r="B696" s="3" t="s">
        <v>104</v>
      </c>
      <c r="C696" s="6" t="s">
        <v>125</v>
      </c>
      <c r="D696" s="118" t="s">
        <v>680</v>
      </c>
      <c r="E696" s="36" t="s">
        <v>285</v>
      </c>
      <c r="F696" s="118" t="s">
        <v>1630</v>
      </c>
      <c r="G696" s="37">
        <f>1/45</f>
        <v>2.2222222222222223E-2</v>
      </c>
      <c r="H696" s="34">
        <v>10</v>
      </c>
      <c r="I696" s="37">
        <f t="shared" si="86"/>
        <v>2.2222222222222222E-3</v>
      </c>
      <c r="K696" s="159"/>
    </row>
    <row r="697" spans="1:11" s="115" customFormat="1" ht="15.3" x14ac:dyDescent="0.55000000000000004">
      <c r="A697" s="4"/>
      <c r="B697" s="66" t="s">
        <v>1225</v>
      </c>
      <c r="C697" s="6"/>
      <c r="D697" s="118"/>
      <c r="E697" s="118"/>
      <c r="F697" s="125"/>
      <c r="G697" s="139"/>
      <c r="H697" s="36"/>
      <c r="I697" s="37"/>
      <c r="K697" s="159"/>
    </row>
    <row r="698" spans="1:11" s="115" customFormat="1" ht="15.3" x14ac:dyDescent="0.55000000000000004">
      <c r="A698" s="66">
        <v>1</v>
      </c>
      <c r="B698" s="59" t="s">
        <v>902</v>
      </c>
      <c r="C698" s="6"/>
      <c r="D698" s="118"/>
      <c r="E698" s="118"/>
      <c r="F698" s="125"/>
      <c r="G698" s="139"/>
      <c r="H698" s="36"/>
      <c r="I698" s="37"/>
      <c r="K698" s="159"/>
    </row>
    <row r="699" spans="1:11" s="115" customFormat="1" ht="15.3" x14ac:dyDescent="0.55000000000000004">
      <c r="A699" s="21" t="s">
        <v>290</v>
      </c>
      <c r="B699" s="3" t="s">
        <v>275</v>
      </c>
      <c r="C699" s="4" t="s">
        <v>125</v>
      </c>
      <c r="D699" s="118" t="s">
        <v>287</v>
      </c>
      <c r="E699" s="118" t="s">
        <v>613</v>
      </c>
      <c r="F699" s="125" t="s">
        <v>1553</v>
      </c>
      <c r="G699" s="139">
        <f>1/225</f>
        <v>4.4444444444444444E-3</v>
      </c>
      <c r="H699" s="34">
        <v>3</v>
      </c>
      <c r="I699" s="37">
        <f>G699/H699</f>
        <v>1.4814814814814814E-3</v>
      </c>
      <c r="K699" s="159"/>
    </row>
    <row r="700" spans="1:11" s="115" customFormat="1" ht="15.3" x14ac:dyDescent="0.55000000000000004">
      <c r="A700" s="21" t="s">
        <v>291</v>
      </c>
      <c r="B700" s="3" t="s">
        <v>1226</v>
      </c>
      <c r="C700" s="4" t="s">
        <v>125</v>
      </c>
      <c r="D700" s="118" t="s">
        <v>287</v>
      </c>
      <c r="E700" s="118" t="s">
        <v>613</v>
      </c>
      <c r="F700" s="125" t="s">
        <v>1553</v>
      </c>
      <c r="G700" s="139">
        <f t="shared" ref="G700:G712" si="88">1/225</f>
        <v>4.4444444444444444E-3</v>
      </c>
      <c r="H700" s="34">
        <v>3</v>
      </c>
      <c r="I700" s="37">
        <f t="shared" ref="I700:I712" si="89">G700/H700</f>
        <v>1.4814814814814814E-3</v>
      </c>
      <c r="K700" s="159"/>
    </row>
    <row r="701" spans="1:11" s="115" customFormat="1" ht="15.3" x14ac:dyDescent="0.55000000000000004">
      <c r="A701" s="21" t="s">
        <v>292</v>
      </c>
      <c r="B701" s="3" t="s">
        <v>1227</v>
      </c>
      <c r="C701" s="4" t="s">
        <v>125</v>
      </c>
      <c r="D701" s="118" t="s">
        <v>287</v>
      </c>
      <c r="E701" s="118" t="s">
        <v>613</v>
      </c>
      <c r="F701" s="125" t="s">
        <v>1553</v>
      </c>
      <c r="G701" s="139">
        <f t="shared" si="88"/>
        <v>4.4444444444444444E-3</v>
      </c>
      <c r="H701" s="34">
        <v>3</v>
      </c>
      <c r="I701" s="37">
        <f t="shared" si="89"/>
        <v>1.4814814814814814E-3</v>
      </c>
      <c r="K701" s="159"/>
    </row>
    <row r="702" spans="1:11" s="115" customFormat="1" ht="30.6" x14ac:dyDescent="0.55000000000000004">
      <c r="A702" s="21" t="s">
        <v>293</v>
      </c>
      <c r="B702" s="16" t="s">
        <v>1228</v>
      </c>
      <c r="C702" s="4" t="s">
        <v>125</v>
      </c>
      <c r="D702" s="118" t="s">
        <v>287</v>
      </c>
      <c r="E702" s="118" t="s">
        <v>613</v>
      </c>
      <c r="F702" s="125" t="s">
        <v>1553</v>
      </c>
      <c r="G702" s="139">
        <f t="shared" si="88"/>
        <v>4.4444444444444444E-3</v>
      </c>
      <c r="H702" s="34">
        <v>3</v>
      </c>
      <c r="I702" s="37">
        <f t="shared" si="89"/>
        <v>1.4814814814814814E-3</v>
      </c>
      <c r="K702" s="159"/>
    </row>
    <row r="703" spans="1:11" s="115" customFormat="1" ht="15.3" x14ac:dyDescent="0.55000000000000004">
      <c r="A703" s="21" t="s">
        <v>294</v>
      </c>
      <c r="B703" s="3" t="s">
        <v>700</v>
      </c>
      <c r="C703" s="4" t="s">
        <v>125</v>
      </c>
      <c r="D703" s="118" t="s">
        <v>287</v>
      </c>
      <c r="E703" s="118" t="s">
        <v>613</v>
      </c>
      <c r="F703" s="125" t="s">
        <v>1553</v>
      </c>
      <c r="G703" s="139">
        <f t="shared" si="88"/>
        <v>4.4444444444444444E-3</v>
      </c>
      <c r="H703" s="34">
        <v>3</v>
      </c>
      <c r="I703" s="37">
        <f t="shared" si="89"/>
        <v>1.4814814814814814E-3</v>
      </c>
      <c r="K703" s="159"/>
    </row>
    <row r="704" spans="1:11" s="115" customFormat="1" ht="15.3" x14ac:dyDescent="0.55000000000000004">
      <c r="A704" s="21" t="s">
        <v>295</v>
      </c>
      <c r="B704" s="16" t="s">
        <v>1229</v>
      </c>
      <c r="C704" s="4" t="s">
        <v>125</v>
      </c>
      <c r="D704" s="118" t="s">
        <v>287</v>
      </c>
      <c r="E704" s="118" t="s">
        <v>613</v>
      </c>
      <c r="F704" s="125" t="s">
        <v>1553</v>
      </c>
      <c r="G704" s="139">
        <f t="shared" si="88"/>
        <v>4.4444444444444444E-3</v>
      </c>
      <c r="H704" s="34">
        <v>3</v>
      </c>
      <c r="I704" s="37">
        <f t="shared" si="89"/>
        <v>1.4814814814814814E-3</v>
      </c>
      <c r="K704" s="159"/>
    </row>
    <row r="705" spans="1:11" s="115" customFormat="1" ht="15.3" x14ac:dyDescent="0.55000000000000004">
      <c r="A705" s="21" t="s">
        <v>903</v>
      </c>
      <c r="B705" s="3" t="s">
        <v>1230</v>
      </c>
      <c r="C705" s="4" t="s">
        <v>125</v>
      </c>
      <c r="D705" s="118" t="s">
        <v>287</v>
      </c>
      <c r="E705" s="118" t="s">
        <v>613</v>
      </c>
      <c r="F705" s="125" t="s">
        <v>1553</v>
      </c>
      <c r="G705" s="139">
        <f t="shared" si="88"/>
        <v>4.4444444444444444E-3</v>
      </c>
      <c r="H705" s="34">
        <v>3</v>
      </c>
      <c r="I705" s="37">
        <f t="shared" si="89"/>
        <v>1.4814814814814814E-3</v>
      </c>
      <c r="K705" s="159"/>
    </row>
    <row r="706" spans="1:11" s="115" customFormat="1" ht="15.3" x14ac:dyDescent="0.55000000000000004">
      <c r="A706" s="21" t="s">
        <v>904</v>
      </c>
      <c r="B706" s="3" t="s">
        <v>1231</v>
      </c>
      <c r="C706" s="4" t="s">
        <v>125</v>
      </c>
      <c r="D706" s="118" t="s">
        <v>287</v>
      </c>
      <c r="E706" s="118" t="s">
        <v>613</v>
      </c>
      <c r="F706" s="125" t="s">
        <v>1553</v>
      </c>
      <c r="G706" s="139">
        <f t="shared" si="88"/>
        <v>4.4444444444444444E-3</v>
      </c>
      <c r="H706" s="34">
        <v>3</v>
      </c>
      <c r="I706" s="37">
        <f t="shared" si="89"/>
        <v>1.4814814814814814E-3</v>
      </c>
      <c r="K706" s="159"/>
    </row>
    <row r="707" spans="1:11" s="115" customFormat="1" ht="15.3" x14ac:dyDescent="0.55000000000000004">
      <c r="A707" s="21" t="s">
        <v>905</v>
      </c>
      <c r="B707" s="3" t="s">
        <v>1232</v>
      </c>
      <c r="C707" s="4" t="s">
        <v>125</v>
      </c>
      <c r="D707" s="118" t="s">
        <v>287</v>
      </c>
      <c r="E707" s="118" t="s">
        <v>613</v>
      </c>
      <c r="F707" s="125" t="s">
        <v>1553</v>
      </c>
      <c r="G707" s="139">
        <f t="shared" si="88"/>
        <v>4.4444444444444444E-3</v>
      </c>
      <c r="H707" s="34">
        <v>3</v>
      </c>
      <c r="I707" s="37">
        <f t="shared" si="89"/>
        <v>1.4814814814814814E-3</v>
      </c>
      <c r="K707" s="159"/>
    </row>
    <row r="708" spans="1:11" s="115" customFormat="1" ht="15.3" x14ac:dyDescent="0.55000000000000004">
      <c r="A708" s="21" t="s">
        <v>906</v>
      </c>
      <c r="B708" s="49" t="s">
        <v>701</v>
      </c>
      <c r="C708" s="4" t="s">
        <v>125</v>
      </c>
      <c r="D708" s="118" t="s">
        <v>287</v>
      </c>
      <c r="E708" s="118" t="s">
        <v>613</v>
      </c>
      <c r="F708" s="125" t="s">
        <v>1553</v>
      </c>
      <c r="G708" s="139">
        <f t="shared" si="88"/>
        <v>4.4444444444444444E-3</v>
      </c>
      <c r="H708" s="34">
        <v>3</v>
      </c>
      <c r="I708" s="37">
        <f t="shared" si="89"/>
        <v>1.4814814814814814E-3</v>
      </c>
      <c r="K708" s="159"/>
    </row>
    <row r="709" spans="1:11" s="115" customFormat="1" ht="15.3" x14ac:dyDescent="0.55000000000000004">
      <c r="A709" s="21" t="s">
        <v>907</v>
      </c>
      <c r="B709" s="3" t="s">
        <v>1233</v>
      </c>
      <c r="C709" s="4" t="s">
        <v>125</v>
      </c>
      <c r="D709" s="118" t="s">
        <v>287</v>
      </c>
      <c r="E709" s="118" t="s">
        <v>613</v>
      </c>
      <c r="F709" s="125" t="s">
        <v>1553</v>
      </c>
      <c r="G709" s="139">
        <f t="shared" si="88"/>
        <v>4.4444444444444444E-3</v>
      </c>
      <c r="H709" s="34">
        <v>3</v>
      </c>
      <c r="I709" s="37">
        <f t="shared" si="89"/>
        <v>1.4814814814814814E-3</v>
      </c>
      <c r="K709" s="159"/>
    </row>
    <row r="710" spans="1:11" s="115" customFormat="1" ht="30.6" x14ac:dyDescent="0.55000000000000004">
      <c r="A710" s="21" t="s">
        <v>908</v>
      </c>
      <c r="B710" s="16" t="s">
        <v>1234</v>
      </c>
      <c r="C710" s="4" t="s">
        <v>125</v>
      </c>
      <c r="D710" s="118" t="s">
        <v>287</v>
      </c>
      <c r="E710" s="118" t="s">
        <v>613</v>
      </c>
      <c r="F710" s="125" t="s">
        <v>1553</v>
      </c>
      <c r="G710" s="139">
        <f t="shared" si="88"/>
        <v>4.4444444444444444E-3</v>
      </c>
      <c r="H710" s="34">
        <v>3</v>
      </c>
      <c r="I710" s="37">
        <f t="shared" si="89"/>
        <v>1.4814814814814814E-3</v>
      </c>
      <c r="K710" s="159"/>
    </row>
    <row r="711" spans="1:11" s="115" customFormat="1" ht="30.6" x14ac:dyDescent="0.55000000000000004">
      <c r="A711" s="21" t="s">
        <v>910</v>
      </c>
      <c r="B711" s="16" t="s">
        <v>702</v>
      </c>
      <c r="C711" s="4" t="s">
        <v>125</v>
      </c>
      <c r="D711" s="118" t="s">
        <v>287</v>
      </c>
      <c r="E711" s="118" t="s">
        <v>613</v>
      </c>
      <c r="F711" s="125" t="s">
        <v>1553</v>
      </c>
      <c r="G711" s="139">
        <f t="shared" si="88"/>
        <v>4.4444444444444444E-3</v>
      </c>
      <c r="H711" s="34">
        <v>3</v>
      </c>
      <c r="I711" s="37">
        <f>G711/H711</f>
        <v>1.4814814814814814E-3</v>
      </c>
      <c r="K711" s="159"/>
    </row>
    <row r="712" spans="1:11" s="115" customFormat="1" ht="15.3" x14ac:dyDescent="0.55000000000000004">
      <c r="A712" s="21" t="s">
        <v>1350</v>
      </c>
      <c r="B712" s="3" t="s">
        <v>1235</v>
      </c>
      <c r="C712" s="4" t="s">
        <v>125</v>
      </c>
      <c r="D712" s="118" t="s">
        <v>287</v>
      </c>
      <c r="E712" s="118" t="s">
        <v>613</v>
      </c>
      <c r="F712" s="125" t="s">
        <v>1553</v>
      </c>
      <c r="G712" s="139">
        <f t="shared" si="88"/>
        <v>4.4444444444444444E-3</v>
      </c>
      <c r="H712" s="34">
        <v>3</v>
      </c>
      <c r="I712" s="37">
        <f t="shared" si="89"/>
        <v>1.4814814814814814E-3</v>
      </c>
      <c r="K712" s="159"/>
    </row>
    <row r="713" spans="1:11" s="115" customFormat="1" ht="15.3" x14ac:dyDescent="0.55000000000000004">
      <c r="A713" s="121">
        <v>2</v>
      </c>
      <c r="B713" s="59" t="s">
        <v>326</v>
      </c>
      <c r="C713" s="4"/>
      <c r="D713" s="118"/>
      <c r="E713" s="118"/>
      <c r="F713" s="125"/>
      <c r="G713" s="37"/>
      <c r="H713" s="34"/>
      <c r="I713" s="37"/>
      <c r="K713" s="159"/>
    </row>
    <row r="714" spans="1:11" s="115" customFormat="1" ht="15.3" x14ac:dyDescent="0.55000000000000004">
      <c r="A714" s="11" t="s">
        <v>296</v>
      </c>
      <c r="B714" s="3" t="s">
        <v>703</v>
      </c>
      <c r="C714" s="4" t="s">
        <v>125</v>
      </c>
      <c r="D714" s="118" t="s">
        <v>287</v>
      </c>
      <c r="E714" s="118" t="s">
        <v>613</v>
      </c>
      <c r="F714" s="125" t="s">
        <v>1553</v>
      </c>
      <c r="G714" s="37">
        <f>1/225</f>
        <v>4.4444444444444444E-3</v>
      </c>
      <c r="H714" s="34">
        <v>3</v>
      </c>
      <c r="I714" s="37">
        <f>G714/H714</f>
        <v>1.4814814814814814E-3</v>
      </c>
      <c r="K714" s="159"/>
    </row>
    <row r="715" spans="1:11" s="115" customFormat="1" ht="15.3" x14ac:dyDescent="0.55000000000000004">
      <c r="A715" s="11" t="s">
        <v>297</v>
      </c>
      <c r="B715" s="3" t="s">
        <v>704</v>
      </c>
      <c r="C715" s="4" t="s">
        <v>125</v>
      </c>
      <c r="D715" s="118" t="s">
        <v>425</v>
      </c>
      <c r="E715" s="118" t="s">
        <v>1554</v>
      </c>
      <c r="F715" s="125" t="s">
        <v>1556</v>
      </c>
      <c r="G715" s="37">
        <f>4/225</f>
        <v>1.7777777777777778E-2</v>
      </c>
      <c r="H715" s="34">
        <v>3</v>
      </c>
      <c r="I715" s="37">
        <f t="shared" ref="I715:I719" si="90">G715/H715</f>
        <v>5.9259259259259256E-3</v>
      </c>
      <c r="K715" s="159"/>
    </row>
    <row r="716" spans="1:11" s="115" customFormat="1" ht="15.3" x14ac:dyDescent="0.55000000000000004">
      <c r="A716" s="11" t="s">
        <v>303</v>
      </c>
      <c r="B716" s="3" t="s">
        <v>705</v>
      </c>
      <c r="C716" s="4" t="s">
        <v>125</v>
      </c>
      <c r="D716" s="118" t="s">
        <v>911</v>
      </c>
      <c r="E716" s="118" t="s">
        <v>1555</v>
      </c>
      <c r="F716" s="125" t="s">
        <v>1557</v>
      </c>
      <c r="G716" s="37">
        <f>8/225</f>
        <v>3.5555555555555556E-2</v>
      </c>
      <c r="H716" s="34">
        <v>3</v>
      </c>
      <c r="I716" s="37">
        <f t="shared" si="90"/>
        <v>1.1851851851851851E-2</v>
      </c>
      <c r="K716" s="159"/>
    </row>
    <row r="717" spans="1:11" s="115" customFormat="1" ht="30.6" x14ac:dyDescent="0.55000000000000004">
      <c r="A717" s="11" t="s">
        <v>307</v>
      </c>
      <c r="B717" s="16" t="s">
        <v>1125</v>
      </c>
      <c r="C717" s="4" t="s">
        <v>125</v>
      </c>
      <c r="D717" s="118" t="s">
        <v>911</v>
      </c>
      <c r="E717" s="118" t="s">
        <v>1555</v>
      </c>
      <c r="F717" s="125" t="s">
        <v>1557</v>
      </c>
      <c r="G717" s="37">
        <f>8/225</f>
        <v>3.5555555555555556E-2</v>
      </c>
      <c r="H717" s="34">
        <v>3</v>
      </c>
      <c r="I717" s="37">
        <f t="shared" si="90"/>
        <v>1.1851851851851851E-2</v>
      </c>
      <c r="K717" s="159"/>
    </row>
    <row r="718" spans="1:11" s="115" customFormat="1" ht="15.3" x14ac:dyDescent="0.55000000000000004">
      <c r="A718" s="11" t="s">
        <v>308</v>
      </c>
      <c r="B718" s="3" t="s">
        <v>707</v>
      </c>
      <c r="C718" s="4" t="s">
        <v>125</v>
      </c>
      <c r="D718" s="118" t="s">
        <v>287</v>
      </c>
      <c r="E718" s="118" t="s">
        <v>613</v>
      </c>
      <c r="F718" s="125" t="s">
        <v>1553</v>
      </c>
      <c r="G718" s="37">
        <f t="shared" ref="G718:G719" si="91">1/225</f>
        <v>4.4444444444444444E-3</v>
      </c>
      <c r="H718" s="34">
        <v>3</v>
      </c>
      <c r="I718" s="37">
        <f t="shared" si="90"/>
        <v>1.4814814814814814E-3</v>
      </c>
      <c r="K718" s="159"/>
    </row>
    <row r="719" spans="1:11" s="115" customFormat="1" ht="15.3" x14ac:dyDescent="0.55000000000000004">
      <c r="A719" s="11" t="s">
        <v>309</v>
      </c>
      <c r="B719" s="3" t="s">
        <v>708</v>
      </c>
      <c r="C719" s="4" t="s">
        <v>125</v>
      </c>
      <c r="D719" s="118" t="s">
        <v>287</v>
      </c>
      <c r="E719" s="118" t="s">
        <v>613</v>
      </c>
      <c r="F719" s="125" t="s">
        <v>1553</v>
      </c>
      <c r="G719" s="37">
        <f t="shared" si="91"/>
        <v>4.4444444444444444E-3</v>
      </c>
      <c r="H719" s="34">
        <v>3</v>
      </c>
      <c r="I719" s="37">
        <f t="shared" si="90"/>
        <v>1.4814814814814814E-3</v>
      </c>
      <c r="K719" s="159"/>
    </row>
    <row r="720" spans="1:11" s="115" customFormat="1" ht="15.3" x14ac:dyDescent="0.55000000000000004">
      <c r="A720" s="161">
        <v>3</v>
      </c>
      <c r="B720" s="128" t="s">
        <v>1367</v>
      </c>
      <c r="C720" s="3"/>
      <c r="D720" s="118"/>
      <c r="E720" s="118"/>
      <c r="F720" s="125"/>
      <c r="G720" s="37"/>
      <c r="H720" s="34"/>
      <c r="I720" s="37"/>
      <c r="K720" s="159"/>
    </row>
    <row r="721" spans="1:11" s="115" customFormat="1" ht="15.3" x14ac:dyDescent="0.55000000000000004">
      <c r="A721" s="34" t="s">
        <v>328</v>
      </c>
      <c r="B721" s="8" t="s">
        <v>709</v>
      </c>
      <c r="C721" s="9" t="s">
        <v>202</v>
      </c>
      <c r="D721" s="118" t="s">
        <v>333</v>
      </c>
      <c r="E721" s="118" t="s">
        <v>1561</v>
      </c>
      <c r="F721" s="139" t="s">
        <v>1559</v>
      </c>
      <c r="G721" s="37">
        <f>1/765</f>
        <v>1.30718954248366E-3</v>
      </c>
      <c r="H721" s="34">
        <v>5</v>
      </c>
      <c r="I721" s="37">
        <f>G721/H721</f>
        <v>2.61437908496732E-4</v>
      </c>
      <c r="K721" s="159"/>
    </row>
    <row r="722" spans="1:11" s="115" customFormat="1" ht="15.3" x14ac:dyDescent="0.55000000000000004">
      <c r="A722" s="34" t="s">
        <v>329</v>
      </c>
      <c r="B722" s="45" t="s">
        <v>57</v>
      </c>
      <c r="C722" s="25" t="s">
        <v>125</v>
      </c>
      <c r="D722" s="118" t="s">
        <v>333</v>
      </c>
      <c r="E722" s="118" t="s">
        <v>1561</v>
      </c>
      <c r="F722" s="139" t="s">
        <v>1559</v>
      </c>
      <c r="G722" s="37">
        <f t="shared" ref="G722:G729" si="92">1/765</f>
        <v>1.30718954248366E-3</v>
      </c>
      <c r="H722" s="42">
        <v>5</v>
      </c>
      <c r="I722" s="37">
        <f t="shared" ref="I722:I725" si="93">G722/H722</f>
        <v>2.61437908496732E-4</v>
      </c>
      <c r="K722" s="159"/>
    </row>
    <row r="723" spans="1:11" s="115" customFormat="1" ht="15.3" x14ac:dyDescent="0.55000000000000004">
      <c r="A723" s="34" t="s">
        <v>335</v>
      </c>
      <c r="B723" s="3" t="s">
        <v>710</v>
      </c>
      <c r="C723" s="25" t="s">
        <v>125</v>
      </c>
      <c r="D723" s="118" t="s">
        <v>333</v>
      </c>
      <c r="E723" s="118" t="s">
        <v>1561</v>
      </c>
      <c r="F723" s="139" t="s">
        <v>1559</v>
      </c>
      <c r="G723" s="37">
        <f t="shared" si="92"/>
        <v>1.30718954248366E-3</v>
      </c>
      <c r="H723" s="42">
        <v>5</v>
      </c>
      <c r="I723" s="37">
        <f t="shared" si="93"/>
        <v>2.61437908496732E-4</v>
      </c>
      <c r="K723" s="159"/>
    </row>
    <row r="724" spans="1:11" s="115" customFormat="1" ht="15.3" x14ac:dyDescent="0.55000000000000004">
      <c r="A724" s="34" t="s">
        <v>336</v>
      </c>
      <c r="B724" s="3" t="s">
        <v>82</v>
      </c>
      <c r="C724" s="25" t="s">
        <v>125</v>
      </c>
      <c r="D724" s="118" t="s">
        <v>333</v>
      </c>
      <c r="E724" s="118" t="s">
        <v>1561</v>
      </c>
      <c r="F724" s="139" t="s">
        <v>1559</v>
      </c>
      <c r="G724" s="37">
        <f t="shared" si="92"/>
        <v>1.30718954248366E-3</v>
      </c>
      <c r="H724" s="34">
        <v>3</v>
      </c>
      <c r="I724" s="37">
        <f t="shared" si="93"/>
        <v>4.3572984749455336E-4</v>
      </c>
      <c r="K724" s="159"/>
    </row>
    <row r="725" spans="1:11" s="115" customFormat="1" ht="15.3" x14ac:dyDescent="0.55000000000000004">
      <c r="A725" s="34" t="s">
        <v>337</v>
      </c>
      <c r="B725" s="3" t="s">
        <v>711</v>
      </c>
      <c r="C725" s="25" t="s">
        <v>125</v>
      </c>
      <c r="D725" s="118" t="s">
        <v>912</v>
      </c>
      <c r="E725" s="118" t="s">
        <v>1562</v>
      </c>
      <c r="F725" s="139" t="s">
        <v>1560</v>
      </c>
      <c r="G725" s="37">
        <f>45/765</f>
        <v>5.8823529411764705E-2</v>
      </c>
      <c r="H725" s="34">
        <v>3</v>
      </c>
      <c r="I725" s="37">
        <f t="shared" si="93"/>
        <v>1.9607843137254902E-2</v>
      </c>
      <c r="K725" s="159"/>
    </row>
    <row r="726" spans="1:11" s="115" customFormat="1" ht="15.3" x14ac:dyDescent="0.55000000000000004">
      <c r="A726" s="34" t="s">
        <v>338</v>
      </c>
      <c r="B726" s="3" t="s">
        <v>712</v>
      </c>
      <c r="C726" s="6"/>
      <c r="D726" s="118"/>
      <c r="E726" s="118"/>
      <c r="F726" s="118"/>
      <c r="G726" s="37"/>
      <c r="H726" s="34"/>
      <c r="I726" s="37"/>
      <c r="K726" s="159"/>
    </row>
    <row r="727" spans="1:11" s="115" customFormat="1" ht="15.3" x14ac:dyDescent="0.55000000000000004">
      <c r="A727" s="11"/>
      <c r="B727" s="3" t="s">
        <v>143</v>
      </c>
      <c r="C727" s="25" t="s">
        <v>125</v>
      </c>
      <c r="D727" s="118" t="s">
        <v>333</v>
      </c>
      <c r="E727" s="118" t="s">
        <v>1561</v>
      </c>
      <c r="F727" s="139" t="s">
        <v>1559</v>
      </c>
      <c r="G727" s="37">
        <f t="shared" si="92"/>
        <v>1.30718954248366E-3</v>
      </c>
      <c r="H727" s="34">
        <v>7</v>
      </c>
      <c r="I727" s="37">
        <f t="shared" ref="I727:I730" si="94">G727/H727</f>
        <v>1.8674136321195143E-4</v>
      </c>
      <c r="K727" s="159"/>
    </row>
    <row r="728" spans="1:11" s="115" customFormat="1" ht="15.3" x14ac:dyDescent="0.55000000000000004">
      <c r="A728" s="11"/>
      <c r="B728" s="3" t="s">
        <v>144</v>
      </c>
      <c r="C728" s="25" t="s">
        <v>125</v>
      </c>
      <c r="D728" s="118" t="s">
        <v>333</v>
      </c>
      <c r="E728" s="118" t="s">
        <v>1561</v>
      </c>
      <c r="F728" s="139" t="s">
        <v>1559</v>
      </c>
      <c r="G728" s="37">
        <f t="shared" si="92"/>
        <v>1.30718954248366E-3</v>
      </c>
      <c r="H728" s="34">
        <v>5</v>
      </c>
      <c r="I728" s="37">
        <f t="shared" si="94"/>
        <v>2.61437908496732E-4</v>
      </c>
      <c r="K728" s="159"/>
    </row>
    <row r="729" spans="1:11" s="115" customFormat="1" ht="15.3" x14ac:dyDescent="0.55000000000000004">
      <c r="A729" s="11" t="s">
        <v>342</v>
      </c>
      <c r="B729" s="3" t="s">
        <v>145</v>
      </c>
      <c r="C729" s="25" t="s">
        <v>125</v>
      </c>
      <c r="D729" s="118" t="s">
        <v>333</v>
      </c>
      <c r="E729" s="118" t="s">
        <v>1561</v>
      </c>
      <c r="F729" s="139" t="s">
        <v>1559</v>
      </c>
      <c r="G729" s="37">
        <f t="shared" si="92"/>
        <v>1.30718954248366E-3</v>
      </c>
      <c r="H729" s="34">
        <v>10</v>
      </c>
      <c r="I729" s="37">
        <f t="shared" si="94"/>
        <v>1.30718954248366E-4</v>
      </c>
      <c r="K729" s="159"/>
    </row>
    <row r="730" spans="1:11" s="115" customFormat="1" ht="15.3" x14ac:dyDescent="0.55000000000000004">
      <c r="A730" s="11" t="s">
        <v>343</v>
      </c>
      <c r="B730" s="3" t="s">
        <v>146</v>
      </c>
      <c r="C730" s="25" t="s">
        <v>125</v>
      </c>
      <c r="D730" s="118" t="s">
        <v>912</v>
      </c>
      <c r="E730" s="118" t="s">
        <v>1562</v>
      </c>
      <c r="F730" s="139" t="s">
        <v>1560</v>
      </c>
      <c r="G730" s="37">
        <f>45/765</f>
        <v>5.8823529411764705E-2</v>
      </c>
      <c r="H730" s="34">
        <v>5</v>
      </c>
      <c r="I730" s="37">
        <f t="shared" si="94"/>
        <v>1.1764705882352941E-2</v>
      </c>
      <c r="K730" s="159"/>
    </row>
    <row r="731" spans="1:11" s="115" customFormat="1" ht="15.3" x14ac:dyDescent="0.55000000000000004">
      <c r="A731" s="121">
        <v>4</v>
      </c>
      <c r="B731" s="59" t="s">
        <v>1221</v>
      </c>
      <c r="C731" s="25"/>
      <c r="D731" s="118"/>
      <c r="E731" s="36"/>
      <c r="F731" s="36"/>
      <c r="G731" s="37"/>
      <c r="H731" s="2"/>
      <c r="I731" s="37"/>
      <c r="K731" s="159"/>
    </row>
    <row r="732" spans="1:11" s="115" customFormat="1" ht="15.3" x14ac:dyDescent="0.55000000000000004">
      <c r="A732" s="11" t="s">
        <v>344</v>
      </c>
      <c r="B732" s="3" t="s">
        <v>1236</v>
      </c>
      <c r="C732" s="25" t="s">
        <v>125</v>
      </c>
      <c r="D732" s="118" t="s">
        <v>287</v>
      </c>
      <c r="E732" s="36" t="s">
        <v>1561</v>
      </c>
      <c r="F732" s="139" t="s">
        <v>1559</v>
      </c>
      <c r="G732" s="37">
        <f>1/765</f>
        <v>1.30718954248366E-3</v>
      </c>
      <c r="H732" s="34">
        <v>3</v>
      </c>
      <c r="I732" s="37">
        <f>G732/H732</f>
        <v>4.3572984749455336E-4</v>
      </c>
      <c r="K732" s="159"/>
    </row>
    <row r="733" spans="1:11" s="115" customFormat="1" ht="15.3" x14ac:dyDescent="0.55000000000000004">
      <c r="A733" s="11" t="s">
        <v>345</v>
      </c>
      <c r="B733" s="3" t="s">
        <v>1237</v>
      </c>
      <c r="C733" s="4" t="s">
        <v>197</v>
      </c>
      <c r="D733" s="118" t="s">
        <v>287</v>
      </c>
      <c r="E733" s="36" t="s">
        <v>1561</v>
      </c>
      <c r="F733" s="139" t="s">
        <v>1559</v>
      </c>
      <c r="G733" s="37">
        <f t="shared" ref="G733:G738" si="95">1/765</f>
        <v>1.30718954248366E-3</v>
      </c>
      <c r="H733" s="34">
        <v>3</v>
      </c>
      <c r="I733" s="37">
        <f t="shared" ref="I733:I739" si="96">G733/H733</f>
        <v>4.3572984749455336E-4</v>
      </c>
      <c r="K733" s="159"/>
    </row>
    <row r="734" spans="1:11" s="115" customFormat="1" ht="15.3" x14ac:dyDescent="0.55000000000000004">
      <c r="A734" s="11" t="s">
        <v>346</v>
      </c>
      <c r="B734" s="3" t="s">
        <v>1238</v>
      </c>
      <c r="C734" s="4" t="s">
        <v>125</v>
      </c>
      <c r="D734" s="118" t="s">
        <v>287</v>
      </c>
      <c r="E734" s="36" t="s">
        <v>1561</v>
      </c>
      <c r="F734" s="139" t="s">
        <v>1559</v>
      </c>
      <c r="G734" s="37">
        <f t="shared" si="95"/>
        <v>1.30718954248366E-3</v>
      </c>
      <c r="H734" s="34">
        <v>3</v>
      </c>
      <c r="I734" s="37">
        <f t="shared" si="96"/>
        <v>4.3572984749455336E-4</v>
      </c>
      <c r="K734" s="159"/>
    </row>
    <row r="735" spans="1:11" s="115" customFormat="1" ht="15.3" x14ac:dyDescent="0.55000000000000004">
      <c r="A735" s="11" t="s">
        <v>347</v>
      </c>
      <c r="B735" s="3" t="s">
        <v>1239</v>
      </c>
      <c r="C735" s="4" t="s">
        <v>125</v>
      </c>
      <c r="D735" s="118" t="s">
        <v>287</v>
      </c>
      <c r="E735" s="36" t="s">
        <v>1561</v>
      </c>
      <c r="F735" s="139" t="s">
        <v>1559</v>
      </c>
      <c r="G735" s="37">
        <f t="shared" si="95"/>
        <v>1.30718954248366E-3</v>
      </c>
      <c r="H735" s="34">
        <v>3</v>
      </c>
      <c r="I735" s="37">
        <f t="shared" si="96"/>
        <v>4.3572984749455336E-4</v>
      </c>
      <c r="K735" s="159"/>
    </row>
    <row r="736" spans="1:11" s="115" customFormat="1" ht="15.3" x14ac:dyDescent="0.55000000000000004">
      <c r="A736" s="11" t="s">
        <v>349</v>
      </c>
      <c r="B736" s="3" t="s">
        <v>1240</v>
      </c>
      <c r="C736" s="4" t="s">
        <v>197</v>
      </c>
      <c r="D736" s="118" t="s">
        <v>287</v>
      </c>
      <c r="E736" s="36" t="s">
        <v>1561</v>
      </c>
      <c r="F736" s="139" t="s">
        <v>1559</v>
      </c>
      <c r="G736" s="37">
        <f t="shared" si="95"/>
        <v>1.30718954248366E-3</v>
      </c>
      <c r="H736" s="34">
        <v>3</v>
      </c>
      <c r="I736" s="37">
        <f t="shared" si="96"/>
        <v>4.3572984749455336E-4</v>
      </c>
      <c r="K736" s="159"/>
    </row>
    <row r="737" spans="1:11" s="115" customFormat="1" ht="15.3" x14ac:dyDescent="0.55000000000000004">
      <c r="A737" s="11" t="s">
        <v>351</v>
      </c>
      <c r="B737" s="49" t="s">
        <v>1241</v>
      </c>
      <c r="C737" s="4" t="s">
        <v>197</v>
      </c>
      <c r="D737" s="118" t="s">
        <v>287</v>
      </c>
      <c r="E737" s="36" t="s">
        <v>1561</v>
      </c>
      <c r="F737" s="139" t="s">
        <v>1559</v>
      </c>
      <c r="G737" s="37">
        <f t="shared" si="95"/>
        <v>1.30718954248366E-3</v>
      </c>
      <c r="H737" s="34">
        <v>3</v>
      </c>
      <c r="I737" s="37">
        <f t="shared" si="96"/>
        <v>4.3572984749455336E-4</v>
      </c>
      <c r="K737" s="159"/>
    </row>
    <row r="738" spans="1:11" s="115" customFormat="1" ht="15.3" x14ac:dyDescent="0.55000000000000004">
      <c r="A738" s="11" t="s">
        <v>352</v>
      </c>
      <c r="B738" s="3" t="s">
        <v>1242</v>
      </c>
      <c r="C738" s="4" t="s">
        <v>125</v>
      </c>
      <c r="D738" s="118" t="s">
        <v>287</v>
      </c>
      <c r="E738" s="36" t="s">
        <v>1561</v>
      </c>
      <c r="F738" s="139" t="s">
        <v>1559</v>
      </c>
      <c r="G738" s="37">
        <f t="shared" si="95"/>
        <v>1.30718954248366E-3</v>
      </c>
      <c r="H738" s="34">
        <v>3</v>
      </c>
      <c r="I738" s="37">
        <f t="shared" si="96"/>
        <v>4.3572984749455336E-4</v>
      </c>
      <c r="K738" s="159"/>
    </row>
    <row r="739" spans="1:11" s="115" customFormat="1" ht="15.3" x14ac:dyDescent="0.55000000000000004">
      <c r="A739" s="11" t="s">
        <v>353</v>
      </c>
      <c r="B739" s="3" t="s">
        <v>727</v>
      </c>
      <c r="C739" s="4" t="s">
        <v>125</v>
      </c>
      <c r="D739" s="118" t="s">
        <v>635</v>
      </c>
      <c r="E739" s="36"/>
      <c r="F739" s="118" t="s">
        <v>635</v>
      </c>
      <c r="G739" s="37">
        <f>1/6</f>
        <v>0.16666666666666666</v>
      </c>
      <c r="H739" s="34">
        <v>3</v>
      </c>
      <c r="I739" s="37">
        <f t="shared" si="96"/>
        <v>5.5555555555555552E-2</v>
      </c>
      <c r="K739" s="159"/>
    </row>
    <row r="740" spans="1:11" s="115" customFormat="1" ht="15.3" x14ac:dyDescent="0.55000000000000004">
      <c r="A740" s="121">
        <v>5</v>
      </c>
      <c r="B740" s="59" t="s">
        <v>1351</v>
      </c>
      <c r="C740" s="3"/>
      <c r="D740" s="118"/>
      <c r="E740" s="36"/>
      <c r="F740" s="118"/>
      <c r="G740" s="37"/>
      <c r="H740" s="34"/>
      <c r="I740" s="37"/>
      <c r="K740" s="159"/>
    </row>
    <row r="741" spans="1:11" s="115" customFormat="1" ht="15.3" x14ac:dyDescent="0.55000000000000004">
      <c r="A741" s="11"/>
      <c r="B741" s="59" t="s">
        <v>915</v>
      </c>
      <c r="C741" s="3"/>
      <c r="D741" s="118"/>
      <c r="E741" s="125"/>
      <c r="F741" s="125"/>
      <c r="G741" s="37"/>
      <c r="H741" s="34"/>
      <c r="I741" s="37"/>
      <c r="K741" s="159"/>
    </row>
    <row r="742" spans="1:11" s="115" customFormat="1" ht="15.3" x14ac:dyDescent="0.55000000000000004">
      <c r="A742" s="11" t="s">
        <v>398</v>
      </c>
      <c r="B742" s="3" t="s">
        <v>1243</v>
      </c>
      <c r="C742" s="4" t="s">
        <v>197</v>
      </c>
      <c r="D742" s="118" t="s">
        <v>287</v>
      </c>
      <c r="E742" s="125" t="s">
        <v>1567</v>
      </c>
      <c r="F742" s="125" t="s">
        <v>1574</v>
      </c>
      <c r="G742" s="37">
        <f>1/270</f>
        <v>3.7037037037037038E-3</v>
      </c>
      <c r="H742" s="34">
        <v>3</v>
      </c>
      <c r="I742" s="37">
        <f>G742/H742</f>
        <v>1.2345679012345679E-3</v>
      </c>
      <c r="K742" s="159"/>
    </row>
    <row r="743" spans="1:11" s="115" customFormat="1" ht="30.6" x14ac:dyDescent="0.55000000000000004">
      <c r="A743" s="11" t="s">
        <v>399</v>
      </c>
      <c r="B743" s="16" t="s">
        <v>1244</v>
      </c>
      <c r="C743" s="4" t="s">
        <v>125</v>
      </c>
      <c r="D743" s="118" t="s">
        <v>287</v>
      </c>
      <c r="E743" s="125" t="s">
        <v>1567</v>
      </c>
      <c r="F743" s="125" t="s">
        <v>1574</v>
      </c>
      <c r="G743" s="37">
        <f t="shared" ref="G743:G774" si="97">1/270</f>
        <v>3.7037037037037038E-3</v>
      </c>
      <c r="H743" s="34">
        <v>3</v>
      </c>
      <c r="I743" s="37">
        <f t="shared" ref="I743:I774" si="98">G743/H743</f>
        <v>1.2345679012345679E-3</v>
      </c>
      <c r="K743" s="159"/>
    </row>
    <row r="744" spans="1:11" s="115" customFormat="1" ht="30.6" x14ac:dyDescent="0.55000000000000004">
      <c r="A744" s="11" t="s">
        <v>400</v>
      </c>
      <c r="B744" s="16" t="s">
        <v>1245</v>
      </c>
      <c r="C744" s="4" t="s">
        <v>197</v>
      </c>
      <c r="D744" s="118" t="s">
        <v>287</v>
      </c>
      <c r="E744" s="125" t="s">
        <v>1567</v>
      </c>
      <c r="F744" s="125" t="s">
        <v>1574</v>
      </c>
      <c r="G744" s="37">
        <f t="shared" si="97"/>
        <v>3.7037037037037038E-3</v>
      </c>
      <c r="H744" s="34">
        <v>3</v>
      </c>
      <c r="I744" s="37">
        <f t="shared" si="98"/>
        <v>1.2345679012345679E-3</v>
      </c>
      <c r="K744" s="159"/>
    </row>
    <row r="745" spans="1:11" s="115" customFormat="1" ht="30.6" x14ac:dyDescent="0.55000000000000004">
      <c r="A745" s="11" t="s">
        <v>401</v>
      </c>
      <c r="B745" s="16" t="s">
        <v>1246</v>
      </c>
      <c r="C745" s="4" t="s">
        <v>197</v>
      </c>
      <c r="D745" s="118" t="s">
        <v>287</v>
      </c>
      <c r="E745" s="125" t="s">
        <v>1567</v>
      </c>
      <c r="F745" s="125" t="s">
        <v>1574</v>
      </c>
      <c r="G745" s="37">
        <f t="shared" si="97"/>
        <v>3.7037037037037038E-3</v>
      </c>
      <c r="H745" s="34">
        <v>3</v>
      </c>
      <c r="I745" s="37">
        <f t="shared" si="98"/>
        <v>1.2345679012345679E-3</v>
      </c>
      <c r="K745" s="159"/>
    </row>
    <row r="746" spans="1:11" s="115" customFormat="1" ht="15.3" x14ac:dyDescent="0.55000000000000004">
      <c r="A746" s="11" t="s">
        <v>402</v>
      </c>
      <c r="B746" s="3" t="s">
        <v>1247</v>
      </c>
      <c r="C746" s="4" t="s">
        <v>125</v>
      </c>
      <c r="D746" s="118" t="s">
        <v>287</v>
      </c>
      <c r="E746" s="125" t="s">
        <v>1567</v>
      </c>
      <c r="F746" s="125" t="s">
        <v>1574</v>
      </c>
      <c r="G746" s="37">
        <f t="shared" si="97"/>
        <v>3.7037037037037038E-3</v>
      </c>
      <c r="H746" s="34">
        <v>3</v>
      </c>
      <c r="I746" s="37">
        <f t="shared" si="98"/>
        <v>1.2345679012345679E-3</v>
      </c>
      <c r="K746" s="159"/>
    </row>
    <row r="747" spans="1:11" s="115" customFormat="1" ht="15.3" x14ac:dyDescent="0.55000000000000004">
      <c r="A747" s="11" t="s">
        <v>403</v>
      </c>
      <c r="B747" s="3" t="s">
        <v>1248</v>
      </c>
      <c r="C747" s="4" t="s">
        <v>197</v>
      </c>
      <c r="D747" s="118" t="s">
        <v>287</v>
      </c>
      <c r="E747" s="125" t="s">
        <v>1567</v>
      </c>
      <c r="F747" s="125" t="s">
        <v>1574</v>
      </c>
      <c r="G747" s="37">
        <f t="shared" si="97"/>
        <v>3.7037037037037038E-3</v>
      </c>
      <c r="H747" s="34">
        <v>3</v>
      </c>
      <c r="I747" s="37">
        <f t="shared" si="98"/>
        <v>1.2345679012345679E-3</v>
      </c>
      <c r="K747" s="159"/>
    </row>
    <row r="748" spans="1:11" s="115" customFormat="1" ht="15.3" x14ac:dyDescent="0.55000000000000004">
      <c r="A748" s="11" t="s">
        <v>404</v>
      </c>
      <c r="B748" s="3" t="s">
        <v>1249</v>
      </c>
      <c r="C748" s="4" t="s">
        <v>125</v>
      </c>
      <c r="D748" s="118" t="s">
        <v>287</v>
      </c>
      <c r="E748" s="125" t="s">
        <v>1567</v>
      </c>
      <c r="F748" s="125" t="s">
        <v>1574</v>
      </c>
      <c r="G748" s="37">
        <f t="shared" si="97"/>
        <v>3.7037037037037038E-3</v>
      </c>
      <c r="H748" s="34">
        <v>3</v>
      </c>
      <c r="I748" s="37">
        <f t="shared" si="98"/>
        <v>1.2345679012345679E-3</v>
      </c>
      <c r="K748" s="159"/>
    </row>
    <row r="749" spans="1:11" s="115" customFormat="1" ht="45.9" x14ac:dyDescent="0.55000000000000004">
      <c r="A749" s="11" t="s">
        <v>405</v>
      </c>
      <c r="B749" s="16" t="s">
        <v>1250</v>
      </c>
      <c r="C749" s="4" t="s">
        <v>125</v>
      </c>
      <c r="D749" s="118" t="s">
        <v>287</v>
      </c>
      <c r="E749" s="125" t="s">
        <v>1567</v>
      </c>
      <c r="F749" s="125" t="s">
        <v>1574</v>
      </c>
      <c r="G749" s="37">
        <f t="shared" si="97"/>
        <v>3.7037037037037038E-3</v>
      </c>
      <c r="H749" s="34">
        <v>3</v>
      </c>
      <c r="I749" s="37">
        <f t="shared" si="98"/>
        <v>1.2345679012345679E-3</v>
      </c>
      <c r="K749" s="159"/>
    </row>
    <row r="750" spans="1:11" s="115" customFormat="1" ht="30.6" x14ac:dyDescent="0.55000000000000004">
      <c r="A750" s="11" t="s">
        <v>406</v>
      </c>
      <c r="B750" s="16" t="s">
        <v>1251</v>
      </c>
      <c r="C750" s="4" t="s">
        <v>125</v>
      </c>
      <c r="D750" s="118" t="s">
        <v>287</v>
      </c>
      <c r="E750" s="125" t="s">
        <v>1567</v>
      </c>
      <c r="F750" s="125" t="s">
        <v>1574</v>
      </c>
      <c r="G750" s="37">
        <f t="shared" si="97"/>
        <v>3.7037037037037038E-3</v>
      </c>
      <c r="H750" s="34">
        <v>3</v>
      </c>
      <c r="I750" s="37">
        <f t="shared" si="98"/>
        <v>1.2345679012345679E-3</v>
      </c>
      <c r="K750" s="159"/>
    </row>
    <row r="751" spans="1:11" s="115" customFormat="1" ht="45.9" x14ac:dyDescent="0.55000000000000004">
      <c r="A751" s="11" t="s">
        <v>407</v>
      </c>
      <c r="B751" s="16" t="s">
        <v>1252</v>
      </c>
      <c r="C751" s="4" t="s">
        <v>125</v>
      </c>
      <c r="D751" s="118" t="s">
        <v>287</v>
      </c>
      <c r="E751" s="125" t="s">
        <v>1567</v>
      </c>
      <c r="F751" s="125" t="s">
        <v>1574</v>
      </c>
      <c r="G751" s="37">
        <f t="shared" si="97"/>
        <v>3.7037037037037038E-3</v>
      </c>
      <c r="H751" s="34">
        <v>3</v>
      </c>
      <c r="I751" s="37">
        <f t="shared" si="98"/>
        <v>1.2345679012345679E-3</v>
      </c>
      <c r="K751" s="159"/>
    </row>
    <row r="752" spans="1:11" ht="15.3" x14ac:dyDescent="0.55000000000000004">
      <c r="A752" s="11" t="s">
        <v>408</v>
      </c>
      <c r="B752" s="3" t="s">
        <v>1253</v>
      </c>
      <c r="C752" s="4" t="s">
        <v>197</v>
      </c>
      <c r="D752" s="118" t="s">
        <v>287</v>
      </c>
      <c r="E752" s="125" t="s">
        <v>1567</v>
      </c>
      <c r="F752" s="125" t="s">
        <v>1574</v>
      </c>
      <c r="G752" s="37">
        <f t="shared" si="97"/>
        <v>3.7037037037037038E-3</v>
      </c>
      <c r="H752" s="34">
        <v>3</v>
      </c>
      <c r="I752" s="37">
        <f t="shared" si="98"/>
        <v>1.2345679012345679E-3</v>
      </c>
    </row>
    <row r="753" spans="1:9" ht="30.6" x14ac:dyDescent="0.55000000000000004">
      <c r="A753" s="11" t="s">
        <v>409</v>
      </c>
      <c r="B753" s="16" t="s">
        <v>1254</v>
      </c>
      <c r="C753" s="4" t="s">
        <v>197</v>
      </c>
      <c r="D753" s="118" t="s">
        <v>287</v>
      </c>
      <c r="E753" s="125" t="s">
        <v>1567</v>
      </c>
      <c r="F753" s="125" t="s">
        <v>1574</v>
      </c>
      <c r="G753" s="37">
        <f t="shared" si="97"/>
        <v>3.7037037037037038E-3</v>
      </c>
      <c r="H753" s="34">
        <v>3</v>
      </c>
      <c r="I753" s="37">
        <f t="shared" si="98"/>
        <v>1.2345679012345679E-3</v>
      </c>
    </row>
    <row r="754" spans="1:9" ht="30.6" x14ac:dyDescent="0.55000000000000004">
      <c r="A754" s="11" t="s">
        <v>410</v>
      </c>
      <c r="B754" s="16" t="s">
        <v>1255</v>
      </c>
      <c r="C754" s="4" t="s">
        <v>197</v>
      </c>
      <c r="D754" s="118" t="s">
        <v>287</v>
      </c>
      <c r="E754" s="125" t="s">
        <v>1567</v>
      </c>
      <c r="F754" s="125" t="s">
        <v>1574</v>
      </c>
      <c r="G754" s="37">
        <f t="shared" si="97"/>
        <v>3.7037037037037038E-3</v>
      </c>
      <c r="H754" s="34">
        <v>3</v>
      </c>
      <c r="I754" s="37">
        <f t="shared" si="98"/>
        <v>1.2345679012345679E-3</v>
      </c>
    </row>
    <row r="755" spans="1:9" ht="15.3" x14ac:dyDescent="0.55000000000000004">
      <c r="A755" s="11" t="s">
        <v>411</v>
      </c>
      <c r="B755" s="3" t="s">
        <v>1256</v>
      </c>
      <c r="C755" s="4" t="s">
        <v>125</v>
      </c>
      <c r="D755" s="118" t="s">
        <v>287</v>
      </c>
      <c r="E755" s="125" t="s">
        <v>1567</v>
      </c>
      <c r="F755" s="125" t="s">
        <v>1574</v>
      </c>
      <c r="G755" s="37">
        <f t="shared" si="97"/>
        <v>3.7037037037037038E-3</v>
      </c>
      <c r="H755" s="34">
        <v>3</v>
      </c>
      <c r="I755" s="37">
        <f t="shared" si="98"/>
        <v>1.2345679012345679E-3</v>
      </c>
    </row>
    <row r="756" spans="1:9" ht="15.3" x14ac:dyDescent="0.55000000000000004">
      <c r="A756" s="11" t="s">
        <v>412</v>
      </c>
      <c r="B756" s="16" t="s">
        <v>1257</v>
      </c>
      <c r="C756" s="4" t="s">
        <v>197</v>
      </c>
      <c r="D756" s="118" t="s">
        <v>287</v>
      </c>
      <c r="E756" s="125" t="s">
        <v>1567</v>
      </c>
      <c r="F756" s="125" t="s">
        <v>1574</v>
      </c>
      <c r="G756" s="37">
        <f t="shared" si="97"/>
        <v>3.7037037037037038E-3</v>
      </c>
      <c r="H756" s="34">
        <v>3</v>
      </c>
      <c r="I756" s="37">
        <f t="shared" si="98"/>
        <v>1.2345679012345679E-3</v>
      </c>
    </row>
    <row r="757" spans="1:9" ht="30.6" x14ac:dyDescent="0.55000000000000004">
      <c r="A757" s="11" t="s">
        <v>413</v>
      </c>
      <c r="B757" s="16" t="s">
        <v>1258</v>
      </c>
      <c r="C757" s="4" t="s">
        <v>125</v>
      </c>
      <c r="D757" s="118" t="s">
        <v>287</v>
      </c>
      <c r="E757" s="125" t="s">
        <v>1567</v>
      </c>
      <c r="F757" s="125" t="s">
        <v>1574</v>
      </c>
      <c r="G757" s="37">
        <f t="shared" si="97"/>
        <v>3.7037037037037038E-3</v>
      </c>
      <c r="H757" s="34">
        <v>3</v>
      </c>
      <c r="I757" s="37">
        <f t="shared" si="98"/>
        <v>1.2345679012345679E-3</v>
      </c>
    </row>
    <row r="758" spans="1:9" ht="15.3" x14ac:dyDescent="0.55000000000000004">
      <c r="A758" s="11" t="s">
        <v>414</v>
      </c>
      <c r="B758" s="16" t="s">
        <v>1259</v>
      </c>
      <c r="C758" s="4" t="s">
        <v>125</v>
      </c>
      <c r="D758" s="118" t="s">
        <v>287</v>
      </c>
      <c r="E758" s="125" t="s">
        <v>1567</v>
      </c>
      <c r="F758" s="125" t="s">
        <v>1574</v>
      </c>
      <c r="G758" s="37">
        <f t="shared" si="97"/>
        <v>3.7037037037037038E-3</v>
      </c>
      <c r="H758" s="34">
        <v>3</v>
      </c>
      <c r="I758" s="37">
        <f t="shared" si="98"/>
        <v>1.2345679012345679E-3</v>
      </c>
    </row>
    <row r="759" spans="1:9" ht="30.6" x14ac:dyDescent="0.55000000000000004">
      <c r="A759" s="11" t="s">
        <v>415</v>
      </c>
      <c r="B759" s="16" t="s">
        <v>1260</v>
      </c>
      <c r="C759" s="4" t="s">
        <v>197</v>
      </c>
      <c r="D759" s="118" t="s">
        <v>287</v>
      </c>
      <c r="E759" s="125" t="s">
        <v>1567</v>
      </c>
      <c r="F759" s="125" t="s">
        <v>1574</v>
      </c>
      <c r="G759" s="37">
        <f t="shared" si="97"/>
        <v>3.7037037037037038E-3</v>
      </c>
      <c r="H759" s="34">
        <v>3</v>
      </c>
      <c r="I759" s="37">
        <f t="shared" si="98"/>
        <v>1.2345679012345679E-3</v>
      </c>
    </row>
    <row r="760" spans="1:9" ht="30.6" x14ac:dyDescent="0.55000000000000004">
      <c r="A760" s="11" t="s">
        <v>416</v>
      </c>
      <c r="B760" s="16" t="s">
        <v>1261</v>
      </c>
      <c r="C760" s="4" t="s">
        <v>125</v>
      </c>
      <c r="D760" s="118" t="s">
        <v>287</v>
      </c>
      <c r="E760" s="125" t="s">
        <v>1567</v>
      </c>
      <c r="F760" s="125" t="s">
        <v>1574</v>
      </c>
      <c r="G760" s="37">
        <f t="shared" si="97"/>
        <v>3.7037037037037038E-3</v>
      </c>
      <c r="H760" s="34">
        <v>3</v>
      </c>
      <c r="I760" s="37">
        <f t="shared" si="98"/>
        <v>1.2345679012345679E-3</v>
      </c>
    </row>
    <row r="761" spans="1:9" ht="30.6" x14ac:dyDescent="0.55000000000000004">
      <c r="A761" s="11" t="s">
        <v>417</v>
      </c>
      <c r="B761" s="16" t="s">
        <v>1262</v>
      </c>
      <c r="C761" s="4" t="s">
        <v>125</v>
      </c>
      <c r="D761" s="118" t="s">
        <v>287</v>
      </c>
      <c r="E761" s="125" t="s">
        <v>1567</v>
      </c>
      <c r="F761" s="125" t="s">
        <v>1574</v>
      </c>
      <c r="G761" s="37">
        <f t="shared" si="97"/>
        <v>3.7037037037037038E-3</v>
      </c>
      <c r="H761" s="34">
        <v>3</v>
      </c>
      <c r="I761" s="37">
        <f t="shared" si="98"/>
        <v>1.2345679012345679E-3</v>
      </c>
    </row>
    <row r="762" spans="1:9" ht="15.3" x14ac:dyDescent="0.55000000000000004">
      <c r="A762" s="11" t="s">
        <v>418</v>
      </c>
      <c r="B762" s="16" t="s">
        <v>1263</v>
      </c>
      <c r="C762" s="4" t="s">
        <v>197</v>
      </c>
      <c r="D762" s="118" t="s">
        <v>287</v>
      </c>
      <c r="E762" s="125" t="s">
        <v>1567</v>
      </c>
      <c r="F762" s="125" t="s">
        <v>1574</v>
      </c>
      <c r="G762" s="37">
        <f t="shared" si="97"/>
        <v>3.7037037037037038E-3</v>
      </c>
      <c r="H762" s="34">
        <v>3</v>
      </c>
      <c r="I762" s="37">
        <f t="shared" si="98"/>
        <v>1.2345679012345679E-3</v>
      </c>
    </row>
    <row r="763" spans="1:9" ht="15.3" x14ac:dyDescent="0.55000000000000004">
      <c r="A763" s="11" t="s">
        <v>419</v>
      </c>
      <c r="B763" s="16" t="s">
        <v>1264</v>
      </c>
      <c r="C763" s="4" t="s">
        <v>197</v>
      </c>
      <c r="D763" s="118" t="s">
        <v>287</v>
      </c>
      <c r="E763" s="125" t="s">
        <v>1567</v>
      </c>
      <c r="F763" s="125" t="s">
        <v>1574</v>
      </c>
      <c r="G763" s="37">
        <f t="shared" si="97"/>
        <v>3.7037037037037038E-3</v>
      </c>
      <c r="H763" s="34">
        <v>3</v>
      </c>
      <c r="I763" s="37">
        <f t="shared" si="98"/>
        <v>1.2345679012345679E-3</v>
      </c>
    </row>
    <row r="764" spans="1:9" ht="30.6" x14ac:dyDescent="0.55000000000000004">
      <c r="A764" s="11" t="s">
        <v>437</v>
      </c>
      <c r="B764" s="16" t="s">
        <v>1265</v>
      </c>
      <c r="C764" s="4" t="s">
        <v>125</v>
      </c>
      <c r="D764" s="118" t="s">
        <v>287</v>
      </c>
      <c r="E764" s="125" t="s">
        <v>1567</v>
      </c>
      <c r="F764" s="125" t="s">
        <v>1574</v>
      </c>
      <c r="G764" s="37">
        <f t="shared" si="97"/>
        <v>3.7037037037037038E-3</v>
      </c>
      <c r="H764" s="34">
        <v>3</v>
      </c>
      <c r="I764" s="37">
        <f t="shared" si="98"/>
        <v>1.2345679012345679E-3</v>
      </c>
    </row>
    <row r="765" spans="1:9" ht="30.6" x14ac:dyDescent="0.55000000000000004">
      <c r="A765" s="11" t="s">
        <v>438</v>
      </c>
      <c r="B765" s="16" t="s">
        <v>1266</v>
      </c>
      <c r="C765" s="4" t="s">
        <v>197</v>
      </c>
      <c r="D765" s="118" t="s">
        <v>287</v>
      </c>
      <c r="E765" s="125" t="s">
        <v>1567</v>
      </c>
      <c r="F765" s="125" t="s">
        <v>1574</v>
      </c>
      <c r="G765" s="37">
        <f t="shared" si="97"/>
        <v>3.7037037037037038E-3</v>
      </c>
      <c r="H765" s="34">
        <v>3</v>
      </c>
      <c r="I765" s="37">
        <f t="shared" si="98"/>
        <v>1.2345679012345679E-3</v>
      </c>
    </row>
    <row r="766" spans="1:9" ht="15.3" x14ac:dyDescent="0.55000000000000004">
      <c r="A766" s="11" t="s">
        <v>439</v>
      </c>
      <c r="B766" s="3" t="s">
        <v>1267</v>
      </c>
      <c r="C766" s="4" t="s">
        <v>197</v>
      </c>
      <c r="D766" s="118" t="s">
        <v>287</v>
      </c>
      <c r="E766" s="125" t="s">
        <v>1567</v>
      </c>
      <c r="F766" s="125" t="s">
        <v>1574</v>
      </c>
      <c r="G766" s="37">
        <f t="shared" si="97"/>
        <v>3.7037037037037038E-3</v>
      </c>
      <c r="H766" s="34">
        <v>3</v>
      </c>
      <c r="I766" s="37">
        <f t="shared" si="98"/>
        <v>1.2345679012345679E-3</v>
      </c>
    </row>
    <row r="767" spans="1:9" ht="15.3" x14ac:dyDescent="0.55000000000000004">
      <c r="A767" s="11" t="s">
        <v>440</v>
      </c>
      <c r="B767" s="3" t="s">
        <v>1268</v>
      </c>
      <c r="C767" s="4" t="s">
        <v>125</v>
      </c>
      <c r="D767" s="118" t="s">
        <v>287</v>
      </c>
      <c r="E767" s="125" t="s">
        <v>1567</v>
      </c>
      <c r="F767" s="125" t="s">
        <v>1574</v>
      </c>
      <c r="G767" s="37">
        <f t="shared" si="97"/>
        <v>3.7037037037037038E-3</v>
      </c>
      <c r="H767" s="34">
        <v>3</v>
      </c>
      <c r="I767" s="37">
        <f t="shared" si="98"/>
        <v>1.2345679012345679E-3</v>
      </c>
    </row>
    <row r="768" spans="1:9" ht="30.6" x14ac:dyDescent="0.55000000000000004">
      <c r="A768" s="11" t="s">
        <v>442</v>
      </c>
      <c r="B768" s="16" t="s">
        <v>1269</v>
      </c>
      <c r="C768" s="4" t="s">
        <v>125</v>
      </c>
      <c r="D768" s="118" t="s">
        <v>287</v>
      </c>
      <c r="E768" s="125" t="s">
        <v>1567</v>
      </c>
      <c r="F768" s="125" t="s">
        <v>1574</v>
      </c>
      <c r="G768" s="37">
        <f t="shared" si="97"/>
        <v>3.7037037037037038E-3</v>
      </c>
      <c r="H768" s="34">
        <v>3</v>
      </c>
      <c r="I768" s="37">
        <f t="shared" si="98"/>
        <v>1.2345679012345679E-3</v>
      </c>
    </row>
    <row r="769" spans="1:9" ht="30.6" x14ac:dyDescent="0.55000000000000004">
      <c r="A769" s="11" t="s">
        <v>443</v>
      </c>
      <c r="B769" s="16" t="s">
        <v>1270</v>
      </c>
      <c r="C769" s="4" t="s">
        <v>125</v>
      </c>
      <c r="D769" s="118" t="s">
        <v>287</v>
      </c>
      <c r="E769" s="125" t="s">
        <v>1567</v>
      </c>
      <c r="F769" s="125" t="s">
        <v>1574</v>
      </c>
      <c r="G769" s="37">
        <f t="shared" si="97"/>
        <v>3.7037037037037038E-3</v>
      </c>
      <c r="H769" s="34">
        <v>3</v>
      </c>
      <c r="I769" s="37">
        <f t="shared" si="98"/>
        <v>1.2345679012345679E-3</v>
      </c>
    </row>
    <row r="770" spans="1:9" ht="30.6" x14ac:dyDescent="0.55000000000000004">
      <c r="A770" s="11" t="s">
        <v>444</v>
      </c>
      <c r="B770" s="16" t="s">
        <v>1271</v>
      </c>
      <c r="C770" s="4" t="s">
        <v>125</v>
      </c>
      <c r="D770" s="118" t="s">
        <v>287</v>
      </c>
      <c r="E770" s="125" t="s">
        <v>1567</v>
      </c>
      <c r="F770" s="125" t="s">
        <v>1574</v>
      </c>
      <c r="G770" s="37">
        <f t="shared" si="97"/>
        <v>3.7037037037037038E-3</v>
      </c>
      <c r="H770" s="34">
        <v>3</v>
      </c>
      <c r="I770" s="37">
        <f t="shared" si="98"/>
        <v>1.2345679012345679E-3</v>
      </c>
    </row>
    <row r="771" spans="1:9" ht="15.3" x14ac:dyDescent="0.55000000000000004">
      <c r="A771" s="11" t="s">
        <v>445</v>
      </c>
      <c r="B771" s="16" t="s">
        <v>1272</v>
      </c>
      <c r="C771" s="4" t="s">
        <v>197</v>
      </c>
      <c r="D771" s="118" t="s">
        <v>287</v>
      </c>
      <c r="E771" s="125" t="s">
        <v>1567</v>
      </c>
      <c r="F771" s="125" t="s">
        <v>1574</v>
      </c>
      <c r="G771" s="37">
        <f t="shared" si="97"/>
        <v>3.7037037037037038E-3</v>
      </c>
      <c r="H771" s="34">
        <v>3</v>
      </c>
      <c r="I771" s="37">
        <f t="shared" si="98"/>
        <v>1.2345679012345679E-3</v>
      </c>
    </row>
    <row r="772" spans="1:9" ht="30.6" x14ac:dyDescent="0.55000000000000004">
      <c r="A772" s="11" t="s">
        <v>917</v>
      </c>
      <c r="B772" s="16" t="s">
        <v>1273</v>
      </c>
      <c r="C772" s="4" t="s">
        <v>197</v>
      </c>
      <c r="D772" s="118" t="s">
        <v>287</v>
      </c>
      <c r="E772" s="125" t="s">
        <v>1567</v>
      </c>
      <c r="F772" s="125" t="s">
        <v>1574</v>
      </c>
      <c r="G772" s="37">
        <f t="shared" si="97"/>
        <v>3.7037037037037038E-3</v>
      </c>
      <c r="H772" s="34">
        <v>3</v>
      </c>
      <c r="I772" s="37">
        <f t="shared" si="98"/>
        <v>1.2345679012345679E-3</v>
      </c>
    </row>
    <row r="773" spans="1:9" ht="30.6" x14ac:dyDescent="0.55000000000000004">
      <c r="A773" s="11" t="s">
        <v>918</v>
      </c>
      <c r="B773" s="16" t="s">
        <v>1274</v>
      </c>
      <c r="C773" s="4" t="s">
        <v>125</v>
      </c>
      <c r="D773" s="118" t="s">
        <v>287</v>
      </c>
      <c r="E773" s="125" t="s">
        <v>1567</v>
      </c>
      <c r="F773" s="125" t="s">
        <v>1574</v>
      </c>
      <c r="G773" s="37">
        <f t="shared" si="97"/>
        <v>3.7037037037037038E-3</v>
      </c>
      <c r="H773" s="34">
        <v>3</v>
      </c>
      <c r="I773" s="37">
        <f t="shared" si="98"/>
        <v>1.2345679012345679E-3</v>
      </c>
    </row>
    <row r="774" spans="1:9" ht="30.6" x14ac:dyDescent="0.55000000000000004">
      <c r="A774" s="11" t="s">
        <v>919</v>
      </c>
      <c r="B774" s="16" t="s">
        <v>914</v>
      </c>
      <c r="C774" s="4" t="s">
        <v>125</v>
      </c>
      <c r="D774" s="118" t="s">
        <v>287</v>
      </c>
      <c r="E774" s="125" t="s">
        <v>1567</v>
      </c>
      <c r="F774" s="125" t="s">
        <v>1574</v>
      </c>
      <c r="G774" s="37">
        <f t="shared" si="97"/>
        <v>3.7037037037037038E-3</v>
      </c>
      <c r="H774" s="34">
        <v>3</v>
      </c>
      <c r="I774" s="37">
        <f t="shared" si="98"/>
        <v>1.2345679012345679E-3</v>
      </c>
    </row>
    <row r="775" spans="1:9" ht="15.3" x14ac:dyDescent="0.55000000000000004">
      <c r="A775" s="11"/>
      <c r="B775" s="59" t="s">
        <v>916</v>
      </c>
      <c r="C775" s="3"/>
      <c r="D775" s="118"/>
      <c r="E775" s="118"/>
      <c r="F775" s="119"/>
      <c r="G775" s="139"/>
      <c r="H775" s="36"/>
      <c r="I775" s="37"/>
    </row>
    <row r="776" spans="1:9" ht="15.3" x14ac:dyDescent="0.55000000000000004">
      <c r="A776" s="27" t="s">
        <v>920</v>
      </c>
      <c r="B776" s="3" t="s">
        <v>739</v>
      </c>
      <c r="C776" s="4" t="s">
        <v>420</v>
      </c>
      <c r="D776" s="118" t="s">
        <v>432</v>
      </c>
      <c r="E776" s="36" t="s">
        <v>1571</v>
      </c>
      <c r="F776" s="36" t="s">
        <v>1573</v>
      </c>
      <c r="G776" s="139">
        <f>3/765</f>
        <v>3.9215686274509803E-3</v>
      </c>
      <c r="H776" s="36">
        <v>3</v>
      </c>
      <c r="I776" s="37">
        <f>G776/H776</f>
        <v>1.30718954248366E-3</v>
      </c>
    </row>
    <row r="777" spans="1:9" ht="15.3" x14ac:dyDescent="0.55000000000000004">
      <c r="A777" s="27" t="s">
        <v>926</v>
      </c>
      <c r="B777" s="3" t="s">
        <v>274</v>
      </c>
      <c r="C777" s="4" t="s">
        <v>420</v>
      </c>
      <c r="D777" s="118" t="s">
        <v>432</v>
      </c>
      <c r="E777" s="36" t="s">
        <v>1571</v>
      </c>
      <c r="F777" s="36" t="s">
        <v>1573</v>
      </c>
      <c r="G777" s="139">
        <f>3/765</f>
        <v>3.9215686274509803E-3</v>
      </c>
      <c r="H777" s="36">
        <v>3</v>
      </c>
      <c r="I777" s="37">
        <f t="shared" ref="I777:I789" si="99">G777/H777</f>
        <v>1.30718954248366E-3</v>
      </c>
    </row>
    <row r="778" spans="1:9" ht="15.3" x14ac:dyDescent="0.55000000000000004">
      <c r="A778" s="27" t="s">
        <v>927</v>
      </c>
      <c r="B778" s="3" t="s">
        <v>158</v>
      </c>
      <c r="C778" s="4" t="s">
        <v>202</v>
      </c>
      <c r="D778" s="118" t="s">
        <v>1222</v>
      </c>
      <c r="E778" s="118"/>
      <c r="F778" s="119" t="s">
        <v>1553</v>
      </c>
      <c r="G778" s="139">
        <f>1/225</f>
        <v>4.4444444444444444E-3</v>
      </c>
      <c r="H778" s="36">
        <v>3</v>
      </c>
      <c r="I778" s="37">
        <f t="shared" si="99"/>
        <v>1.4814814814814814E-3</v>
      </c>
    </row>
    <row r="779" spans="1:9" ht="15.3" x14ac:dyDescent="0.55000000000000004">
      <c r="A779" s="27" t="s">
        <v>928</v>
      </c>
      <c r="B779" s="3" t="s">
        <v>740</v>
      </c>
      <c r="C779" s="4" t="s">
        <v>196</v>
      </c>
      <c r="D779" s="118" t="s">
        <v>287</v>
      </c>
      <c r="E779" s="125" t="s">
        <v>1567</v>
      </c>
      <c r="F779" s="119" t="s">
        <v>1574</v>
      </c>
      <c r="G779" s="139">
        <f>1/270</f>
        <v>3.7037037037037038E-3</v>
      </c>
      <c r="H779" s="36">
        <v>3</v>
      </c>
      <c r="I779" s="37">
        <f t="shared" si="99"/>
        <v>1.2345679012345679E-3</v>
      </c>
    </row>
    <row r="780" spans="1:9" ht="15.3" x14ac:dyDescent="0.55000000000000004">
      <c r="A780" s="27" t="s">
        <v>929</v>
      </c>
      <c r="B780" s="3" t="s">
        <v>741</v>
      </c>
      <c r="C780" s="4" t="s">
        <v>202</v>
      </c>
      <c r="D780" s="118" t="s">
        <v>287</v>
      </c>
      <c r="E780" s="125" t="s">
        <v>1567</v>
      </c>
      <c r="F780" s="119" t="s">
        <v>1574</v>
      </c>
      <c r="G780" s="139">
        <f t="shared" ref="G780:G789" si="100">1/270</f>
        <v>3.7037037037037038E-3</v>
      </c>
      <c r="H780" s="36">
        <v>3</v>
      </c>
      <c r="I780" s="37">
        <f t="shared" si="99"/>
        <v>1.2345679012345679E-3</v>
      </c>
    </row>
    <row r="781" spans="1:9" ht="15.3" x14ac:dyDescent="0.55000000000000004">
      <c r="A781" s="27" t="s">
        <v>930</v>
      </c>
      <c r="B781" s="3" t="s">
        <v>212</v>
      </c>
      <c r="C781" s="4" t="s">
        <v>197</v>
      </c>
      <c r="D781" s="118" t="s">
        <v>287</v>
      </c>
      <c r="E781" s="125" t="s">
        <v>1567</v>
      </c>
      <c r="F781" s="119" t="s">
        <v>1574</v>
      </c>
      <c r="G781" s="139">
        <f t="shared" si="100"/>
        <v>3.7037037037037038E-3</v>
      </c>
      <c r="H781" s="36">
        <v>3</v>
      </c>
      <c r="I781" s="37">
        <f t="shared" si="99"/>
        <v>1.2345679012345679E-3</v>
      </c>
    </row>
    <row r="782" spans="1:9" ht="15.3" x14ac:dyDescent="0.55000000000000004">
      <c r="A782" s="27" t="s">
        <v>931</v>
      </c>
      <c r="B782" s="3" t="s">
        <v>1275</v>
      </c>
      <c r="C782" s="4" t="s">
        <v>197</v>
      </c>
      <c r="D782" s="118" t="s">
        <v>287</v>
      </c>
      <c r="E782" s="125" t="s">
        <v>1567</v>
      </c>
      <c r="F782" s="119" t="s">
        <v>1574</v>
      </c>
      <c r="G782" s="139">
        <f t="shared" si="100"/>
        <v>3.7037037037037038E-3</v>
      </c>
      <c r="H782" s="36">
        <v>3</v>
      </c>
      <c r="I782" s="37">
        <f t="shared" si="99"/>
        <v>1.2345679012345679E-3</v>
      </c>
    </row>
    <row r="783" spans="1:9" ht="15.3" x14ac:dyDescent="0.55000000000000004">
      <c r="A783" s="27" t="s">
        <v>932</v>
      </c>
      <c r="B783" s="3" t="s">
        <v>1276</v>
      </c>
      <c r="C783" s="4" t="s">
        <v>197</v>
      </c>
      <c r="D783" s="118" t="s">
        <v>287</v>
      </c>
      <c r="E783" s="125" t="s">
        <v>1567</v>
      </c>
      <c r="F783" s="119" t="s">
        <v>1574</v>
      </c>
      <c r="G783" s="139">
        <f t="shared" si="100"/>
        <v>3.7037037037037038E-3</v>
      </c>
      <c r="H783" s="36">
        <v>3</v>
      </c>
      <c r="I783" s="37">
        <f t="shared" si="99"/>
        <v>1.2345679012345679E-3</v>
      </c>
    </row>
    <row r="784" spans="1:9" ht="15.3" x14ac:dyDescent="0.55000000000000004">
      <c r="A784" s="27" t="s">
        <v>933</v>
      </c>
      <c r="B784" s="3" t="s">
        <v>1277</v>
      </c>
      <c r="C784" s="4" t="s">
        <v>197</v>
      </c>
      <c r="D784" s="118" t="s">
        <v>287</v>
      </c>
      <c r="E784" s="125" t="s">
        <v>1567</v>
      </c>
      <c r="F784" s="119" t="s">
        <v>1574</v>
      </c>
      <c r="G784" s="139">
        <f t="shared" si="100"/>
        <v>3.7037037037037038E-3</v>
      </c>
      <c r="H784" s="36">
        <v>3</v>
      </c>
      <c r="I784" s="37">
        <f t="shared" si="99"/>
        <v>1.2345679012345679E-3</v>
      </c>
    </row>
    <row r="785" spans="1:9" ht="15.3" x14ac:dyDescent="0.55000000000000004">
      <c r="A785" s="27" t="s">
        <v>938</v>
      </c>
      <c r="B785" s="3" t="s">
        <v>1278</v>
      </c>
      <c r="C785" s="4" t="s">
        <v>197</v>
      </c>
      <c r="D785" s="118" t="s">
        <v>287</v>
      </c>
      <c r="E785" s="125" t="s">
        <v>1567</v>
      </c>
      <c r="F785" s="119" t="s">
        <v>1574</v>
      </c>
      <c r="G785" s="139">
        <f t="shared" si="100"/>
        <v>3.7037037037037038E-3</v>
      </c>
      <c r="H785" s="36">
        <v>3</v>
      </c>
      <c r="I785" s="37">
        <f t="shared" si="99"/>
        <v>1.2345679012345679E-3</v>
      </c>
    </row>
    <row r="786" spans="1:9" ht="15.3" x14ac:dyDescent="0.55000000000000004">
      <c r="A786" s="27" t="s">
        <v>1352</v>
      </c>
      <c r="B786" s="3" t="s">
        <v>1279</v>
      </c>
      <c r="C786" s="4" t="s">
        <v>197</v>
      </c>
      <c r="D786" s="118" t="s">
        <v>287</v>
      </c>
      <c r="E786" s="125" t="s">
        <v>1567</v>
      </c>
      <c r="F786" s="119" t="s">
        <v>1574</v>
      </c>
      <c r="G786" s="139">
        <f t="shared" si="100"/>
        <v>3.7037037037037038E-3</v>
      </c>
      <c r="H786" s="36">
        <v>3</v>
      </c>
      <c r="I786" s="37">
        <f t="shared" si="99"/>
        <v>1.2345679012345679E-3</v>
      </c>
    </row>
    <row r="787" spans="1:9" ht="15.3" x14ac:dyDescent="0.55000000000000004">
      <c r="A787" s="27" t="s">
        <v>1353</v>
      </c>
      <c r="B787" s="3" t="s">
        <v>1280</v>
      </c>
      <c r="C787" s="4" t="s">
        <v>125</v>
      </c>
      <c r="D787" s="118" t="s">
        <v>287</v>
      </c>
      <c r="E787" s="125" t="s">
        <v>1567</v>
      </c>
      <c r="F787" s="119" t="s">
        <v>1574</v>
      </c>
      <c r="G787" s="139">
        <f t="shared" si="100"/>
        <v>3.7037037037037038E-3</v>
      </c>
      <c r="H787" s="36">
        <v>3</v>
      </c>
      <c r="I787" s="37">
        <f t="shared" si="99"/>
        <v>1.2345679012345679E-3</v>
      </c>
    </row>
    <row r="788" spans="1:9" ht="15.3" x14ac:dyDescent="0.55000000000000004">
      <c r="A788" s="27" t="s">
        <v>1354</v>
      </c>
      <c r="B788" s="3" t="s">
        <v>1281</v>
      </c>
      <c r="C788" s="4" t="s">
        <v>125</v>
      </c>
      <c r="D788" s="118" t="s">
        <v>287</v>
      </c>
      <c r="E788" s="125" t="s">
        <v>1567</v>
      </c>
      <c r="F788" s="119" t="s">
        <v>1574</v>
      </c>
      <c r="G788" s="139">
        <f t="shared" si="100"/>
        <v>3.7037037037037038E-3</v>
      </c>
      <c r="H788" s="36">
        <v>3</v>
      </c>
      <c r="I788" s="37">
        <f t="shared" si="99"/>
        <v>1.2345679012345679E-3</v>
      </c>
    </row>
    <row r="789" spans="1:9" ht="30.6" x14ac:dyDescent="0.55000000000000004">
      <c r="A789" s="27" t="s">
        <v>1355</v>
      </c>
      <c r="B789" s="16" t="s">
        <v>914</v>
      </c>
      <c r="C789" s="4" t="s">
        <v>125</v>
      </c>
      <c r="D789" s="118" t="s">
        <v>287</v>
      </c>
      <c r="E789" s="125" t="s">
        <v>1567</v>
      </c>
      <c r="F789" s="119" t="s">
        <v>1574</v>
      </c>
      <c r="G789" s="139">
        <f t="shared" si="100"/>
        <v>3.7037037037037038E-3</v>
      </c>
      <c r="H789" s="36">
        <v>3</v>
      </c>
      <c r="I789" s="37">
        <f t="shared" si="99"/>
        <v>1.2345679012345679E-3</v>
      </c>
    </row>
    <row r="790" spans="1:9" ht="15.3" x14ac:dyDescent="0.55000000000000004">
      <c r="A790" s="121">
        <v>6</v>
      </c>
      <c r="B790" s="59" t="s">
        <v>1368</v>
      </c>
      <c r="C790" s="3"/>
      <c r="D790" s="118"/>
      <c r="E790" s="118"/>
      <c r="F790" s="119"/>
      <c r="G790" s="139"/>
      <c r="H790" s="36"/>
      <c r="I790" s="68" t="s">
        <v>1589</v>
      </c>
    </row>
    <row r="791" spans="1:9" ht="15.3" x14ac:dyDescent="0.55000000000000004">
      <c r="A791" s="23" t="s">
        <v>448</v>
      </c>
      <c r="B791" s="3" t="s">
        <v>759</v>
      </c>
      <c r="C791" s="4" t="s">
        <v>195</v>
      </c>
      <c r="D791" s="125" t="s">
        <v>939</v>
      </c>
      <c r="E791" s="125" t="s">
        <v>1576</v>
      </c>
      <c r="F791" s="125" t="s">
        <v>1583</v>
      </c>
      <c r="G791" s="37">
        <f>14/765</f>
        <v>1.8300653594771243E-2</v>
      </c>
      <c r="H791" s="34">
        <v>3</v>
      </c>
      <c r="I791" s="37">
        <f>G791/H791</f>
        <v>6.1002178649237479E-3</v>
      </c>
    </row>
    <row r="792" spans="1:9" ht="15.3" x14ac:dyDescent="0.55000000000000004">
      <c r="A792" s="23" t="s">
        <v>449</v>
      </c>
      <c r="B792" s="3" t="s">
        <v>760</v>
      </c>
      <c r="C792" s="4" t="s">
        <v>125</v>
      </c>
      <c r="D792" s="125" t="s">
        <v>939</v>
      </c>
      <c r="E792" s="125" t="s">
        <v>1576</v>
      </c>
      <c r="F792" s="125" t="s">
        <v>1583</v>
      </c>
      <c r="G792" s="37">
        <f t="shared" ref="G792:G799" si="101">14/765</f>
        <v>1.8300653594771243E-2</v>
      </c>
      <c r="H792" s="34">
        <v>3</v>
      </c>
      <c r="I792" s="37">
        <f t="shared" ref="I792:I855" si="102">G792/H792</f>
        <v>6.1002178649237479E-3</v>
      </c>
    </row>
    <row r="793" spans="1:9" ht="15.3" x14ac:dyDescent="0.55000000000000004">
      <c r="A793" s="23" t="s">
        <v>450</v>
      </c>
      <c r="B793" s="3" t="s">
        <v>761</v>
      </c>
      <c r="C793" s="4" t="s">
        <v>195</v>
      </c>
      <c r="D793" s="125" t="s">
        <v>940</v>
      </c>
      <c r="E793" s="125" t="s">
        <v>1577</v>
      </c>
      <c r="F793" s="125" t="s">
        <v>1584</v>
      </c>
      <c r="G793" s="37">
        <f>4/765</f>
        <v>5.2287581699346402E-3</v>
      </c>
      <c r="H793" s="34">
        <v>3</v>
      </c>
      <c r="I793" s="37">
        <f t="shared" si="102"/>
        <v>1.7429193899782135E-3</v>
      </c>
    </row>
    <row r="794" spans="1:9" ht="15.3" x14ac:dyDescent="0.55000000000000004">
      <c r="A794" s="23" t="s">
        <v>451</v>
      </c>
      <c r="B794" s="3" t="s">
        <v>243</v>
      </c>
      <c r="C794" s="4" t="s">
        <v>195</v>
      </c>
      <c r="D794" s="125" t="s">
        <v>939</v>
      </c>
      <c r="E794" s="125" t="s">
        <v>1576</v>
      </c>
      <c r="F794" s="125" t="s">
        <v>1583</v>
      </c>
      <c r="G794" s="37">
        <f t="shared" si="101"/>
        <v>1.8300653594771243E-2</v>
      </c>
      <c r="H794" s="34">
        <v>3</v>
      </c>
      <c r="I794" s="37">
        <f t="shared" si="102"/>
        <v>6.1002178649237479E-3</v>
      </c>
    </row>
    <row r="795" spans="1:9" ht="15.3" x14ac:dyDescent="0.55000000000000004">
      <c r="A795" s="23" t="s">
        <v>452</v>
      </c>
      <c r="B795" s="3" t="s">
        <v>762</v>
      </c>
      <c r="C795" s="4" t="s">
        <v>195</v>
      </c>
      <c r="D795" s="125" t="s">
        <v>939</v>
      </c>
      <c r="E795" s="125" t="s">
        <v>1576</v>
      </c>
      <c r="F795" s="125" t="s">
        <v>1583</v>
      </c>
      <c r="G795" s="37">
        <f t="shared" si="101"/>
        <v>1.8300653594771243E-2</v>
      </c>
      <c r="H795" s="34">
        <v>3</v>
      </c>
      <c r="I795" s="37">
        <f t="shared" si="102"/>
        <v>6.1002178649237479E-3</v>
      </c>
    </row>
    <row r="796" spans="1:9" ht="15.3" x14ac:dyDescent="0.55000000000000004">
      <c r="A796" s="23" t="s">
        <v>453</v>
      </c>
      <c r="B796" s="3" t="s">
        <v>763</v>
      </c>
      <c r="C796" s="4" t="s">
        <v>196</v>
      </c>
      <c r="D796" s="125" t="s">
        <v>939</v>
      </c>
      <c r="E796" s="125" t="s">
        <v>1576</v>
      </c>
      <c r="F796" s="125" t="s">
        <v>1583</v>
      </c>
      <c r="G796" s="37">
        <f t="shared" si="101"/>
        <v>1.8300653594771243E-2</v>
      </c>
      <c r="H796" s="34">
        <v>3</v>
      </c>
      <c r="I796" s="37">
        <f t="shared" si="102"/>
        <v>6.1002178649237479E-3</v>
      </c>
    </row>
    <row r="797" spans="1:9" ht="15.3" x14ac:dyDescent="0.55000000000000004">
      <c r="A797" s="23" t="s">
        <v>461</v>
      </c>
      <c r="B797" s="3" t="s">
        <v>764</v>
      </c>
      <c r="C797" s="4" t="s">
        <v>195</v>
      </c>
      <c r="D797" s="125" t="s">
        <v>939</v>
      </c>
      <c r="E797" s="125" t="s">
        <v>1576</v>
      </c>
      <c r="F797" s="125" t="s">
        <v>1583</v>
      </c>
      <c r="G797" s="37">
        <f t="shared" si="101"/>
        <v>1.8300653594771243E-2</v>
      </c>
      <c r="H797" s="34">
        <v>3</v>
      </c>
      <c r="I797" s="37">
        <f t="shared" si="102"/>
        <v>6.1002178649237479E-3</v>
      </c>
    </row>
    <row r="798" spans="1:9" ht="15.3" x14ac:dyDescent="0.55000000000000004">
      <c r="A798" s="23" t="s">
        <v>464</v>
      </c>
      <c r="B798" s="3" t="s">
        <v>765</v>
      </c>
      <c r="C798" s="4" t="s">
        <v>125</v>
      </c>
      <c r="D798" s="125" t="s">
        <v>939</v>
      </c>
      <c r="E798" s="125" t="s">
        <v>1576</v>
      </c>
      <c r="F798" s="125" t="s">
        <v>1583</v>
      </c>
      <c r="G798" s="37">
        <f t="shared" si="101"/>
        <v>1.8300653594771243E-2</v>
      </c>
      <c r="H798" s="34">
        <v>3</v>
      </c>
      <c r="I798" s="37">
        <f t="shared" si="102"/>
        <v>6.1002178649237479E-3</v>
      </c>
    </row>
    <row r="799" spans="1:9" ht="15.3" x14ac:dyDescent="0.55000000000000004">
      <c r="A799" s="23" t="s">
        <v>465</v>
      </c>
      <c r="B799" s="3" t="s">
        <v>766</v>
      </c>
      <c r="C799" s="4" t="s">
        <v>941</v>
      </c>
      <c r="D799" s="125" t="s">
        <v>939</v>
      </c>
      <c r="E799" s="125" t="s">
        <v>1576</v>
      </c>
      <c r="F799" s="125" t="s">
        <v>1583</v>
      </c>
      <c r="G799" s="37">
        <f t="shared" si="101"/>
        <v>1.8300653594771243E-2</v>
      </c>
      <c r="H799" s="34">
        <v>3</v>
      </c>
      <c r="I799" s="37">
        <f t="shared" si="102"/>
        <v>6.1002178649237479E-3</v>
      </c>
    </row>
    <row r="800" spans="1:9" ht="15.3" x14ac:dyDescent="0.55000000000000004">
      <c r="A800" s="23" t="s">
        <v>466</v>
      </c>
      <c r="B800" s="3" t="s">
        <v>767</v>
      </c>
      <c r="C800" s="4" t="s">
        <v>195</v>
      </c>
      <c r="D800" s="125" t="s">
        <v>940</v>
      </c>
      <c r="E800" s="125" t="s">
        <v>1577</v>
      </c>
      <c r="F800" s="125" t="s">
        <v>1584</v>
      </c>
      <c r="G800" s="37">
        <f>4/765</f>
        <v>5.2287581699346402E-3</v>
      </c>
      <c r="H800" s="34">
        <v>3</v>
      </c>
      <c r="I800" s="37">
        <f t="shared" si="102"/>
        <v>1.7429193899782135E-3</v>
      </c>
    </row>
    <row r="801" spans="1:9" ht="15.3" x14ac:dyDescent="0.55000000000000004">
      <c r="A801" s="23" t="s">
        <v>467</v>
      </c>
      <c r="B801" s="3" t="s">
        <v>768</v>
      </c>
      <c r="C801" s="4" t="s">
        <v>195</v>
      </c>
      <c r="D801" s="125" t="s">
        <v>940</v>
      </c>
      <c r="E801" s="125" t="s">
        <v>1577</v>
      </c>
      <c r="F801" s="125" t="s">
        <v>1584</v>
      </c>
      <c r="G801" s="37">
        <f t="shared" ref="G801:G807" si="103">4/765</f>
        <v>5.2287581699346402E-3</v>
      </c>
      <c r="H801" s="34">
        <v>3</v>
      </c>
      <c r="I801" s="37">
        <f t="shared" si="102"/>
        <v>1.7429193899782135E-3</v>
      </c>
    </row>
    <row r="802" spans="1:9" ht="15.3" x14ac:dyDescent="0.55000000000000004">
      <c r="A802" s="23" t="s">
        <v>942</v>
      </c>
      <c r="B802" s="3" t="s">
        <v>769</v>
      </c>
      <c r="C802" s="4" t="s">
        <v>195</v>
      </c>
      <c r="D802" s="125" t="s">
        <v>566</v>
      </c>
      <c r="E802" s="125" t="s">
        <v>1578</v>
      </c>
      <c r="F802" s="125" t="s">
        <v>1585</v>
      </c>
      <c r="G802" s="37">
        <f>8/765</f>
        <v>1.045751633986928E-2</v>
      </c>
      <c r="H802" s="34">
        <v>3</v>
      </c>
      <c r="I802" s="37">
        <f t="shared" si="102"/>
        <v>3.4858387799564269E-3</v>
      </c>
    </row>
    <row r="803" spans="1:9" ht="15.3" x14ac:dyDescent="0.55000000000000004">
      <c r="A803" s="23" t="s">
        <v>943</v>
      </c>
      <c r="B803" s="3" t="s">
        <v>770</v>
      </c>
      <c r="C803" s="4" t="s">
        <v>195</v>
      </c>
      <c r="D803" s="125" t="s">
        <v>333</v>
      </c>
      <c r="E803" s="125" t="s">
        <v>1579</v>
      </c>
      <c r="F803" s="125" t="s">
        <v>1566</v>
      </c>
      <c r="G803" s="37">
        <f>2/765</f>
        <v>2.6143790849673201E-3</v>
      </c>
      <c r="H803" s="34">
        <v>3</v>
      </c>
      <c r="I803" s="37">
        <f t="shared" si="102"/>
        <v>8.7145969498910673E-4</v>
      </c>
    </row>
    <row r="804" spans="1:9" ht="15.3" x14ac:dyDescent="0.55000000000000004">
      <c r="A804" s="23" t="s">
        <v>944</v>
      </c>
      <c r="B804" s="3" t="s">
        <v>771</v>
      </c>
      <c r="C804" s="4" t="s">
        <v>195</v>
      </c>
      <c r="D804" s="125" t="s">
        <v>940</v>
      </c>
      <c r="E804" s="125" t="s">
        <v>1577</v>
      </c>
      <c r="F804" s="125" t="s">
        <v>1584</v>
      </c>
      <c r="G804" s="37">
        <f t="shared" si="103"/>
        <v>5.2287581699346402E-3</v>
      </c>
      <c r="H804" s="34">
        <v>3</v>
      </c>
      <c r="I804" s="37">
        <f t="shared" si="102"/>
        <v>1.7429193899782135E-3</v>
      </c>
    </row>
    <row r="805" spans="1:9" ht="15.3" x14ac:dyDescent="0.55000000000000004">
      <c r="A805" s="23" t="s">
        <v>945</v>
      </c>
      <c r="B805" s="3" t="s">
        <v>772</v>
      </c>
      <c r="C805" s="4" t="s">
        <v>195</v>
      </c>
      <c r="D805" s="125" t="s">
        <v>940</v>
      </c>
      <c r="E805" s="125" t="s">
        <v>1577</v>
      </c>
      <c r="F805" s="125" t="s">
        <v>1584</v>
      </c>
      <c r="G805" s="37">
        <f t="shared" si="103"/>
        <v>5.2287581699346402E-3</v>
      </c>
      <c r="H805" s="34">
        <v>3</v>
      </c>
      <c r="I805" s="37">
        <f t="shared" si="102"/>
        <v>1.7429193899782135E-3</v>
      </c>
    </row>
    <row r="806" spans="1:9" ht="15.3" x14ac:dyDescent="0.55000000000000004">
      <c r="A806" s="23" t="s">
        <v>946</v>
      </c>
      <c r="B806" s="3" t="s">
        <v>773</v>
      </c>
      <c r="C806" s="4" t="s">
        <v>195</v>
      </c>
      <c r="D806" s="125" t="s">
        <v>940</v>
      </c>
      <c r="E806" s="125" t="s">
        <v>1577</v>
      </c>
      <c r="F806" s="125" t="s">
        <v>1584</v>
      </c>
      <c r="G806" s="37">
        <f t="shared" si="103"/>
        <v>5.2287581699346402E-3</v>
      </c>
      <c r="H806" s="34">
        <v>3</v>
      </c>
      <c r="I806" s="37">
        <f t="shared" si="102"/>
        <v>1.7429193899782135E-3</v>
      </c>
    </row>
    <row r="807" spans="1:9" ht="15.3" x14ac:dyDescent="0.55000000000000004">
      <c r="A807" s="23" t="s">
        <v>947</v>
      </c>
      <c r="B807" s="3" t="s">
        <v>36</v>
      </c>
      <c r="C807" s="4" t="s">
        <v>195</v>
      </c>
      <c r="D807" s="125" t="s">
        <v>940</v>
      </c>
      <c r="E807" s="125" t="s">
        <v>1577</v>
      </c>
      <c r="F807" s="125" t="s">
        <v>1584</v>
      </c>
      <c r="G807" s="37">
        <f t="shared" si="103"/>
        <v>5.2287581699346402E-3</v>
      </c>
      <c r="H807" s="34">
        <v>3</v>
      </c>
      <c r="I807" s="37">
        <f t="shared" si="102"/>
        <v>1.7429193899782135E-3</v>
      </c>
    </row>
    <row r="808" spans="1:9" ht="15.3" x14ac:dyDescent="0.55000000000000004">
      <c r="A808" s="23" t="s">
        <v>948</v>
      </c>
      <c r="B808" s="3" t="s">
        <v>774</v>
      </c>
      <c r="C808" s="4" t="s">
        <v>125</v>
      </c>
      <c r="D808" s="125" t="s">
        <v>939</v>
      </c>
      <c r="E808" s="125" t="s">
        <v>1576</v>
      </c>
      <c r="F808" s="125" t="s">
        <v>1583</v>
      </c>
      <c r="G808" s="37">
        <f>14/765</f>
        <v>1.8300653594771243E-2</v>
      </c>
      <c r="H808" s="34">
        <v>3</v>
      </c>
      <c r="I808" s="37">
        <f t="shared" si="102"/>
        <v>6.1002178649237479E-3</v>
      </c>
    </row>
    <row r="809" spans="1:9" ht="15.3" x14ac:dyDescent="0.55000000000000004">
      <c r="A809" s="23" t="s">
        <v>949</v>
      </c>
      <c r="B809" s="3" t="s">
        <v>775</v>
      </c>
      <c r="C809" s="4" t="s">
        <v>195</v>
      </c>
      <c r="D809" s="125" t="s">
        <v>939</v>
      </c>
      <c r="E809" s="125" t="s">
        <v>1576</v>
      </c>
      <c r="F809" s="125" t="s">
        <v>1583</v>
      </c>
      <c r="G809" s="37">
        <f t="shared" ref="G809:G821" si="104">14/765</f>
        <v>1.8300653594771243E-2</v>
      </c>
      <c r="H809" s="34">
        <v>3</v>
      </c>
      <c r="I809" s="37">
        <f t="shared" si="102"/>
        <v>6.1002178649237479E-3</v>
      </c>
    </row>
    <row r="810" spans="1:9" ht="15.3" x14ac:dyDescent="0.55000000000000004">
      <c r="A810" s="23" t="s">
        <v>950</v>
      </c>
      <c r="B810" s="3" t="s">
        <v>776</v>
      </c>
      <c r="C810" s="4" t="s">
        <v>195</v>
      </c>
      <c r="D810" s="125" t="s">
        <v>939</v>
      </c>
      <c r="E810" s="125" t="s">
        <v>1576</v>
      </c>
      <c r="F810" s="125" t="s">
        <v>1583</v>
      </c>
      <c r="G810" s="37">
        <f t="shared" si="104"/>
        <v>1.8300653594771243E-2</v>
      </c>
      <c r="H810" s="34">
        <v>3</v>
      </c>
      <c r="I810" s="37">
        <f t="shared" si="102"/>
        <v>6.1002178649237479E-3</v>
      </c>
    </row>
    <row r="811" spans="1:9" ht="15.3" x14ac:dyDescent="0.55000000000000004">
      <c r="A811" s="23" t="s">
        <v>951</v>
      </c>
      <c r="B811" s="3" t="s">
        <v>777</v>
      </c>
      <c r="C811" s="4" t="s">
        <v>195</v>
      </c>
      <c r="D811" s="125" t="s">
        <v>939</v>
      </c>
      <c r="E811" s="125" t="s">
        <v>1576</v>
      </c>
      <c r="F811" s="125" t="s">
        <v>1583</v>
      </c>
      <c r="G811" s="37">
        <f t="shared" si="104"/>
        <v>1.8300653594771243E-2</v>
      </c>
      <c r="H811" s="34">
        <v>3</v>
      </c>
      <c r="I811" s="37">
        <f t="shared" si="102"/>
        <v>6.1002178649237479E-3</v>
      </c>
    </row>
    <row r="812" spans="1:9" ht="15.3" x14ac:dyDescent="0.55000000000000004">
      <c r="A812" s="23" t="s">
        <v>952</v>
      </c>
      <c r="B812" s="3" t="s">
        <v>778</v>
      </c>
      <c r="C812" s="4" t="s">
        <v>195</v>
      </c>
      <c r="D812" s="125" t="s">
        <v>939</v>
      </c>
      <c r="E812" s="125" t="s">
        <v>1576</v>
      </c>
      <c r="F812" s="125" t="s">
        <v>1583</v>
      </c>
      <c r="G812" s="37">
        <f t="shared" si="104"/>
        <v>1.8300653594771243E-2</v>
      </c>
      <c r="H812" s="34">
        <v>3</v>
      </c>
      <c r="I812" s="37">
        <f t="shared" si="102"/>
        <v>6.1002178649237479E-3</v>
      </c>
    </row>
    <row r="813" spans="1:9" ht="15.3" x14ac:dyDescent="0.55000000000000004">
      <c r="A813" s="23" t="s">
        <v>953</v>
      </c>
      <c r="B813" s="3" t="s">
        <v>779</v>
      </c>
      <c r="C813" s="4" t="s">
        <v>195</v>
      </c>
      <c r="D813" s="125" t="s">
        <v>939</v>
      </c>
      <c r="E813" s="125" t="s">
        <v>1576</v>
      </c>
      <c r="F813" s="125" t="s">
        <v>1583</v>
      </c>
      <c r="G813" s="37">
        <f t="shared" si="104"/>
        <v>1.8300653594771243E-2</v>
      </c>
      <c r="H813" s="34">
        <v>3</v>
      </c>
      <c r="I813" s="37">
        <f t="shared" si="102"/>
        <v>6.1002178649237479E-3</v>
      </c>
    </row>
    <row r="814" spans="1:9" ht="15.3" x14ac:dyDescent="0.55000000000000004">
      <c r="A814" s="23" t="s">
        <v>954</v>
      </c>
      <c r="B814" s="3" t="s">
        <v>780</v>
      </c>
      <c r="C814" s="4" t="s">
        <v>125</v>
      </c>
      <c r="D814" s="125" t="s">
        <v>939</v>
      </c>
      <c r="E814" s="125" t="s">
        <v>1576</v>
      </c>
      <c r="F814" s="125" t="s">
        <v>1583</v>
      </c>
      <c r="G814" s="37">
        <f t="shared" si="104"/>
        <v>1.8300653594771243E-2</v>
      </c>
      <c r="H814" s="34">
        <v>3</v>
      </c>
      <c r="I814" s="37">
        <f t="shared" si="102"/>
        <v>6.1002178649237479E-3</v>
      </c>
    </row>
    <row r="815" spans="1:9" ht="15.3" x14ac:dyDescent="0.55000000000000004">
      <c r="A815" s="23" t="s">
        <v>955</v>
      </c>
      <c r="B815" s="3" t="s">
        <v>781</v>
      </c>
      <c r="C815" s="4" t="s">
        <v>195</v>
      </c>
      <c r="D815" s="125" t="s">
        <v>939</v>
      </c>
      <c r="E815" s="125" t="s">
        <v>1576</v>
      </c>
      <c r="F815" s="125" t="s">
        <v>1583</v>
      </c>
      <c r="G815" s="37">
        <f t="shared" si="104"/>
        <v>1.8300653594771243E-2</v>
      </c>
      <c r="H815" s="34">
        <v>3</v>
      </c>
      <c r="I815" s="37">
        <f t="shared" si="102"/>
        <v>6.1002178649237479E-3</v>
      </c>
    </row>
    <row r="816" spans="1:9" ht="15.3" x14ac:dyDescent="0.55000000000000004">
      <c r="A816" s="23" t="s">
        <v>956</v>
      </c>
      <c r="B816" s="3" t="s">
        <v>782</v>
      </c>
      <c r="C816" s="4" t="s">
        <v>195</v>
      </c>
      <c r="D816" s="125" t="s">
        <v>939</v>
      </c>
      <c r="E816" s="125" t="s">
        <v>1576</v>
      </c>
      <c r="F816" s="125" t="s">
        <v>1583</v>
      </c>
      <c r="G816" s="37">
        <f t="shared" si="104"/>
        <v>1.8300653594771243E-2</v>
      </c>
      <c r="H816" s="34">
        <v>3</v>
      </c>
      <c r="I816" s="37">
        <f t="shared" si="102"/>
        <v>6.1002178649237479E-3</v>
      </c>
    </row>
    <row r="817" spans="1:11" ht="15.3" x14ac:dyDescent="0.55000000000000004">
      <c r="A817" s="23" t="s">
        <v>957</v>
      </c>
      <c r="B817" s="3" t="s">
        <v>783</v>
      </c>
      <c r="C817" s="4" t="s">
        <v>195</v>
      </c>
      <c r="D817" s="125" t="s">
        <v>939</v>
      </c>
      <c r="E817" s="125" t="s">
        <v>1576</v>
      </c>
      <c r="F817" s="125" t="s">
        <v>1583</v>
      </c>
      <c r="G817" s="37">
        <f t="shared" si="104"/>
        <v>1.8300653594771243E-2</v>
      </c>
      <c r="H817" s="34">
        <v>3</v>
      </c>
      <c r="I817" s="37">
        <f t="shared" si="102"/>
        <v>6.1002178649237479E-3</v>
      </c>
    </row>
    <row r="818" spans="1:11" ht="15.3" x14ac:dyDescent="0.55000000000000004">
      <c r="A818" s="23" t="s">
        <v>958</v>
      </c>
      <c r="B818" s="3" t="s">
        <v>784</v>
      </c>
      <c r="C818" s="4" t="s">
        <v>195</v>
      </c>
      <c r="D818" s="125" t="s">
        <v>939</v>
      </c>
      <c r="E818" s="125" t="s">
        <v>1576</v>
      </c>
      <c r="F818" s="125" t="s">
        <v>1583</v>
      </c>
      <c r="G818" s="37">
        <f t="shared" si="104"/>
        <v>1.8300653594771243E-2</v>
      </c>
      <c r="H818" s="34">
        <v>3</v>
      </c>
      <c r="I818" s="37">
        <f t="shared" si="102"/>
        <v>6.1002178649237479E-3</v>
      </c>
    </row>
    <row r="819" spans="1:11" ht="15.3" x14ac:dyDescent="0.55000000000000004">
      <c r="A819" s="23" t="s">
        <v>959</v>
      </c>
      <c r="B819" s="3" t="s">
        <v>785</v>
      </c>
      <c r="C819" s="4" t="s">
        <v>195</v>
      </c>
      <c r="D819" s="125" t="s">
        <v>939</v>
      </c>
      <c r="E819" s="125" t="s">
        <v>1576</v>
      </c>
      <c r="F819" s="125" t="s">
        <v>1583</v>
      </c>
      <c r="G819" s="37">
        <f t="shared" si="104"/>
        <v>1.8300653594771243E-2</v>
      </c>
      <c r="H819" s="34">
        <v>3</v>
      </c>
      <c r="I819" s="37">
        <f t="shared" si="102"/>
        <v>6.1002178649237479E-3</v>
      </c>
    </row>
    <row r="820" spans="1:11" ht="15.3" x14ac:dyDescent="0.55000000000000004">
      <c r="A820" s="23" t="s">
        <v>960</v>
      </c>
      <c r="B820" s="3" t="s">
        <v>786</v>
      </c>
      <c r="C820" s="4" t="s">
        <v>195</v>
      </c>
      <c r="D820" s="125" t="s">
        <v>939</v>
      </c>
      <c r="E820" s="125" t="s">
        <v>1576</v>
      </c>
      <c r="F820" s="125" t="s">
        <v>1583</v>
      </c>
      <c r="G820" s="37">
        <f t="shared" si="104"/>
        <v>1.8300653594771243E-2</v>
      </c>
      <c r="H820" s="34">
        <v>3</v>
      </c>
      <c r="I820" s="37">
        <f t="shared" si="102"/>
        <v>6.1002178649237479E-3</v>
      </c>
    </row>
    <row r="821" spans="1:11" ht="15.3" x14ac:dyDescent="0.5">
      <c r="A821" s="23" t="s">
        <v>961</v>
      </c>
      <c r="B821" s="3" t="s">
        <v>787</v>
      </c>
      <c r="C821" s="4" t="s">
        <v>195</v>
      </c>
      <c r="D821" s="125" t="s">
        <v>939</v>
      </c>
      <c r="E821" s="125" t="s">
        <v>1576</v>
      </c>
      <c r="F821" s="125" t="s">
        <v>1583</v>
      </c>
      <c r="G821" s="37">
        <f t="shared" si="104"/>
        <v>1.8300653594771243E-2</v>
      </c>
      <c r="H821" s="34">
        <v>3</v>
      </c>
      <c r="I821" s="37">
        <f t="shared" si="102"/>
        <v>6.1002178649237479E-3</v>
      </c>
      <c r="K821" s="114"/>
    </row>
    <row r="822" spans="1:11" ht="15.3" x14ac:dyDescent="0.5">
      <c r="A822" s="23" t="s">
        <v>962</v>
      </c>
      <c r="B822" s="3" t="s">
        <v>965</v>
      </c>
      <c r="C822" s="6" t="s">
        <v>967</v>
      </c>
      <c r="D822" s="125" t="s">
        <v>912</v>
      </c>
      <c r="E822" s="125" t="s">
        <v>1580</v>
      </c>
      <c r="F822" s="125" t="s">
        <v>1586</v>
      </c>
      <c r="G822" s="37">
        <f>90/765</f>
        <v>0.11764705882352941</v>
      </c>
      <c r="H822" s="34">
        <v>3</v>
      </c>
      <c r="I822" s="37">
        <f t="shared" si="102"/>
        <v>3.9215686274509803E-2</v>
      </c>
      <c r="K822" s="114"/>
    </row>
    <row r="823" spans="1:11" ht="15.3" x14ac:dyDescent="0.5">
      <c r="A823" s="23" t="s">
        <v>963</v>
      </c>
      <c r="B823" s="3" t="s">
        <v>966</v>
      </c>
      <c r="C823" s="6" t="s">
        <v>195</v>
      </c>
      <c r="D823" s="125" t="s">
        <v>912</v>
      </c>
      <c r="E823" s="125" t="s">
        <v>1580</v>
      </c>
      <c r="F823" s="125" t="s">
        <v>1586</v>
      </c>
      <c r="G823" s="37">
        <f t="shared" ref="G823:G824" si="105">90/765</f>
        <v>0.11764705882352941</v>
      </c>
      <c r="H823" s="34">
        <v>3</v>
      </c>
      <c r="I823" s="37">
        <f t="shared" si="102"/>
        <v>3.9215686274509803E-2</v>
      </c>
      <c r="K823" s="114"/>
    </row>
    <row r="824" spans="1:11" ht="15.3" x14ac:dyDescent="0.5">
      <c r="A824" s="23" t="s">
        <v>964</v>
      </c>
      <c r="B824" s="3" t="s">
        <v>788</v>
      </c>
      <c r="C824" s="4" t="s">
        <v>195</v>
      </c>
      <c r="D824" s="125" t="s">
        <v>912</v>
      </c>
      <c r="E824" s="125" t="s">
        <v>1580</v>
      </c>
      <c r="F824" s="125" t="s">
        <v>1586</v>
      </c>
      <c r="G824" s="37">
        <f t="shared" si="105"/>
        <v>0.11764705882352941</v>
      </c>
      <c r="H824" s="34">
        <v>3</v>
      </c>
      <c r="I824" s="37">
        <f t="shared" si="102"/>
        <v>3.9215686274509803E-2</v>
      </c>
      <c r="K824" s="114"/>
    </row>
    <row r="825" spans="1:11" ht="15.3" x14ac:dyDescent="0.5">
      <c r="A825" s="23" t="s">
        <v>968</v>
      </c>
      <c r="B825" s="3" t="s">
        <v>789</v>
      </c>
      <c r="C825" s="4" t="s">
        <v>195</v>
      </c>
      <c r="D825" s="125" t="s">
        <v>939</v>
      </c>
      <c r="E825" s="125" t="s">
        <v>1576</v>
      </c>
      <c r="F825" s="125" t="s">
        <v>1583</v>
      </c>
      <c r="G825" s="37">
        <f>14/765</f>
        <v>1.8300653594771243E-2</v>
      </c>
      <c r="H825" s="34">
        <v>3</v>
      </c>
      <c r="I825" s="37">
        <f t="shared" si="102"/>
        <v>6.1002178649237479E-3</v>
      </c>
      <c r="K825" s="114"/>
    </row>
    <row r="826" spans="1:11" ht="15.3" x14ac:dyDescent="0.5">
      <c r="A826" s="23" t="s">
        <v>969</v>
      </c>
      <c r="B826" s="3" t="s">
        <v>790</v>
      </c>
      <c r="C826" s="4" t="s">
        <v>195</v>
      </c>
      <c r="D826" s="125" t="s">
        <v>939</v>
      </c>
      <c r="E826" s="125" t="s">
        <v>1576</v>
      </c>
      <c r="F826" s="125" t="s">
        <v>1583</v>
      </c>
      <c r="G826" s="37">
        <f t="shared" ref="G826:G844" si="106">14/765</f>
        <v>1.8300653594771243E-2</v>
      </c>
      <c r="H826" s="34">
        <v>3</v>
      </c>
      <c r="I826" s="37">
        <f t="shared" si="102"/>
        <v>6.1002178649237479E-3</v>
      </c>
      <c r="K826" s="114"/>
    </row>
    <row r="827" spans="1:11" ht="15.3" x14ac:dyDescent="0.5">
      <c r="A827" s="23" t="s">
        <v>970</v>
      </c>
      <c r="B827" s="3" t="s">
        <v>791</v>
      </c>
      <c r="C827" s="4" t="s">
        <v>195</v>
      </c>
      <c r="D827" s="125" t="s">
        <v>939</v>
      </c>
      <c r="E827" s="125" t="s">
        <v>1576</v>
      </c>
      <c r="F827" s="125" t="s">
        <v>1583</v>
      </c>
      <c r="G827" s="37">
        <f t="shared" si="106"/>
        <v>1.8300653594771243E-2</v>
      </c>
      <c r="H827" s="34">
        <v>3</v>
      </c>
      <c r="I827" s="37">
        <f t="shared" si="102"/>
        <v>6.1002178649237479E-3</v>
      </c>
      <c r="K827" s="114"/>
    </row>
    <row r="828" spans="1:11" ht="15.3" x14ac:dyDescent="0.5">
      <c r="A828" s="23" t="s">
        <v>971</v>
      </c>
      <c r="B828" s="3" t="s">
        <v>792</v>
      </c>
      <c r="C828" s="4" t="s">
        <v>195</v>
      </c>
      <c r="D828" s="125" t="s">
        <v>939</v>
      </c>
      <c r="E828" s="125" t="s">
        <v>1576</v>
      </c>
      <c r="F828" s="125" t="s">
        <v>1583</v>
      </c>
      <c r="G828" s="37">
        <f t="shared" si="106"/>
        <v>1.8300653594771243E-2</v>
      </c>
      <c r="H828" s="34">
        <v>3</v>
      </c>
      <c r="I828" s="37">
        <f t="shared" si="102"/>
        <v>6.1002178649237479E-3</v>
      </c>
      <c r="K828" s="114"/>
    </row>
    <row r="829" spans="1:11" ht="15.3" x14ac:dyDescent="0.5">
      <c r="A829" s="23" t="s">
        <v>972</v>
      </c>
      <c r="B829" s="3" t="s">
        <v>793</v>
      </c>
      <c r="C829" s="4" t="s">
        <v>195</v>
      </c>
      <c r="D829" s="125" t="s">
        <v>939</v>
      </c>
      <c r="E829" s="125" t="s">
        <v>1576</v>
      </c>
      <c r="F829" s="125" t="s">
        <v>1583</v>
      </c>
      <c r="G829" s="37">
        <f t="shared" si="106"/>
        <v>1.8300653594771243E-2</v>
      </c>
      <c r="H829" s="34">
        <v>3</v>
      </c>
      <c r="I829" s="37">
        <f t="shared" si="102"/>
        <v>6.1002178649237479E-3</v>
      </c>
      <c r="K829" s="114"/>
    </row>
    <row r="830" spans="1:11" ht="15.3" x14ac:dyDescent="0.5">
      <c r="A830" s="23" t="s">
        <v>973</v>
      </c>
      <c r="B830" s="3" t="s">
        <v>794</v>
      </c>
      <c r="C830" s="4" t="s">
        <v>195</v>
      </c>
      <c r="D830" s="125" t="s">
        <v>939</v>
      </c>
      <c r="E830" s="125" t="s">
        <v>1576</v>
      </c>
      <c r="F830" s="125" t="s">
        <v>1583</v>
      </c>
      <c r="G830" s="37">
        <f t="shared" si="106"/>
        <v>1.8300653594771243E-2</v>
      </c>
      <c r="H830" s="34">
        <v>3</v>
      </c>
      <c r="I830" s="37">
        <f t="shared" si="102"/>
        <v>6.1002178649237479E-3</v>
      </c>
      <c r="K830" s="114"/>
    </row>
    <row r="831" spans="1:11" ht="15.3" x14ac:dyDescent="0.5">
      <c r="A831" s="23" t="s">
        <v>974</v>
      </c>
      <c r="B831" s="3" t="s">
        <v>795</v>
      </c>
      <c r="C831" s="4" t="s">
        <v>195</v>
      </c>
      <c r="D831" s="125" t="s">
        <v>979</v>
      </c>
      <c r="E831" s="125" t="s">
        <v>1581</v>
      </c>
      <c r="F831" s="125" t="s">
        <v>1587</v>
      </c>
      <c r="G831" s="37">
        <f>100/765</f>
        <v>0.13071895424836602</v>
      </c>
      <c r="H831" s="34">
        <v>3</v>
      </c>
      <c r="I831" s="37">
        <f t="shared" si="102"/>
        <v>4.357298474945534E-2</v>
      </c>
      <c r="K831" s="114"/>
    </row>
    <row r="832" spans="1:11" ht="15.3" x14ac:dyDescent="0.5">
      <c r="A832" s="23" t="s">
        <v>975</v>
      </c>
      <c r="B832" s="3" t="s">
        <v>796</v>
      </c>
      <c r="C832" s="4" t="s">
        <v>195</v>
      </c>
      <c r="D832" s="125" t="s">
        <v>939</v>
      </c>
      <c r="E832" s="125" t="s">
        <v>1576</v>
      </c>
      <c r="F832" s="125" t="s">
        <v>1583</v>
      </c>
      <c r="G832" s="37">
        <f t="shared" si="106"/>
        <v>1.8300653594771243E-2</v>
      </c>
      <c r="H832" s="34">
        <v>3</v>
      </c>
      <c r="I832" s="37">
        <f t="shared" si="102"/>
        <v>6.1002178649237479E-3</v>
      </c>
      <c r="K832" s="114"/>
    </row>
    <row r="833" spans="1:11" ht="15.3" x14ac:dyDescent="0.5">
      <c r="A833" s="23" t="s">
        <v>976</v>
      </c>
      <c r="B833" s="3" t="s">
        <v>797</v>
      </c>
      <c r="C833" s="4" t="s">
        <v>195</v>
      </c>
      <c r="D833" s="125" t="s">
        <v>939</v>
      </c>
      <c r="E833" s="125" t="s">
        <v>1576</v>
      </c>
      <c r="F833" s="125" t="s">
        <v>1583</v>
      </c>
      <c r="G833" s="37">
        <f t="shared" si="106"/>
        <v>1.8300653594771243E-2</v>
      </c>
      <c r="H833" s="34">
        <v>3</v>
      </c>
      <c r="I833" s="37">
        <f t="shared" si="102"/>
        <v>6.1002178649237479E-3</v>
      </c>
      <c r="K833" s="114"/>
    </row>
    <row r="834" spans="1:11" ht="15.3" x14ac:dyDescent="0.5">
      <c r="A834" s="23" t="s">
        <v>977</v>
      </c>
      <c r="B834" s="3" t="s">
        <v>798</v>
      </c>
      <c r="C834" s="4" t="s">
        <v>195</v>
      </c>
      <c r="D834" s="125" t="s">
        <v>939</v>
      </c>
      <c r="E834" s="125" t="s">
        <v>1576</v>
      </c>
      <c r="F834" s="125" t="s">
        <v>1583</v>
      </c>
      <c r="G834" s="37">
        <f t="shared" si="106"/>
        <v>1.8300653594771243E-2</v>
      </c>
      <c r="H834" s="34">
        <v>3</v>
      </c>
      <c r="I834" s="37">
        <f t="shared" si="102"/>
        <v>6.1002178649237479E-3</v>
      </c>
      <c r="K834" s="114"/>
    </row>
    <row r="835" spans="1:11" ht="15.3" x14ac:dyDescent="0.5">
      <c r="A835" s="23" t="s">
        <v>978</v>
      </c>
      <c r="B835" s="3" t="s">
        <v>799</v>
      </c>
      <c r="C835" s="4" t="s">
        <v>125</v>
      </c>
      <c r="D835" s="125" t="s">
        <v>939</v>
      </c>
      <c r="E835" s="125" t="s">
        <v>1576</v>
      </c>
      <c r="F835" s="125" t="s">
        <v>1583</v>
      </c>
      <c r="G835" s="37">
        <f t="shared" si="106"/>
        <v>1.8300653594771243E-2</v>
      </c>
      <c r="H835" s="34">
        <v>3</v>
      </c>
      <c r="I835" s="37">
        <f t="shared" si="102"/>
        <v>6.1002178649237479E-3</v>
      </c>
      <c r="K835" s="114"/>
    </row>
    <row r="836" spans="1:11" ht="15.3" x14ac:dyDescent="0.5">
      <c r="A836" s="23" t="s">
        <v>980</v>
      </c>
      <c r="B836" s="3" t="s">
        <v>800</v>
      </c>
      <c r="C836" s="4" t="s">
        <v>125</v>
      </c>
      <c r="D836" s="125" t="s">
        <v>939</v>
      </c>
      <c r="E836" s="125" t="s">
        <v>1576</v>
      </c>
      <c r="F836" s="125" t="s">
        <v>1583</v>
      </c>
      <c r="G836" s="37">
        <f t="shared" si="106"/>
        <v>1.8300653594771243E-2</v>
      </c>
      <c r="H836" s="34">
        <v>3</v>
      </c>
      <c r="I836" s="37">
        <f t="shared" si="102"/>
        <v>6.1002178649237479E-3</v>
      </c>
      <c r="K836" s="114"/>
    </row>
    <row r="837" spans="1:11" ht="15.3" x14ac:dyDescent="0.5">
      <c r="A837" s="23" t="s">
        <v>981</v>
      </c>
      <c r="B837" s="3" t="s">
        <v>801</v>
      </c>
      <c r="C837" s="4" t="s">
        <v>125</v>
      </c>
      <c r="D837" s="125" t="s">
        <v>939</v>
      </c>
      <c r="E837" s="125" t="s">
        <v>1576</v>
      </c>
      <c r="F837" s="125" t="s">
        <v>1583</v>
      </c>
      <c r="G837" s="37">
        <f t="shared" si="106"/>
        <v>1.8300653594771243E-2</v>
      </c>
      <c r="H837" s="34">
        <v>3</v>
      </c>
      <c r="I837" s="37">
        <f t="shared" si="102"/>
        <v>6.1002178649237479E-3</v>
      </c>
      <c r="K837" s="114"/>
    </row>
    <row r="838" spans="1:11" ht="15.3" x14ac:dyDescent="0.5">
      <c r="A838" s="23" t="s">
        <v>982</v>
      </c>
      <c r="B838" s="3" t="s">
        <v>802</v>
      </c>
      <c r="C838" s="4" t="s">
        <v>125</v>
      </c>
      <c r="D838" s="125" t="s">
        <v>939</v>
      </c>
      <c r="E838" s="125" t="s">
        <v>1576</v>
      </c>
      <c r="F838" s="125" t="s">
        <v>1583</v>
      </c>
      <c r="G838" s="37">
        <f t="shared" si="106"/>
        <v>1.8300653594771243E-2</v>
      </c>
      <c r="H838" s="34">
        <v>3</v>
      </c>
      <c r="I838" s="37">
        <f t="shared" si="102"/>
        <v>6.1002178649237479E-3</v>
      </c>
      <c r="K838" s="114"/>
    </row>
    <row r="839" spans="1:11" ht="15.3" x14ac:dyDescent="0.5">
      <c r="A839" s="23" t="s">
        <v>983</v>
      </c>
      <c r="B839" s="3" t="s">
        <v>803</v>
      </c>
      <c r="C839" s="4" t="s">
        <v>195</v>
      </c>
      <c r="D839" s="125" t="s">
        <v>939</v>
      </c>
      <c r="E839" s="125" t="s">
        <v>1576</v>
      </c>
      <c r="F839" s="125" t="s">
        <v>1583</v>
      </c>
      <c r="G839" s="37">
        <f t="shared" si="106"/>
        <v>1.8300653594771243E-2</v>
      </c>
      <c r="H839" s="34">
        <v>3</v>
      </c>
      <c r="I839" s="37">
        <f t="shared" si="102"/>
        <v>6.1002178649237479E-3</v>
      </c>
      <c r="K839" s="114"/>
    </row>
    <row r="840" spans="1:11" ht="15.3" x14ac:dyDescent="0.5">
      <c r="A840" s="23" t="s">
        <v>984</v>
      </c>
      <c r="B840" s="3" t="s">
        <v>804</v>
      </c>
      <c r="C840" s="4" t="s">
        <v>195</v>
      </c>
      <c r="D840" s="125" t="s">
        <v>939</v>
      </c>
      <c r="E840" s="125" t="s">
        <v>1576</v>
      </c>
      <c r="F840" s="125" t="s">
        <v>1583</v>
      </c>
      <c r="G840" s="37">
        <f t="shared" si="106"/>
        <v>1.8300653594771243E-2</v>
      </c>
      <c r="H840" s="34">
        <v>3</v>
      </c>
      <c r="I840" s="37">
        <f t="shared" si="102"/>
        <v>6.1002178649237479E-3</v>
      </c>
      <c r="K840" s="114"/>
    </row>
    <row r="841" spans="1:11" ht="15.3" x14ac:dyDescent="0.5">
      <c r="A841" s="23" t="s">
        <v>985</v>
      </c>
      <c r="B841" s="3" t="s">
        <v>805</v>
      </c>
      <c r="C841" s="4" t="s">
        <v>195</v>
      </c>
      <c r="D841" s="125" t="s">
        <v>939</v>
      </c>
      <c r="E841" s="125" t="s">
        <v>1576</v>
      </c>
      <c r="F841" s="125" t="s">
        <v>1583</v>
      </c>
      <c r="G841" s="37">
        <f t="shared" si="106"/>
        <v>1.8300653594771243E-2</v>
      </c>
      <c r="H841" s="34">
        <v>3</v>
      </c>
      <c r="I841" s="37">
        <f t="shared" si="102"/>
        <v>6.1002178649237479E-3</v>
      </c>
      <c r="K841" s="114"/>
    </row>
    <row r="842" spans="1:11" ht="15.3" x14ac:dyDescent="0.5">
      <c r="A842" s="23" t="s">
        <v>986</v>
      </c>
      <c r="B842" s="3" t="s">
        <v>806</v>
      </c>
      <c r="C842" s="4" t="s">
        <v>195</v>
      </c>
      <c r="D842" s="125" t="s">
        <v>940</v>
      </c>
      <c r="E842" s="125" t="s">
        <v>1577</v>
      </c>
      <c r="F842" s="125" t="s">
        <v>1584</v>
      </c>
      <c r="G842" s="37">
        <f>4/765</f>
        <v>5.2287581699346402E-3</v>
      </c>
      <c r="H842" s="34">
        <v>3</v>
      </c>
      <c r="I842" s="37">
        <f t="shared" si="102"/>
        <v>1.7429193899782135E-3</v>
      </c>
      <c r="K842" s="114"/>
    </row>
    <row r="843" spans="1:11" ht="15.3" x14ac:dyDescent="0.5">
      <c r="A843" s="23" t="s">
        <v>988</v>
      </c>
      <c r="B843" s="3" t="s">
        <v>807</v>
      </c>
      <c r="C843" s="4" t="s">
        <v>195</v>
      </c>
      <c r="D843" s="125" t="s">
        <v>939</v>
      </c>
      <c r="E843" s="125" t="s">
        <v>1576</v>
      </c>
      <c r="F843" s="125" t="s">
        <v>1583</v>
      </c>
      <c r="G843" s="37">
        <f t="shared" si="106"/>
        <v>1.8300653594771243E-2</v>
      </c>
      <c r="H843" s="34">
        <v>3</v>
      </c>
      <c r="I843" s="37">
        <f t="shared" si="102"/>
        <v>6.1002178649237479E-3</v>
      </c>
      <c r="K843" s="114"/>
    </row>
    <row r="844" spans="1:11" ht="15.3" x14ac:dyDescent="0.5">
      <c r="A844" s="23" t="s">
        <v>989</v>
      </c>
      <c r="B844" s="3" t="s">
        <v>808</v>
      </c>
      <c r="C844" s="4" t="s">
        <v>195</v>
      </c>
      <c r="D844" s="125" t="s">
        <v>939</v>
      </c>
      <c r="E844" s="125" t="s">
        <v>1576</v>
      </c>
      <c r="F844" s="125" t="s">
        <v>1583</v>
      </c>
      <c r="G844" s="37">
        <f t="shared" si="106"/>
        <v>1.8300653594771243E-2</v>
      </c>
      <c r="H844" s="34">
        <v>5</v>
      </c>
      <c r="I844" s="37">
        <f t="shared" si="102"/>
        <v>3.6601307189542487E-3</v>
      </c>
      <c r="K844" s="114"/>
    </row>
    <row r="845" spans="1:11" ht="15.3" x14ac:dyDescent="0.5">
      <c r="A845" s="23" t="s">
        <v>990</v>
      </c>
      <c r="B845" s="3" t="s">
        <v>809</v>
      </c>
      <c r="C845" s="4" t="s">
        <v>195</v>
      </c>
      <c r="D845" s="125" t="s">
        <v>987</v>
      </c>
      <c r="E845" s="125" t="s">
        <v>1582</v>
      </c>
      <c r="F845" s="125" t="s">
        <v>1588</v>
      </c>
      <c r="G845" s="37">
        <f>28/765</f>
        <v>3.6601307189542485E-2</v>
      </c>
      <c r="H845" s="34">
        <v>3</v>
      </c>
      <c r="I845" s="37">
        <f t="shared" si="102"/>
        <v>1.2200435729847496E-2</v>
      </c>
      <c r="K845" s="114"/>
    </row>
    <row r="846" spans="1:11" ht="30.6" x14ac:dyDescent="0.5">
      <c r="A846" s="23" t="s">
        <v>991</v>
      </c>
      <c r="B846" s="3" t="s">
        <v>810</v>
      </c>
      <c r="C846" s="4" t="s">
        <v>125</v>
      </c>
      <c r="D846" s="118" t="s">
        <v>287</v>
      </c>
      <c r="E846" s="118" t="s">
        <v>613</v>
      </c>
      <c r="F846" s="119" t="s">
        <v>1553</v>
      </c>
      <c r="G846" s="37">
        <f>1/225</f>
        <v>4.4444444444444444E-3</v>
      </c>
      <c r="H846" s="34">
        <v>3</v>
      </c>
      <c r="I846" s="37">
        <f t="shared" si="102"/>
        <v>1.4814814814814814E-3</v>
      </c>
      <c r="K846" s="114"/>
    </row>
    <row r="847" spans="1:11" ht="15.3" x14ac:dyDescent="0.5">
      <c r="A847" s="11" t="s">
        <v>992</v>
      </c>
      <c r="B847" s="16" t="s">
        <v>993</v>
      </c>
      <c r="C847" s="6" t="s">
        <v>125</v>
      </c>
      <c r="D847" s="125" t="s">
        <v>333</v>
      </c>
      <c r="E847" s="125" t="s">
        <v>1579</v>
      </c>
      <c r="F847" s="125" t="s">
        <v>1566</v>
      </c>
      <c r="G847" s="37">
        <f>2/765</f>
        <v>2.6143790849673201E-3</v>
      </c>
      <c r="H847" s="34">
        <v>3</v>
      </c>
      <c r="I847" s="37">
        <f t="shared" si="102"/>
        <v>8.7145969498910673E-4</v>
      </c>
      <c r="K847" s="114"/>
    </row>
    <row r="848" spans="1:11" ht="15.3" x14ac:dyDescent="0.5">
      <c r="A848" s="11" t="s">
        <v>994</v>
      </c>
      <c r="B848" s="3" t="s">
        <v>1282</v>
      </c>
      <c r="C848" s="4" t="s">
        <v>197</v>
      </c>
      <c r="D848" s="118" t="s">
        <v>287</v>
      </c>
      <c r="E848" s="125" t="s">
        <v>613</v>
      </c>
      <c r="F848" s="125" t="s">
        <v>1553</v>
      </c>
      <c r="G848" s="139">
        <f>1/225</f>
        <v>4.4444444444444444E-3</v>
      </c>
      <c r="H848" s="36">
        <v>3</v>
      </c>
      <c r="I848" s="37">
        <f t="shared" si="102"/>
        <v>1.4814814814814814E-3</v>
      </c>
      <c r="K848" s="114"/>
    </row>
    <row r="849" spans="1:11" ht="15.3" x14ac:dyDescent="0.5">
      <c r="A849" s="11" t="s">
        <v>995</v>
      </c>
      <c r="B849" s="3" t="s">
        <v>1283</v>
      </c>
      <c r="C849" s="4" t="s">
        <v>197</v>
      </c>
      <c r="D849" s="118" t="s">
        <v>287</v>
      </c>
      <c r="E849" s="125" t="s">
        <v>613</v>
      </c>
      <c r="F849" s="125" t="s">
        <v>1553</v>
      </c>
      <c r="G849" s="139">
        <f t="shared" ref="G849:G856" si="107">1/225</f>
        <v>4.4444444444444444E-3</v>
      </c>
      <c r="H849" s="36">
        <v>3</v>
      </c>
      <c r="I849" s="37">
        <f t="shared" si="102"/>
        <v>1.4814814814814814E-3</v>
      </c>
      <c r="K849" s="114"/>
    </row>
    <row r="850" spans="1:11" ht="15.3" x14ac:dyDescent="0.5">
      <c r="A850" s="11" t="s">
        <v>996</v>
      </c>
      <c r="B850" s="3" t="s">
        <v>1284</v>
      </c>
      <c r="C850" s="4" t="s">
        <v>197</v>
      </c>
      <c r="D850" s="118" t="s">
        <v>287</v>
      </c>
      <c r="E850" s="125" t="s">
        <v>613</v>
      </c>
      <c r="F850" s="125" t="s">
        <v>1553</v>
      </c>
      <c r="G850" s="139">
        <f t="shared" si="107"/>
        <v>4.4444444444444444E-3</v>
      </c>
      <c r="H850" s="36">
        <v>3</v>
      </c>
      <c r="I850" s="37">
        <f t="shared" si="102"/>
        <v>1.4814814814814814E-3</v>
      </c>
      <c r="K850" s="114"/>
    </row>
    <row r="851" spans="1:11" ht="15.3" x14ac:dyDescent="0.5">
      <c r="A851" s="11" t="s">
        <v>997</v>
      </c>
      <c r="B851" s="3" t="s">
        <v>1285</v>
      </c>
      <c r="C851" s="4" t="s">
        <v>197</v>
      </c>
      <c r="D851" s="118" t="s">
        <v>287</v>
      </c>
      <c r="E851" s="125" t="s">
        <v>613</v>
      </c>
      <c r="F851" s="125" t="s">
        <v>1553</v>
      </c>
      <c r="G851" s="139">
        <f t="shared" si="107"/>
        <v>4.4444444444444444E-3</v>
      </c>
      <c r="H851" s="36">
        <v>3</v>
      </c>
      <c r="I851" s="37">
        <f t="shared" si="102"/>
        <v>1.4814814814814814E-3</v>
      </c>
      <c r="K851" s="114"/>
    </row>
    <row r="852" spans="1:11" ht="30.6" x14ac:dyDescent="0.5">
      <c r="A852" s="11" t="s">
        <v>998</v>
      </c>
      <c r="B852" s="3" t="s">
        <v>1286</v>
      </c>
      <c r="C852" s="4" t="s">
        <v>197</v>
      </c>
      <c r="D852" s="118" t="s">
        <v>287</v>
      </c>
      <c r="E852" s="125" t="s">
        <v>613</v>
      </c>
      <c r="F852" s="125" t="s">
        <v>1553</v>
      </c>
      <c r="G852" s="139">
        <f t="shared" si="107"/>
        <v>4.4444444444444444E-3</v>
      </c>
      <c r="H852" s="36">
        <v>3</v>
      </c>
      <c r="I852" s="37">
        <f t="shared" si="102"/>
        <v>1.4814814814814814E-3</v>
      </c>
      <c r="K852" s="114"/>
    </row>
    <row r="853" spans="1:11" ht="15.3" x14ac:dyDescent="0.5">
      <c r="A853" s="11" t="s">
        <v>999</v>
      </c>
      <c r="B853" s="3" t="s">
        <v>1287</v>
      </c>
      <c r="C853" s="4" t="s">
        <v>197</v>
      </c>
      <c r="D853" s="118" t="s">
        <v>287</v>
      </c>
      <c r="E853" s="125" t="s">
        <v>613</v>
      </c>
      <c r="F853" s="125" t="s">
        <v>1553</v>
      </c>
      <c r="G853" s="139">
        <f t="shared" si="107"/>
        <v>4.4444444444444444E-3</v>
      </c>
      <c r="H853" s="36">
        <v>3</v>
      </c>
      <c r="I853" s="37">
        <f t="shared" si="102"/>
        <v>1.4814814814814814E-3</v>
      </c>
      <c r="K853" s="114"/>
    </row>
    <row r="854" spans="1:11" ht="30.6" x14ac:dyDescent="0.5">
      <c r="A854" s="11" t="s">
        <v>1000</v>
      </c>
      <c r="B854" s="16" t="s">
        <v>1288</v>
      </c>
      <c r="C854" s="4" t="s">
        <v>197</v>
      </c>
      <c r="D854" s="118" t="s">
        <v>287</v>
      </c>
      <c r="E854" s="125" t="s">
        <v>613</v>
      </c>
      <c r="F854" s="125" t="s">
        <v>1553</v>
      </c>
      <c r="G854" s="139">
        <f t="shared" si="107"/>
        <v>4.4444444444444444E-3</v>
      </c>
      <c r="H854" s="36">
        <v>3</v>
      </c>
      <c r="I854" s="37">
        <f t="shared" si="102"/>
        <v>1.4814814814814814E-3</v>
      </c>
      <c r="K854" s="114"/>
    </row>
    <row r="855" spans="1:11" ht="30.6" x14ac:dyDescent="0.5">
      <c r="A855" s="11" t="s">
        <v>1001</v>
      </c>
      <c r="B855" s="16" t="s">
        <v>1289</v>
      </c>
      <c r="C855" s="4" t="s">
        <v>197</v>
      </c>
      <c r="D855" s="118" t="s">
        <v>287</v>
      </c>
      <c r="E855" s="125" t="s">
        <v>613</v>
      </c>
      <c r="F855" s="125" t="s">
        <v>1553</v>
      </c>
      <c r="G855" s="139">
        <f t="shared" si="107"/>
        <v>4.4444444444444444E-3</v>
      </c>
      <c r="H855" s="36">
        <v>3</v>
      </c>
      <c r="I855" s="37">
        <f t="shared" si="102"/>
        <v>1.4814814814814814E-3</v>
      </c>
      <c r="K855" s="114"/>
    </row>
    <row r="856" spans="1:11" ht="30.6" x14ac:dyDescent="0.5">
      <c r="A856" s="11" t="s">
        <v>1002</v>
      </c>
      <c r="B856" s="16" t="s">
        <v>1290</v>
      </c>
      <c r="C856" s="4" t="s">
        <v>197</v>
      </c>
      <c r="D856" s="118" t="s">
        <v>287</v>
      </c>
      <c r="E856" s="125" t="s">
        <v>613</v>
      </c>
      <c r="F856" s="125" t="s">
        <v>1553</v>
      </c>
      <c r="G856" s="139">
        <f t="shared" si="107"/>
        <v>4.4444444444444444E-3</v>
      </c>
      <c r="H856" s="36">
        <v>3</v>
      </c>
      <c r="I856" s="37">
        <f t="shared" ref="I856:I892" si="108">G856/H856</f>
        <v>1.4814814814814814E-3</v>
      </c>
      <c r="K856" s="114"/>
    </row>
    <row r="857" spans="1:11" ht="30.6" x14ac:dyDescent="0.5">
      <c r="A857" s="11" t="s">
        <v>1003</v>
      </c>
      <c r="B857" s="16" t="s">
        <v>1291</v>
      </c>
      <c r="C857" s="4" t="s">
        <v>125</v>
      </c>
      <c r="D857" s="118" t="s">
        <v>939</v>
      </c>
      <c r="E857" s="125" t="s">
        <v>1576</v>
      </c>
      <c r="F857" s="125" t="s">
        <v>1583</v>
      </c>
      <c r="G857" s="139">
        <f>14/765</f>
        <v>1.8300653594771243E-2</v>
      </c>
      <c r="H857" s="36">
        <v>3</v>
      </c>
      <c r="I857" s="37">
        <f t="shared" si="108"/>
        <v>6.1002178649237479E-3</v>
      </c>
      <c r="K857" s="114"/>
    </row>
    <row r="858" spans="1:11" ht="16.5" customHeight="1" x14ac:dyDescent="0.5">
      <c r="A858" s="11" t="s">
        <v>1004</v>
      </c>
      <c r="B858" s="3" t="s">
        <v>1292</v>
      </c>
      <c r="C858" s="4" t="s">
        <v>125</v>
      </c>
      <c r="D858" s="118" t="s">
        <v>939</v>
      </c>
      <c r="E858" s="125" t="s">
        <v>1576</v>
      </c>
      <c r="F858" s="125" t="s">
        <v>1583</v>
      </c>
      <c r="G858" s="139">
        <f t="shared" ref="G858:G881" si="109">14/765</f>
        <v>1.8300653594771243E-2</v>
      </c>
      <c r="H858" s="36">
        <v>3</v>
      </c>
      <c r="I858" s="37">
        <f t="shared" si="108"/>
        <v>6.1002178649237479E-3</v>
      </c>
      <c r="K858" s="114"/>
    </row>
    <row r="859" spans="1:11" ht="16.5" customHeight="1" x14ac:dyDescent="0.5">
      <c r="A859" s="11" t="s">
        <v>1005</v>
      </c>
      <c r="B859" s="3" t="s">
        <v>1293</v>
      </c>
      <c r="C859" s="4" t="s">
        <v>125</v>
      </c>
      <c r="D859" s="118" t="s">
        <v>939</v>
      </c>
      <c r="E859" s="125" t="s">
        <v>1576</v>
      </c>
      <c r="F859" s="125" t="s">
        <v>1583</v>
      </c>
      <c r="G859" s="139">
        <f t="shared" si="109"/>
        <v>1.8300653594771243E-2</v>
      </c>
      <c r="H859" s="36">
        <v>3</v>
      </c>
      <c r="I859" s="37">
        <f t="shared" si="108"/>
        <v>6.1002178649237479E-3</v>
      </c>
      <c r="K859" s="114"/>
    </row>
    <row r="860" spans="1:11" ht="16.5" customHeight="1" x14ac:dyDescent="0.5">
      <c r="A860" s="11" t="s">
        <v>1006</v>
      </c>
      <c r="B860" s="3" t="s">
        <v>1294</v>
      </c>
      <c r="C860" s="4" t="s">
        <v>125</v>
      </c>
      <c r="D860" s="118" t="s">
        <v>939</v>
      </c>
      <c r="E860" s="125" t="s">
        <v>1576</v>
      </c>
      <c r="F860" s="125" t="s">
        <v>1583</v>
      </c>
      <c r="G860" s="139">
        <f t="shared" si="109"/>
        <v>1.8300653594771243E-2</v>
      </c>
      <c r="H860" s="36">
        <v>3</v>
      </c>
      <c r="I860" s="37">
        <f t="shared" si="108"/>
        <v>6.1002178649237479E-3</v>
      </c>
      <c r="K860" s="114"/>
    </row>
    <row r="861" spans="1:11" ht="16.5" customHeight="1" x14ac:dyDescent="0.5">
      <c r="A861" s="11" t="s">
        <v>1007</v>
      </c>
      <c r="B861" s="49" t="s">
        <v>1295</v>
      </c>
      <c r="C861" s="4" t="s">
        <v>125</v>
      </c>
      <c r="D861" s="118" t="s">
        <v>939</v>
      </c>
      <c r="E861" s="125" t="s">
        <v>1576</v>
      </c>
      <c r="F861" s="125" t="s">
        <v>1583</v>
      </c>
      <c r="G861" s="139">
        <f t="shared" si="109"/>
        <v>1.8300653594771243E-2</v>
      </c>
      <c r="H861" s="36">
        <v>3</v>
      </c>
      <c r="I861" s="37">
        <f t="shared" si="108"/>
        <v>6.1002178649237479E-3</v>
      </c>
      <c r="K861" s="114"/>
    </row>
    <row r="862" spans="1:11" ht="16.5" customHeight="1" x14ac:dyDescent="0.5">
      <c r="A862" s="11" t="s">
        <v>1008</v>
      </c>
      <c r="B862" s="3" t="s">
        <v>1296</v>
      </c>
      <c r="C862" s="4" t="s">
        <v>125</v>
      </c>
      <c r="D862" s="118" t="s">
        <v>939</v>
      </c>
      <c r="E862" s="125" t="s">
        <v>1576</v>
      </c>
      <c r="F862" s="125" t="s">
        <v>1583</v>
      </c>
      <c r="G862" s="139">
        <f t="shared" si="109"/>
        <v>1.8300653594771243E-2</v>
      </c>
      <c r="H862" s="36">
        <v>3</v>
      </c>
      <c r="I862" s="37">
        <f t="shared" si="108"/>
        <v>6.1002178649237479E-3</v>
      </c>
      <c r="K862" s="114"/>
    </row>
    <row r="863" spans="1:11" ht="16.5" customHeight="1" x14ac:dyDescent="0.5">
      <c r="A863" s="11" t="s">
        <v>1009</v>
      </c>
      <c r="B863" s="3" t="s">
        <v>1297</v>
      </c>
      <c r="C863" s="4" t="s">
        <v>125</v>
      </c>
      <c r="D863" s="118" t="s">
        <v>939</v>
      </c>
      <c r="E863" s="125" t="s">
        <v>1576</v>
      </c>
      <c r="F863" s="125" t="s">
        <v>1583</v>
      </c>
      <c r="G863" s="139">
        <f t="shared" si="109"/>
        <v>1.8300653594771243E-2</v>
      </c>
      <c r="H863" s="36">
        <v>3</v>
      </c>
      <c r="I863" s="37">
        <f t="shared" si="108"/>
        <v>6.1002178649237479E-3</v>
      </c>
      <c r="K863" s="114"/>
    </row>
    <row r="864" spans="1:11" ht="16.5" customHeight="1" x14ac:dyDescent="0.5">
      <c r="A864" s="11" t="s">
        <v>1010</v>
      </c>
      <c r="B864" s="3" t="s">
        <v>1298</v>
      </c>
      <c r="C864" s="4" t="s">
        <v>125</v>
      </c>
      <c r="D864" s="118" t="s">
        <v>939</v>
      </c>
      <c r="E864" s="125" t="s">
        <v>1576</v>
      </c>
      <c r="F864" s="125" t="s">
        <v>1583</v>
      </c>
      <c r="G864" s="139">
        <f t="shared" si="109"/>
        <v>1.8300653594771243E-2</v>
      </c>
      <c r="H864" s="36">
        <v>3</v>
      </c>
      <c r="I864" s="37">
        <f t="shared" si="108"/>
        <v>6.1002178649237479E-3</v>
      </c>
      <c r="K864" s="114"/>
    </row>
    <row r="865" spans="1:11" ht="16.5" customHeight="1" x14ac:dyDescent="0.5">
      <c r="A865" s="11" t="s">
        <v>1011</v>
      </c>
      <c r="B865" s="3" t="s">
        <v>1299</v>
      </c>
      <c r="C865" s="4" t="s">
        <v>125</v>
      </c>
      <c r="D865" s="118" t="s">
        <v>939</v>
      </c>
      <c r="E865" s="125" t="s">
        <v>1576</v>
      </c>
      <c r="F865" s="125" t="s">
        <v>1583</v>
      </c>
      <c r="G865" s="139">
        <f t="shared" si="109"/>
        <v>1.8300653594771243E-2</v>
      </c>
      <c r="H865" s="36">
        <v>3</v>
      </c>
      <c r="I865" s="37">
        <f t="shared" si="108"/>
        <v>6.1002178649237479E-3</v>
      </c>
      <c r="K865" s="114"/>
    </row>
    <row r="866" spans="1:11" ht="15.3" x14ac:dyDescent="0.5">
      <c r="A866" s="11" t="s">
        <v>1012</v>
      </c>
      <c r="B866" s="3" t="s">
        <v>1300</v>
      </c>
      <c r="C866" s="4" t="s">
        <v>125</v>
      </c>
      <c r="D866" s="118" t="s">
        <v>939</v>
      </c>
      <c r="E866" s="125" t="s">
        <v>1576</v>
      </c>
      <c r="F866" s="125" t="s">
        <v>1583</v>
      </c>
      <c r="G866" s="139">
        <f t="shared" si="109"/>
        <v>1.8300653594771243E-2</v>
      </c>
      <c r="H866" s="36">
        <v>3</v>
      </c>
      <c r="I866" s="37">
        <f t="shared" si="108"/>
        <v>6.1002178649237479E-3</v>
      </c>
      <c r="K866" s="114"/>
    </row>
    <row r="867" spans="1:11" ht="15.3" x14ac:dyDescent="0.5">
      <c r="A867" s="11" t="s">
        <v>1013</v>
      </c>
      <c r="B867" s="3" t="s">
        <v>1301</v>
      </c>
      <c r="C867" s="4" t="s">
        <v>125</v>
      </c>
      <c r="D867" s="118" t="s">
        <v>939</v>
      </c>
      <c r="E867" s="125" t="s">
        <v>1576</v>
      </c>
      <c r="F867" s="125" t="s">
        <v>1583</v>
      </c>
      <c r="G867" s="139">
        <f t="shared" si="109"/>
        <v>1.8300653594771243E-2</v>
      </c>
      <c r="H867" s="36">
        <v>3</v>
      </c>
      <c r="I867" s="37">
        <f t="shared" si="108"/>
        <v>6.1002178649237479E-3</v>
      </c>
      <c r="K867" s="114"/>
    </row>
    <row r="868" spans="1:11" ht="15.3" x14ac:dyDescent="0.5">
      <c r="A868" s="11" t="s">
        <v>1014</v>
      </c>
      <c r="B868" s="3" t="s">
        <v>1302</v>
      </c>
      <c r="C868" s="4" t="s">
        <v>125</v>
      </c>
      <c r="D868" s="118" t="s">
        <v>939</v>
      </c>
      <c r="E868" s="125" t="s">
        <v>1576</v>
      </c>
      <c r="F868" s="125" t="s">
        <v>1583</v>
      </c>
      <c r="G868" s="139">
        <f t="shared" si="109"/>
        <v>1.8300653594771243E-2</v>
      </c>
      <c r="H868" s="36">
        <v>3</v>
      </c>
      <c r="I868" s="37">
        <f t="shared" si="108"/>
        <v>6.1002178649237479E-3</v>
      </c>
      <c r="K868" s="114"/>
    </row>
    <row r="869" spans="1:11" ht="15.3" x14ac:dyDescent="0.5">
      <c r="A869" s="11" t="s">
        <v>1015</v>
      </c>
      <c r="B869" s="3" t="s">
        <v>1303</v>
      </c>
      <c r="C869" s="4" t="s">
        <v>125</v>
      </c>
      <c r="D869" s="118" t="s">
        <v>939</v>
      </c>
      <c r="E869" s="125" t="s">
        <v>1576</v>
      </c>
      <c r="F869" s="125" t="s">
        <v>1583</v>
      </c>
      <c r="G869" s="139">
        <f t="shared" si="109"/>
        <v>1.8300653594771243E-2</v>
      </c>
      <c r="H869" s="36">
        <v>3</v>
      </c>
      <c r="I869" s="37">
        <f t="shared" si="108"/>
        <v>6.1002178649237479E-3</v>
      </c>
      <c r="K869" s="114"/>
    </row>
    <row r="870" spans="1:11" ht="15.3" x14ac:dyDescent="0.5">
      <c r="A870" s="11" t="s">
        <v>1016</v>
      </c>
      <c r="B870" s="3" t="s">
        <v>1304</v>
      </c>
      <c r="C870" s="4" t="s">
        <v>125</v>
      </c>
      <c r="D870" s="118" t="s">
        <v>939</v>
      </c>
      <c r="E870" s="125" t="s">
        <v>1576</v>
      </c>
      <c r="F870" s="125" t="s">
        <v>1583</v>
      </c>
      <c r="G870" s="139">
        <f t="shared" si="109"/>
        <v>1.8300653594771243E-2</v>
      </c>
      <c r="H870" s="36">
        <v>3</v>
      </c>
      <c r="I870" s="37">
        <f t="shared" si="108"/>
        <v>6.1002178649237479E-3</v>
      </c>
      <c r="K870" s="114"/>
    </row>
    <row r="871" spans="1:11" ht="15.3" x14ac:dyDescent="0.5">
      <c r="A871" s="11" t="s">
        <v>1017</v>
      </c>
      <c r="B871" s="3" t="s">
        <v>1305</v>
      </c>
      <c r="C871" s="4" t="s">
        <v>125</v>
      </c>
      <c r="D871" s="118" t="s">
        <v>939</v>
      </c>
      <c r="E871" s="125" t="s">
        <v>1576</v>
      </c>
      <c r="F871" s="125" t="s">
        <v>1583</v>
      </c>
      <c r="G871" s="139">
        <f t="shared" si="109"/>
        <v>1.8300653594771243E-2</v>
      </c>
      <c r="H871" s="36">
        <v>3</v>
      </c>
      <c r="I871" s="37">
        <f t="shared" si="108"/>
        <v>6.1002178649237479E-3</v>
      </c>
      <c r="K871" s="114"/>
    </row>
    <row r="872" spans="1:11" ht="15.3" x14ac:dyDescent="0.5">
      <c r="A872" s="11" t="s">
        <v>1018</v>
      </c>
      <c r="B872" s="3" t="s">
        <v>1306</v>
      </c>
      <c r="C872" s="4" t="s">
        <v>125</v>
      </c>
      <c r="D872" s="118" t="s">
        <v>939</v>
      </c>
      <c r="E872" s="125" t="s">
        <v>1576</v>
      </c>
      <c r="F872" s="125" t="s">
        <v>1583</v>
      </c>
      <c r="G872" s="139">
        <f t="shared" si="109"/>
        <v>1.8300653594771243E-2</v>
      </c>
      <c r="H872" s="36">
        <v>3</v>
      </c>
      <c r="I872" s="37">
        <f t="shared" si="108"/>
        <v>6.1002178649237479E-3</v>
      </c>
      <c r="K872" s="114"/>
    </row>
    <row r="873" spans="1:11" ht="15.3" x14ac:dyDescent="0.5">
      <c r="A873" s="11" t="s">
        <v>1019</v>
      </c>
      <c r="B873" s="3" t="s">
        <v>1307</v>
      </c>
      <c r="C873" s="4" t="s">
        <v>125</v>
      </c>
      <c r="D873" s="118" t="s">
        <v>939</v>
      </c>
      <c r="E873" s="125" t="s">
        <v>1576</v>
      </c>
      <c r="F873" s="125" t="s">
        <v>1583</v>
      </c>
      <c r="G873" s="139">
        <f t="shared" si="109"/>
        <v>1.8300653594771243E-2</v>
      </c>
      <c r="H873" s="36">
        <v>3</v>
      </c>
      <c r="I873" s="37">
        <f t="shared" si="108"/>
        <v>6.1002178649237479E-3</v>
      </c>
      <c r="K873" s="114"/>
    </row>
    <row r="874" spans="1:11" ht="15.3" x14ac:dyDescent="0.5">
      <c r="A874" s="11" t="s">
        <v>1020</v>
      </c>
      <c r="B874" s="3" t="s">
        <v>1308</v>
      </c>
      <c r="C874" s="4" t="s">
        <v>125</v>
      </c>
      <c r="D874" s="118" t="s">
        <v>939</v>
      </c>
      <c r="E874" s="125" t="s">
        <v>1576</v>
      </c>
      <c r="F874" s="125" t="s">
        <v>1583</v>
      </c>
      <c r="G874" s="139">
        <f t="shared" si="109"/>
        <v>1.8300653594771243E-2</v>
      </c>
      <c r="H874" s="36">
        <v>3</v>
      </c>
      <c r="I874" s="37">
        <f t="shared" si="108"/>
        <v>6.1002178649237479E-3</v>
      </c>
      <c r="K874" s="114"/>
    </row>
    <row r="875" spans="1:11" ht="15.3" x14ac:dyDescent="0.5">
      <c r="A875" s="11" t="s">
        <v>1021</v>
      </c>
      <c r="B875" s="3" t="s">
        <v>1309</v>
      </c>
      <c r="C875" s="4" t="s">
        <v>125</v>
      </c>
      <c r="D875" s="118" t="s">
        <v>939</v>
      </c>
      <c r="E875" s="125" t="s">
        <v>1576</v>
      </c>
      <c r="F875" s="125" t="s">
        <v>1583</v>
      </c>
      <c r="G875" s="139">
        <f t="shared" si="109"/>
        <v>1.8300653594771243E-2</v>
      </c>
      <c r="H875" s="36">
        <v>3</v>
      </c>
      <c r="I875" s="37">
        <f t="shared" si="108"/>
        <v>6.1002178649237479E-3</v>
      </c>
      <c r="K875" s="114"/>
    </row>
    <row r="876" spans="1:11" ht="15.3" x14ac:dyDescent="0.5">
      <c r="A876" s="11" t="s">
        <v>1022</v>
      </c>
      <c r="B876" s="3" t="s">
        <v>1310</v>
      </c>
      <c r="C876" s="4" t="s">
        <v>125</v>
      </c>
      <c r="D876" s="118" t="s">
        <v>939</v>
      </c>
      <c r="E876" s="125" t="s">
        <v>1576</v>
      </c>
      <c r="F876" s="125" t="s">
        <v>1583</v>
      </c>
      <c r="G876" s="139">
        <f t="shared" si="109"/>
        <v>1.8300653594771243E-2</v>
      </c>
      <c r="H876" s="36">
        <v>3</v>
      </c>
      <c r="I876" s="37">
        <f t="shared" si="108"/>
        <v>6.1002178649237479E-3</v>
      </c>
      <c r="K876" s="114"/>
    </row>
    <row r="877" spans="1:11" ht="15.3" x14ac:dyDescent="0.5">
      <c r="A877" s="11" t="s">
        <v>1023</v>
      </c>
      <c r="B877" s="3" t="s">
        <v>1311</v>
      </c>
      <c r="C877" s="4" t="s">
        <v>125</v>
      </c>
      <c r="D877" s="118" t="s">
        <v>939</v>
      </c>
      <c r="E877" s="125" t="s">
        <v>1576</v>
      </c>
      <c r="F877" s="125" t="s">
        <v>1583</v>
      </c>
      <c r="G877" s="139">
        <f t="shared" si="109"/>
        <v>1.8300653594771243E-2</v>
      </c>
      <c r="H877" s="36">
        <v>3</v>
      </c>
      <c r="I877" s="37">
        <f t="shared" si="108"/>
        <v>6.1002178649237479E-3</v>
      </c>
      <c r="K877" s="114"/>
    </row>
    <row r="878" spans="1:11" ht="15.3" x14ac:dyDescent="0.5">
      <c r="A878" s="11" t="s">
        <v>1024</v>
      </c>
      <c r="B878" s="3" t="s">
        <v>1312</v>
      </c>
      <c r="C878" s="4" t="s">
        <v>125</v>
      </c>
      <c r="D878" s="118" t="s">
        <v>939</v>
      </c>
      <c r="E878" s="125" t="s">
        <v>1576</v>
      </c>
      <c r="F878" s="125" t="s">
        <v>1583</v>
      </c>
      <c r="G878" s="139">
        <f t="shared" si="109"/>
        <v>1.8300653594771243E-2</v>
      </c>
      <c r="H878" s="36">
        <v>3</v>
      </c>
      <c r="I878" s="37">
        <f t="shared" si="108"/>
        <v>6.1002178649237479E-3</v>
      </c>
      <c r="K878" s="114"/>
    </row>
    <row r="879" spans="1:11" ht="15.3" x14ac:dyDescent="0.5">
      <c r="A879" s="11" t="s">
        <v>1025</v>
      </c>
      <c r="B879" s="3" t="s">
        <v>1313</v>
      </c>
      <c r="C879" s="4" t="s">
        <v>125</v>
      </c>
      <c r="D879" s="118" t="s">
        <v>940</v>
      </c>
      <c r="E879" s="125" t="s">
        <v>1577</v>
      </c>
      <c r="F879" s="125" t="s">
        <v>1584</v>
      </c>
      <c r="G879" s="139">
        <f>4/765</f>
        <v>5.2287581699346402E-3</v>
      </c>
      <c r="H879" s="36">
        <v>3</v>
      </c>
      <c r="I879" s="37">
        <f t="shared" si="108"/>
        <v>1.7429193899782135E-3</v>
      </c>
      <c r="K879" s="114"/>
    </row>
    <row r="880" spans="1:11" ht="15.3" x14ac:dyDescent="0.5">
      <c r="A880" s="11" t="s">
        <v>1026</v>
      </c>
      <c r="B880" s="3" t="s">
        <v>1314</v>
      </c>
      <c r="C880" s="4" t="s">
        <v>195</v>
      </c>
      <c r="D880" s="118" t="s">
        <v>939</v>
      </c>
      <c r="E880" s="125" t="s">
        <v>1576</v>
      </c>
      <c r="F880" s="125" t="s">
        <v>1583</v>
      </c>
      <c r="G880" s="139">
        <f t="shared" si="109"/>
        <v>1.8300653594771243E-2</v>
      </c>
      <c r="H880" s="36">
        <v>3</v>
      </c>
      <c r="I880" s="37">
        <f t="shared" si="108"/>
        <v>6.1002178649237479E-3</v>
      </c>
      <c r="K880" s="114"/>
    </row>
    <row r="881" spans="1:11" ht="15.3" x14ac:dyDescent="0.5">
      <c r="A881" s="11" t="s">
        <v>1027</v>
      </c>
      <c r="B881" s="3" t="s">
        <v>1315</v>
      </c>
      <c r="C881" s="4" t="s">
        <v>125</v>
      </c>
      <c r="D881" s="118" t="s">
        <v>939</v>
      </c>
      <c r="E881" s="125" t="s">
        <v>1576</v>
      </c>
      <c r="F881" s="125" t="s">
        <v>1583</v>
      </c>
      <c r="G881" s="139">
        <f t="shared" si="109"/>
        <v>1.8300653594771243E-2</v>
      </c>
      <c r="H881" s="36">
        <v>3</v>
      </c>
      <c r="I881" s="37">
        <f t="shared" si="108"/>
        <v>6.1002178649237479E-3</v>
      </c>
      <c r="K881" s="114"/>
    </row>
    <row r="882" spans="1:11" ht="15.3" x14ac:dyDescent="0.5">
      <c r="A882" s="11" t="s">
        <v>1028</v>
      </c>
      <c r="B882" s="3" t="s">
        <v>1316</v>
      </c>
      <c r="C882" s="4" t="s">
        <v>125</v>
      </c>
      <c r="D882" s="125" t="s">
        <v>287</v>
      </c>
      <c r="E882" s="125" t="s">
        <v>613</v>
      </c>
      <c r="F882" s="125" t="s">
        <v>1553</v>
      </c>
      <c r="G882" s="37">
        <f>1/225</f>
        <v>4.4444444444444444E-3</v>
      </c>
      <c r="H882" s="36">
        <v>3</v>
      </c>
      <c r="I882" s="37">
        <f t="shared" si="108"/>
        <v>1.4814814814814814E-3</v>
      </c>
      <c r="K882" s="114"/>
    </row>
    <row r="883" spans="1:11" ht="15.3" x14ac:dyDescent="0.5">
      <c r="A883" s="11" t="s">
        <v>1356</v>
      </c>
      <c r="B883" s="3" t="s">
        <v>1317</v>
      </c>
      <c r="C883" s="4" t="s">
        <v>125</v>
      </c>
      <c r="D883" s="125" t="s">
        <v>287</v>
      </c>
      <c r="E883" s="125" t="s">
        <v>613</v>
      </c>
      <c r="F883" s="125" t="s">
        <v>1553</v>
      </c>
      <c r="G883" s="37">
        <f t="shared" ref="G883:G890" si="110">1/225</f>
        <v>4.4444444444444444E-3</v>
      </c>
      <c r="H883" s="36">
        <v>3</v>
      </c>
      <c r="I883" s="37">
        <f t="shared" si="108"/>
        <v>1.4814814814814814E-3</v>
      </c>
      <c r="K883" s="114"/>
    </row>
    <row r="884" spans="1:11" ht="30.6" x14ac:dyDescent="0.5">
      <c r="A884" s="11" t="s">
        <v>1357</v>
      </c>
      <c r="B884" s="3" t="s">
        <v>1318</v>
      </c>
      <c r="C884" s="4" t="s">
        <v>125</v>
      </c>
      <c r="D884" s="125" t="s">
        <v>287</v>
      </c>
      <c r="E884" s="125" t="s">
        <v>613</v>
      </c>
      <c r="F884" s="125" t="s">
        <v>1553</v>
      </c>
      <c r="G884" s="37">
        <f t="shared" si="110"/>
        <v>4.4444444444444444E-3</v>
      </c>
      <c r="H884" s="36">
        <v>3</v>
      </c>
      <c r="I884" s="37">
        <f t="shared" si="108"/>
        <v>1.4814814814814814E-3</v>
      </c>
      <c r="K884" s="114"/>
    </row>
    <row r="885" spans="1:11" ht="15.3" x14ac:dyDescent="0.5">
      <c r="A885" s="11" t="s">
        <v>1358</v>
      </c>
      <c r="B885" s="3" t="s">
        <v>1319</v>
      </c>
      <c r="C885" s="4" t="s">
        <v>125</v>
      </c>
      <c r="D885" s="125" t="s">
        <v>287</v>
      </c>
      <c r="E885" s="125" t="s">
        <v>613</v>
      </c>
      <c r="F885" s="125" t="s">
        <v>1553</v>
      </c>
      <c r="G885" s="37">
        <f t="shared" si="110"/>
        <v>4.4444444444444444E-3</v>
      </c>
      <c r="H885" s="36">
        <v>3</v>
      </c>
      <c r="I885" s="37">
        <f t="shared" si="108"/>
        <v>1.4814814814814814E-3</v>
      </c>
      <c r="K885" s="114"/>
    </row>
    <row r="886" spans="1:11" ht="15.3" x14ac:dyDescent="0.5">
      <c r="A886" s="11" t="s">
        <v>1359</v>
      </c>
      <c r="B886" s="3" t="s">
        <v>1320</v>
      </c>
      <c r="C886" s="4" t="s">
        <v>125</v>
      </c>
      <c r="D886" s="125" t="s">
        <v>287</v>
      </c>
      <c r="E886" s="125" t="s">
        <v>613</v>
      </c>
      <c r="F886" s="125" t="s">
        <v>1553</v>
      </c>
      <c r="G886" s="37">
        <f t="shared" si="110"/>
        <v>4.4444444444444444E-3</v>
      </c>
      <c r="H886" s="36">
        <v>3</v>
      </c>
      <c r="I886" s="37">
        <f t="shared" si="108"/>
        <v>1.4814814814814814E-3</v>
      </c>
      <c r="K886" s="114"/>
    </row>
    <row r="887" spans="1:11" ht="15.3" x14ac:dyDescent="0.5">
      <c r="A887" s="11" t="s">
        <v>1360</v>
      </c>
      <c r="B887" s="3" t="s">
        <v>1321</v>
      </c>
      <c r="C887" s="4" t="s">
        <v>125</v>
      </c>
      <c r="D887" s="125" t="s">
        <v>287</v>
      </c>
      <c r="E887" s="125" t="s">
        <v>613</v>
      </c>
      <c r="F887" s="125" t="s">
        <v>1553</v>
      </c>
      <c r="G887" s="37">
        <f t="shared" si="110"/>
        <v>4.4444444444444444E-3</v>
      </c>
      <c r="H887" s="36">
        <v>3</v>
      </c>
      <c r="I887" s="37">
        <f t="shared" si="108"/>
        <v>1.4814814814814814E-3</v>
      </c>
      <c r="K887" s="114"/>
    </row>
    <row r="888" spans="1:11" ht="15.3" x14ac:dyDescent="0.5">
      <c r="A888" s="11" t="s">
        <v>1361</v>
      </c>
      <c r="B888" s="3" t="s">
        <v>1322</v>
      </c>
      <c r="C888" s="4" t="s">
        <v>125</v>
      </c>
      <c r="D888" s="125" t="s">
        <v>287</v>
      </c>
      <c r="E888" s="125" t="s">
        <v>613</v>
      </c>
      <c r="F888" s="125" t="s">
        <v>1553</v>
      </c>
      <c r="G888" s="37">
        <f t="shared" si="110"/>
        <v>4.4444444444444444E-3</v>
      </c>
      <c r="H888" s="36">
        <v>3</v>
      </c>
      <c r="I888" s="37">
        <f t="shared" si="108"/>
        <v>1.4814814814814814E-3</v>
      </c>
      <c r="K888" s="114"/>
    </row>
    <row r="889" spans="1:11" ht="15.3" x14ac:dyDescent="0.5">
      <c r="A889" s="11" t="s">
        <v>1362</v>
      </c>
      <c r="B889" s="3" t="s">
        <v>1323</v>
      </c>
      <c r="C889" s="4" t="s">
        <v>125</v>
      </c>
      <c r="D889" s="125" t="s">
        <v>287</v>
      </c>
      <c r="E889" s="125" t="s">
        <v>613</v>
      </c>
      <c r="F889" s="125" t="s">
        <v>1553</v>
      </c>
      <c r="G889" s="37">
        <f t="shared" si="110"/>
        <v>4.4444444444444444E-3</v>
      </c>
      <c r="H889" s="36">
        <v>3</v>
      </c>
      <c r="I889" s="37">
        <f t="shared" si="108"/>
        <v>1.4814814814814814E-3</v>
      </c>
      <c r="K889" s="114"/>
    </row>
    <row r="890" spans="1:11" ht="15.3" x14ac:dyDescent="0.5">
      <c r="A890" s="11" t="s">
        <v>1363</v>
      </c>
      <c r="B890" s="3" t="s">
        <v>1324</v>
      </c>
      <c r="C890" s="4" t="s">
        <v>125</v>
      </c>
      <c r="D890" s="125" t="s">
        <v>287</v>
      </c>
      <c r="E890" s="125" t="s">
        <v>613</v>
      </c>
      <c r="F890" s="125" t="s">
        <v>1553</v>
      </c>
      <c r="G890" s="37">
        <f t="shared" si="110"/>
        <v>4.4444444444444444E-3</v>
      </c>
      <c r="H890" s="36">
        <v>3</v>
      </c>
      <c r="I890" s="37">
        <f t="shared" si="108"/>
        <v>1.4814814814814814E-3</v>
      </c>
      <c r="K890" s="114"/>
    </row>
    <row r="891" spans="1:11" ht="15.3" x14ac:dyDescent="0.5">
      <c r="A891" s="11" t="s">
        <v>1364</v>
      </c>
      <c r="B891" s="3" t="s">
        <v>1325</v>
      </c>
      <c r="C891" s="4" t="s">
        <v>1366</v>
      </c>
      <c r="D891" s="118" t="s">
        <v>940</v>
      </c>
      <c r="E891" s="125" t="s">
        <v>1577</v>
      </c>
      <c r="F891" s="119" t="s">
        <v>1584</v>
      </c>
      <c r="G891" s="139">
        <f>4/765</f>
        <v>5.2287581699346402E-3</v>
      </c>
      <c r="H891" s="36">
        <v>3</v>
      </c>
      <c r="I891" s="37">
        <f t="shared" si="108"/>
        <v>1.7429193899782135E-3</v>
      </c>
      <c r="K891" s="114"/>
    </row>
    <row r="892" spans="1:11" ht="15.3" x14ac:dyDescent="0.5">
      <c r="A892" s="11" t="s">
        <v>1365</v>
      </c>
      <c r="B892" s="3" t="s">
        <v>1326</v>
      </c>
      <c r="C892" s="4" t="s">
        <v>125</v>
      </c>
      <c r="D892" s="118" t="s">
        <v>333</v>
      </c>
      <c r="E892" s="125" t="s">
        <v>1579</v>
      </c>
      <c r="F892" s="119" t="s">
        <v>1566</v>
      </c>
      <c r="G892" s="139">
        <f>2/765</f>
        <v>2.6143790849673201E-3</v>
      </c>
      <c r="H892" s="36">
        <v>3</v>
      </c>
      <c r="I892" s="37">
        <f t="shared" si="108"/>
        <v>8.7145969498910673E-4</v>
      </c>
      <c r="K892" s="114"/>
    </row>
    <row r="893" spans="1:11" ht="15.3" x14ac:dyDescent="0.5">
      <c r="A893" s="23">
        <v>7</v>
      </c>
      <c r="B893" s="59" t="s">
        <v>1029</v>
      </c>
      <c r="C893" s="3"/>
      <c r="D893" s="118"/>
      <c r="E893" s="34"/>
      <c r="F893" s="120"/>
      <c r="G893" s="139"/>
      <c r="H893" s="118"/>
      <c r="I893" s="68" t="s">
        <v>1589</v>
      </c>
      <c r="K893" s="114"/>
    </row>
    <row r="894" spans="1:11" ht="15.3" x14ac:dyDescent="0.5">
      <c r="A894" s="18" t="s">
        <v>475</v>
      </c>
      <c r="B894" s="3" t="s">
        <v>846</v>
      </c>
      <c r="C894" s="4" t="s">
        <v>125</v>
      </c>
      <c r="D894" s="118" t="s">
        <v>566</v>
      </c>
      <c r="E894" s="125" t="s">
        <v>1578</v>
      </c>
      <c r="F894" s="125" t="s">
        <v>1585</v>
      </c>
      <c r="G894" s="37">
        <f>8/765</f>
        <v>1.045751633986928E-2</v>
      </c>
      <c r="H894" s="34">
        <v>3</v>
      </c>
      <c r="I894" s="37">
        <f>G894/H894</f>
        <v>3.4858387799564269E-3</v>
      </c>
      <c r="K894" s="114"/>
    </row>
    <row r="895" spans="1:11" ht="15.3" x14ac:dyDescent="0.5">
      <c r="A895" s="18" t="s">
        <v>476</v>
      </c>
      <c r="B895" s="3" t="s">
        <v>847</v>
      </c>
      <c r="C895" s="4" t="s">
        <v>125</v>
      </c>
      <c r="D895" s="118" t="s">
        <v>566</v>
      </c>
      <c r="E895" s="125" t="s">
        <v>1578</v>
      </c>
      <c r="F895" s="125" t="s">
        <v>1585</v>
      </c>
      <c r="G895" s="37">
        <f t="shared" ref="G895:G902" si="111">8/765</f>
        <v>1.045751633986928E-2</v>
      </c>
      <c r="H895" s="34">
        <v>3</v>
      </c>
      <c r="I895" s="37">
        <f t="shared" ref="I895:I917" si="112">G895/H895</f>
        <v>3.4858387799564269E-3</v>
      </c>
      <c r="K895" s="114"/>
    </row>
    <row r="896" spans="1:11" ht="15.3" x14ac:dyDescent="0.5">
      <c r="A896" s="18" t="s">
        <v>477</v>
      </c>
      <c r="B896" s="3" t="s">
        <v>848</v>
      </c>
      <c r="C896" s="4" t="s">
        <v>125</v>
      </c>
      <c r="D896" s="118" t="s">
        <v>333</v>
      </c>
      <c r="E896" s="125" t="s">
        <v>1579</v>
      </c>
      <c r="F896" s="125" t="s">
        <v>1566</v>
      </c>
      <c r="G896" s="37">
        <f>2/765</f>
        <v>2.6143790849673201E-3</v>
      </c>
      <c r="H896" s="34">
        <v>3</v>
      </c>
      <c r="I896" s="37">
        <f t="shared" si="112"/>
        <v>8.7145969498910673E-4</v>
      </c>
      <c r="K896" s="114"/>
    </row>
    <row r="897" spans="1:11" ht="15.3" x14ac:dyDescent="0.5">
      <c r="A897" s="18" t="s">
        <v>478</v>
      </c>
      <c r="B897" s="3" t="s">
        <v>849</v>
      </c>
      <c r="C897" s="4" t="s">
        <v>125</v>
      </c>
      <c r="D897" s="118" t="s">
        <v>566</v>
      </c>
      <c r="E897" s="125" t="s">
        <v>1578</v>
      </c>
      <c r="F897" s="125" t="s">
        <v>1585</v>
      </c>
      <c r="G897" s="37">
        <f t="shared" si="111"/>
        <v>1.045751633986928E-2</v>
      </c>
      <c r="H897" s="34">
        <v>3</v>
      </c>
      <c r="I897" s="37">
        <f t="shared" si="112"/>
        <v>3.4858387799564269E-3</v>
      </c>
      <c r="K897" s="114"/>
    </row>
    <row r="898" spans="1:11" ht="15.3" x14ac:dyDescent="0.5">
      <c r="A898" s="18" t="s">
        <v>479</v>
      </c>
      <c r="B898" s="3" t="s">
        <v>850</v>
      </c>
      <c r="C898" s="4" t="s">
        <v>125</v>
      </c>
      <c r="D898" s="118" t="s">
        <v>566</v>
      </c>
      <c r="E898" s="125" t="s">
        <v>1578</v>
      </c>
      <c r="F898" s="125" t="s">
        <v>1585</v>
      </c>
      <c r="G898" s="37">
        <f t="shared" si="111"/>
        <v>1.045751633986928E-2</v>
      </c>
      <c r="H898" s="34">
        <v>3</v>
      </c>
      <c r="I898" s="37">
        <f t="shared" si="112"/>
        <v>3.4858387799564269E-3</v>
      </c>
      <c r="K898" s="114"/>
    </row>
    <row r="899" spans="1:11" ht="15.3" x14ac:dyDescent="0.5">
      <c r="A899" s="18" t="s">
        <v>483</v>
      </c>
      <c r="B899" s="3" t="s">
        <v>1195</v>
      </c>
      <c r="C899" s="4" t="s">
        <v>125</v>
      </c>
      <c r="D899" s="118" t="s">
        <v>566</v>
      </c>
      <c r="E899" s="125" t="s">
        <v>1579</v>
      </c>
      <c r="F899" s="125" t="s">
        <v>1566</v>
      </c>
      <c r="G899" s="37">
        <f>2/765</f>
        <v>2.6143790849673201E-3</v>
      </c>
      <c r="H899" s="34">
        <v>5</v>
      </c>
      <c r="I899" s="37">
        <f t="shared" si="112"/>
        <v>5.2287581699346399E-4</v>
      </c>
      <c r="K899" s="114"/>
    </row>
    <row r="900" spans="1:11" ht="15.3" x14ac:dyDescent="0.5">
      <c r="A900" s="18" t="s">
        <v>484</v>
      </c>
      <c r="B900" s="3" t="s">
        <v>1030</v>
      </c>
      <c r="C900" s="6" t="s">
        <v>125</v>
      </c>
      <c r="D900" s="118" t="s">
        <v>940</v>
      </c>
      <c r="E900" s="125" t="s">
        <v>1577</v>
      </c>
      <c r="F900" s="125" t="s">
        <v>1584</v>
      </c>
      <c r="G900" s="37">
        <f>4/765</f>
        <v>5.2287581699346402E-3</v>
      </c>
      <c r="H900" s="34">
        <v>3</v>
      </c>
      <c r="I900" s="37">
        <f t="shared" si="112"/>
        <v>1.7429193899782135E-3</v>
      </c>
      <c r="K900" s="114"/>
    </row>
    <row r="901" spans="1:11" ht="15.3" x14ac:dyDescent="0.5">
      <c r="A901" s="18" t="s">
        <v>485</v>
      </c>
      <c r="B901" s="3" t="s">
        <v>68</v>
      </c>
      <c r="C901" s="4" t="s">
        <v>125</v>
      </c>
      <c r="D901" s="118" t="s">
        <v>333</v>
      </c>
      <c r="E901" s="125" t="s">
        <v>1579</v>
      </c>
      <c r="F901" s="125" t="s">
        <v>1566</v>
      </c>
      <c r="G901" s="37">
        <f>2/765</f>
        <v>2.6143790849673201E-3</v>
      </c>
      <c r="H901" s="34">
        <v>7</v>
      </c>
      <c r="I901" s="37">
        <f t="shared" si="112"/>
        <v>3.7348272642390287E-4</v>
      </c>
      <c r="K901" s="114"/>
    </row>
    <row r="902" spans="1:11" ht="15.3" x14ac:dyDescent="0.5">
      <c r="A902" s="18" t="s">
        <v>486</v>
      </c>
      <c r="B902" s="3" t="s">
        <v>759</v>
      </c>
      <c r="C902" s="4" t="s">
        <v>125</v>
      </c>
      <c r="D902" s="118" t="s">
        <v>566</v>
      </c>
      <c r="E902" s="125" t="s">
        <v>1578</v>
      </c>
      <c r="F902" s="125" t="s">
        <v>1585</v>
      </c>
      <c r="G902" s="37">
        <f t="shared" si="111"/>
        <v>1.045751633986928E-2</v>
      </c>
      <c r="H902" s="34">
        <v>3</v>
      </c>
      <c r="I902" s="37">
        <f t="shared" si="112"/>
        <v>3.4858387799564269E-3</v>
      </c>
      <c r="K902" s="114"/>
    </row>
    <row r="903" spans="1:11" ht="15.3" x14ac:dyDescent="0.5">
      <c r="A903" s="18" t="s">
        <v>487</v>
      </c>
      <c r="B903" s="3" t="s">
        <v>69</v>
      </c>
      <c r="C903" s="6" t="s">
        <v>125</v>
      </c>
      <c r="D903" s="118" t="s">
        <v>333</v>
      </c>
      <c r="E903" s="125" t="s">
        <v>1579</v>
      </c>
      <c r="F903" s="125" t="s">
        <v>1566</v>
      </c>
      <c r="G903" s="37">
        <f>2/765</f>
        <v>2.6143790849673201E-3</v>
      </c>
      <c r="H903" s="34">
        <v>5</v>
      </c>
      <c r="I903" s="37">
        <f t="shared" si="112"/>
        <v>5.2287581699346399E-4</v>
      </c>
      <c r="K903" s="114"/>
    </row>
    <row r="904" spans="1:11" ht="15.3" x14ac:dyDescent="0.5">
      <c r="A904" s="18" t="s">
        <v>488</v>
      </c>
      <c r="B904" s="3" t="s">
        <v>851</v>
      </c>
      <c r="C904" s="6" t="s">
        <v>967</v>
      </c>
      <c r="D904" s="118" t="s">
        <v>912</v>
      </c>
      <c r="E904" s="125" t="s">
        <v>1580</v>
      </c>
      <c r="F904" s="125" t="s">
        <v>1586</v>
      </c>
      <c r="G904" s="37">
        <f>90/765</f>
        <v>0.11764705882352941</v>
      </c>
      <c r="H904" s="34">
        <v>3</v>
      </c>
      <c r="I904" s="37">
        <f t="shared" si="112"/>
        <v>3.9215686274509803E-2</v>
      </c>
      <c r="K904" s="114"/>
    </row>
    <row r="905" spans="1:11" ht="15.3" x14ac:dyDescent="0.5">
      <c r="A905" s="18" t="s">
        <v>489</v>
      </c>
      <c r="B905" s="3" t="s">
        <v>788</v>
      </c>
      <c r="C905" s="6" t="s">
        <v>195</v>
      </c>
      <c r="D905" s="118" t="s">
        <v>912</v>
      </c>
      <c r="E905" s="125" t="s">
        <v>1580</v>
      </c>
      <c r="F905" s="125" t="s">
        <v>1586</v>
      </c>
      <c r="G905" s="37">
        <f>90/765</f>
        <v>0.11764705882352941</v>
      </c>
      <c r="H905" s="34">
        <v>3</v>
      </c>
      <c r="I905" s="37">
        <f t="shared" si="112"/>
        <v>3.9215686274509803E-2</v>
      </c>
      <c r="K905" s="114"/>
    </row>
    <row r="906" spans="1:11" ht="15.3" x14ac:dyDescent="0.5">
      <c r="A906" s="18" t="s">
        <v>518</v>
      </c>
      <c r="B906" s="3" t="s">
        <v>1327</v>
      </c>
      <c r="C906" s="4" t="s">
        <v>197</v>
      </c>
      <c r="D906" s="118" t="s">
        <v>287</v>
      </c>
      <c r="E906" s="118" t="s">
        <v>639</v>
      </c>
      <c r="F906" s="125" t="s">
        <v>1591</v>
      </c>
      <c r="G906" s="139">
        <f>1/540</f>
        <v>1.8518518518518519E-3</v>
      </c>
      <c r="H906" s="34">
        <v>3</v>
      </c>
      <c r="I906" s="37">
        <f t="shared" si="112"/>
        <v>6.1728395061728394E-4</v>
      </c>
      <c r="K906" s="114"/>
    </row>
    <row r="907" spans="1:11" ht="15.3" x14ac:dyDescent="0.5">
      <c r="A907" s="18" t="s">
        <v>519</v>
      </c>
      <c r="B907" s="3" t="s">
        <v>1328</v>
      </c>
      <c r="C907" s="4" t="s">
        <v>197</v>
      </c>
      <c r="D907" s="118" t="s">
        <v>287</v>
      </c>
      <c r="E907" s="118" t="s">
        <v>639</v>
      </c>
      <c r="F907" s="125" t="s">
        <v>1591</v>
      </c>
      <c r="G907" s="139">
        <f t="shared" ref="G907:G912" si="113">1/540</f>
        <v>1.8518518518518519E-3</v>
      </c>
      <c r="H907" s="34">
        <v>3</v>
      </c>
      <c r="I907" s="37">
        <f t="shared" si="112"/>
        <v>6.1728395061728394E-4</v>
      </c>
      <c r="K907" s="114"/>
    </row>
    <row r="908" spans="1:11" ht="15.3" x14ac:dyDescent="0.5">
      <c r="A908" s="18" t="s">
        <v>520</v>
      </c>
      <c r="B908" s="3" t="s">
        <v>1329</v>
      </c>
      <c r="C908" s="4" t="s">
        <v>197</v>
      </c>
      <c r="D908" s="118" t="s">
        <v>287</v>
      </c>
      <c r="E908" s="118" t="s">
        <v>639</v>
      </c>
      <c r="F908" s="125" t="s">
        <v>1591</v>
      </c>
      <c r="G908" s="139">
        <f t="shared" si="113"/>
        <v>1.8518518518518519E-3</v>
      </c>
      <c r="H908" s="34">
        <v>3</v>
      </c>
      <c r="I908" s="37">
        <f t="shared" si="112"/>
        <v>6.1728395061728394E-4</v>
      </c>
      <c r="K908" s="114"/>
    </row>
    <row r="909" spans="1:11" ht="15.3" x14ac:dyDescent="0.5">
      <c r="A909" s="18" t="s">
        <v>521</v>
      </c>
      <c r="B909" s="3" t="s">
        <v>1330</v>
      </c>
      <c r="C909" s="4" t="s">
        <v>197</v>
      </c>
      <c r="D909" s="118" t="s">
        <v>287</v>
      </c>
      <c r="E909" s="118" t="s">
        <v>639</v>
      </c>
      <c r="F909" s="125" t="s">
        <v>1591</v>
      </c>
      <c r="G909" s="139">
        <f t="shared" si="113"/>
        <v>1.8518518518518519E-3</v>
      </c>
      <c r="H909" s="34">
        <v>3</v>
      </c>
      <c r="I909" s="37">
        <f t="shared" si="112"/>
        <v>6.1728395061728394E-4</v>
      </c>
      <c r="K909" s="114"/>
    </row>
    <row r="910" spans="1:11" ht="15.3" x14ac:dyDescent="0.5">
      <c r="A910" s="18" t="s">
        <v>522</v>
      </c>
      <c r="B910" s="3" t="s">
        <v>1331</v>
      </c>
      <c r="C910" s="4" t="s">
        <v>197</v>
      </c>
      <c r="D910" s="118" t="s">
        <v>287</v>
      </c>
      <c r="E910" s="118" t="s">
        <v>639</v>
      </c>
      <c r="F910" s="125" t="s">
        <v>1591</v>
      </c>
      <c r="G910" s="139">
        <f t="shared" si="113"/>
        <v>1.8518518518518519E-3</v>
      </c>
      <c r="H910" s="34">
        <v>3</v>
      </c>
      <c r="I910" s="37">
        <f t="shared" si="112"/>
        <v>6.1728395061728394E-4</v>
      </c>
      <c r="K910" s="114"/>
    </row>
    <row r="911" spans="1:11" ht="15.3" x14ac:dyDescent="0.5">
      <c r="A911" s="18" t="s">
        <v>523</v>
      </c>
      <c r="B911" s="3" t="s">
        <v>1332</v>
      </c>
      <c r="C911" s="4" t="s">
        <v>197</v>
      </c>
      <c r="D911" s="118" t="s">
        <v>287</v>
      </c>
      <c r="E911" s="118" t="s">
        <v>639</v>
      </c>
      <c r="F911" s="125" t="s">
        <v>1591</v>
      </c>
      <c r="G911" s="139">
        <f t="shared" si="113"/>
        <v>1.8518518518518519E-3</v>
      </c>
      <c r="H911" s="34">
        <v>3</v>
      </c>
      <c r="I911" s="37">
        <f t="shared" si="112"/>
        <v>6.1728395061728394E-4</v>
      </c>
      <c r="K911" s="114"/>
    </row>
    <row r="912" spans="1:11" ht="15.3" x14ac:dyDescent="0.5">
      <c r="A912" s="18" t="s">
        <v>524</v>
      </c>
      <c r="B912" s="3" t="s">
        <v>1333</v>
      </c>
      <c r="C912" s="4" t="s">
        <v>125</v>
      </c>
      <c r="D912" s="118" t="s">
        <v>287</v>
      </c>
      <c r="E912" s="118" t="s">
        <v>639</v>
      </c>
      <c r="F912" s="125" t="s">
        <v>1591</v>
      </c>
      <c r="G912" s="139">
        <f t="shared" si="113"/>
        <v>1.8518518518518519E-3</v>
      </c>
      <c r="H912" s="34">
        <v>3</v>
      </c>
      <c r="I912" s="37">
        <f t="shared" si="112"/>
        <v>6.1728395061728394E-4</v>
      </c>
      <c r="K912" s="114"/>
    </row>
    <row r="913" spans="1:11" ht="15.3" x14ac:dyDescent="0.5">
      <c r="A913" s="18" t="s">
        <v>1039</v>
      </c>
      <c r="B913" s="3" t="s">
        <v>1334</v>
      </c>
      <c r="C913" s="4" t="s">
        <v>125</v>
      </c>
      <c r="D913" s="118" t="s">
        <v>940</v>
      </c>
      <c r="E913" s="125" t="s">
        <v>1577</v>
      </c>
      <c r="F913" s="125" t="s">
        <v>1584</v>
      </c>
      <c r="G913" s="37">
        <f>4/765</f>
        <v>5.2287581699346402E-3</v>
      </c>
      <c r="H913" s="34">
        <v>3</v>
      </c>
      <c r="I913" s="37">
        <f t="shared" si="112"/>
        <v>1.7429193899782135E-3</v>
      </c>
      <c r="K913" s="114"/>
    </row>
    <row r="914" spans="1:11" ht="15.3" x14ac:dyDescent="0.5">
      <c r="A914" s="18" t="s">
        <v>1040</v>
      </c>
      <c r="B914" s="3" t="s">
        <v>1335</v>
      </c>
      <c r="C914" s="4" t="s">
        <v>125</v>
      </c>
      <c r="D914" s="118" t="s">
        <v>566</v>
      </c>
      <c r="E914" s="125" t="s">
        <v>1578</v>
      </c>
      <c r="F914" s="125" t="s">
        <v>1585</v>
      </c>
      <c r="G914" s="37">
        <f>8/765</f>
        <v>1.045751633986928E-2</v>
      </c>
      <c r="H914" s="34">
        <v>3</v>
      </c>
      <c r="I914" s="37">
        <f t="shared" si="112"/>
        <v>3.4858387799564269E-3</v>
      </c>
      <c r="K914" s="114"/>
    </row>
    <row r="915" spans="1:11" ht="15.3" x14ac:dyDescent="0.5">
      <c r="A915" s="18" t="s">
        <v>1041</v>
      </c>
      <c r="B915" s="3" t="s">
        <v>1336</v>
      </c>
      <c r="C915" s="4" t="s">
        <v>125</v>
      </c>
      <c r="D915" s="118" t="s">
        <v>940</v>
      </c>
      <c r="E915" s="125" t="s">
        <v>1577</v>
      </c>
      <c r="F915" s="125" t="s">
        <v>1584</v>
      </c>
      <c r="G915" s="37">
        <f t="shared" ref="G915" si="114">4/765</f>
        <v>5.2287581699346402E-3</v>
      </c>
      <c r="H915" s="34">
        <v>3</v>
      </c>
      <c r="I915" s="37">
        <f t="shared" si="112"/>
        <v>1.7429193899782135E-3</v>
      </c>
      <c r="K915" s="114"/>
    </row>
    <row r="916" spans="1:11" ht="15.3" x14ac:dyDescent="0.5">
      <c r="A916" s="18" t="s">
        <v>1042</v>
      </c>
      <c r="B916" s="3" t="s">
        <v>1337</v>
      </c>
      <c r="C916" s="4" t="s">
        <v>125</v>
      </c>
      <c r="D916" s="118" t="s">
        <v>566</v>
      </c>
      <c r="E916" s="125" t="s">
        <v>1578</v>
      </c>
      <c r="F916" s="125" t="s">
        <v>1585</v>
      </c>
      <c r="G916" s="37">
        <f>8/765</f>
        <v>1.045751633986928E-2</v>
      </c>
      <c r="H916" s="34">
        <v>3</v>
      </c>
      <c r="I916" s="37">
        <f t="shared" si="112"/>
        <v>3.4858387799564269E-3</v>
      </c>
      <c r="K916" s="114"/>
    </row>
    <row r="917" spans="1:11" ht="15.3" x14ac:dyDescent="0.5">
      <c r="A917" s="18" t="s">
        <v>1043</v>
      </c>
      <c r="B917" s="3" t="s">
        <v>1338</v>
      </c>
      <c r="C917" s="4" t="s">
        <v>125</v>
      </c>
      <c r="D917" s="118" t="s">
        <v>566</v>
      </c>
      <c r="E917" s="125" t="s">
        <v>1578</v>
      </c>
      <c r="F917" s="125" t="s">
        <v>1585</v>
      </c>
      <c r="G917" s="37">
        <f>8/765</f>
        <v>1.045751633986928E-2</v>
      </c>
      <c r="H917" s="34">
        <v>3</v>
      </c>
      <c r="I917" s="37">
        <f t="shared" si="112"/>
        <v>3.4858387799564269E-3</v>
      </c>
      <c r="K917" s="114"/>
    </row>
    <row r="918" spans="1:11" ht="15.3" x14ac:dyDescent="0.5">
      <c r="A918" s="18" t="s">
        <v>1044</v>
      </c>
      <c r="B918" s="3" t="s">
        <v>1339</v>
      </c>
      <c r="C918" s="4" t="s">
        <v>1062</v>
      </c>
      <c r="D918" s="118" t="s">
        <v>333</v>
      </c>
      <c r="E918" s="125" t="s">
        <v>1579</v>
      </c>
      <c r="F918" s="125" t="s">
        <v>1566</v>
      </c>
      <c r="G918" s="37">
        <f>2/765</f>
        <v>2.6143790849673201E-3</v>
      </c>
      <c r="H918" s="34">
        <v>3</v>
      </c>
      <c r="I918" s="37">
        <f>G918/H918</f>
        <v>8.7145969498910673E-4</v>
      </c>
      <c r="K918" s="114"/>
    </row>
    <row r="919" spans="1:11" ht="15.3" x14ac:dyDescent="0.5">
      <c r="A919" s="121">
        <v>8</v>
      </c>
      <c r="B919" s="59" t="s">
        <v>1370</v>
      </c>
      <c r="C919" s="3"/>
      <c r="D919" s="118"/>
      <c r="E919" s="118"/>
      <c r="F919" s="125"/>
      <c r="G919" s="37"/>
      <c r="H919" s="34"/>
      <c r="I919" s="68" t="s">
        <v>1590</v>
      </c>
      <c r="K919" s="114"/>
    </row>
    <row r="920" spans="1:11" ht="15.3" x14ac:dyDescent="0.5">
      <c r="A920" s="23" t="s">
        <v>499</v>
      </c>
      <c r="B920" s="3" t="s">
        <v>159</v>
      </c>
      <c r="C920" s="6" t="s">
        <v>125</v>
      </c>
      <c r="D920" s="125" t="s">
        <v>333</v>
      </c>
      <c r="E920" s="125" t="s">
        <v>1561</v>
      </c>
      <c r="F920" s="125" t="s">
        <v>1559</v>
      </c>
      <c r="G920" s="37">
        <f>1/765</f>
        <v>1.30718954248366E-3</v>
      </c>
      <c r="H920" s="34">
        <v>7</v>
      </c>
      <c r="I920" s="37">
        <f>G920/H920</f>
        <v>1.8674136321195143E-4</v>
      </c>
      <c r="K920" s="114"/>
    </row>
    <row r="921" spans="1:11" ht="15.3" x14ac:dyDescent="0.5">
      <c r="A921" s="23" t="s">
        <v>500</v>
      </c>
      <c r="B921" s="3" t="s">
        <v>160</v>
      </c>
      <c r="C921" s="6" t="s">
        <v>125</v>
      </c>
      <c r="D921" s="125" t="s">
        <v>1070</v>
      </c>
      <c r="E921" s="125" t="s">
        <v>1592</v>
      </c>
      <c r="F921" s="125" t="s">
        <v>1594</v>
      </c>
      <c r="G921" s="37">
        <f>23/765</f>
        <v>3.0065359477124184E-2</v>
      </c>
      <c r="H921" s="34">
        <v>7</v>
      </c>
      <c r="I921" s="37">
        <f t="shared" ref="I921:I940" si="115">G921/H921</f>
        <v>4.2950513538748836E-3</v>
      </c>
      <c r="K921" s="114"/>
    </row>
    <row r="922" spans="1:11" ht="15.3" x14ac:dyDescent="0.5">
      <c r="A922" s="23" t="s">
        <v>501</v>
      </c>
      <c r="B922" s="3" t="s">
        <v>161</v>
      </c>
      <c r="C922" s="6" t="s">
        <v>125</v>
      </c>
      <c r="D922" s="125" t="s">
        <v>333</v>
      </c>
      <c r="E922" s="125" t="s">
        <v>1561</v>
      </c>
      <c r="F922" s="125" t="s">
        <v>1559</v>
      </c>
      <c r="G922" s="37">
        <f t="shared" ref="G922:G940" si="116">1/765</f>
        <v>1.30718954248366E-3</v>
      </c>
      <c r="H922" s="34">
        <v>5</v>
      </c>
      <c r="I922" s="37">
        <f t="shared" si="115"/>
        <v>2.61437908496732E-4</v>
      </c>
      <c r="K922" s="114"/>
    </row>
    <row r="923" spans="1:11" ht="15.3" x14ac:dyDescent="0.5">
      <c r="A923" s="23" t="s">
        <v>502</v>
      </c>
      <c r="B923" s="3" t="s">
        <v>162</v>
      </c>
      <c r="C923" s="6" t="s">
        <v>125</v>
      </c>
      <c r="D923" s="125" t="s">
        <v>1070</v>
      </c>
      <c r="E923" s="125" t="s">
        <v>1592</v>
      </c>
      <c r="F923" s="125" t="s">
        <v>1594</v>
      </c>
      <c r="G923" s="37">
        <f>23/765</f>
        <v>3.0065359477124184E-2</v>
      </c>
      <c r="H923" s="34">
        <v>5</v>
      </c>
      <c r="I923" s="37">
        <f t="shared" si="115"/>
        <v>6.0130718954248367E-3</v>
      </c>
      <c r="K923" s="114"/>
    </row>
    <row r="924" spans="1:11" ht="15.3" x14ac:dyDescent="0.5">
      <c r="A924" s="23" t="s">
        <v>503</v>
      </c>
      <c r="B924" s="3" t="s">
        <v>163</v>
      </c>
      <c r="C924" s="6" t="s">
        <v>580</v>
      </c>
      <c r="D924" s="125" t="s">
        <v>333</v>
      </c>
      <c r="E924" s="125" t="s">
        <v>1561</v>
      </c>
      <c r="F924" s="125" t="s">
        <v>1559</v>
      </c>
      <c r="G924" s="37">
        <f t="shared" si="116"/>
        <v>1.30718954248366E-3</v>
      </c>
      <c r="H924" s="34">
        <v>5</v>
      </c>
      <c r="I924" s="37">
        <f t="shared" si="115"/>
        <v>2.61437908496732E-4</v>
      </c>
      <c r="K924" s="114"/>
    </row>
    <row r="925" spans="1:11" ht="15.3" x14ac:dyDescent="0.5">
      <c r="A925" s="23" t="s">
        <v>504</v>
      </c>
      <c r="B925" s="3" t="s">
        <v>164</v>
      </c>
      <c r="C925" s="6" t="s">
        <v>195</v>
      </c>
      <c r="D925" s="125" t="s">
        <v>333</v>
      </c>
      <c r="E925" s="125" t="s">
        <v>1561</v>
      </c>
      <c r="F925" s="125" t="s">
        <v>1559</v>
      </c>
      <c r="G925" s="37">
        <f t="shared" si="116"/>
        <v>1.30718954248366E-3</v>
      </c>
      <c r="H925" s="34">
        <v>8</v>
      </c>
      <c r="I925" s="37">
        <f t="shared" si="115"/>
        <v>1.6339869281045751E-4</v>
      </c>
      <c r="K925" s="114"/>
    </row>
    <row r="926" spans="1:11" ht="15.3" x14ac:dyDescent="0.5">
      <c r="A926" s="23" t="s">
        <v>505</v>
      </c>
      <c r="B926" s="3" t="s">
        <v>165</v>
      </c>
      <c r="C926" s="6" t="s">
        <v>202</v>
      </c>
      <c r="D926" s="125" t="s">
        <v>333</v>
      </c>
      <c r="E926" s="125" t="s">
        <v>1561</v>
      </c>
      <c r="F926" s="125" t="s">
        <v>1559</v>
      </c>
      <c r="G926" s="37">
        <f t="shared" si="116"/>
        <v>1.30718954248366E-3</v>
      </c>
      <c r="H926" s="34">
        <v>7</v>
      </c>
      <c r="I926" s="37">
        <f t="shared" si="115"/>
        <v>1.8674136321195143E-4</v>
      </c>
      <c r="K926" s="114"/>
    </row>
    <row r="927" spans="1:11" ht="15.3" x14ac:dyDescent="0.5">
      <c r="A927" s="23" t="s">
        <v>506</v>
      </c>
      <c r="B927" s="3" t="s">
        <v>69</v>
      </c>
      <c r="C927" s="6" t="s">
        <v>202</v>
      </c>
      <c r="D927" s="125" t="s">
        <v>333</v>
      </c>
      <c r="E927" s="125" t="s">
        <v>1561</v>
      </c>
      <c r="F927" s="125" t="s">
        <v>1559</v>
      </c>
      <c r="G927" s="37">
        <f t="shared" si="116"/>
        <v>1.30718954248366E-3</v>
      </c>
      <c r="H927" s="34">
        <v>5</v>
      </c>
      <c r="I927" s="37">
        <f t="shared" si="115"/>
        <v>2.61437908496732E-4</v>
      </c>
      <c r="K927" s="114"/>
    </row>
    <row r="928" spans="1:11" ht="15.3" x14ac:dyDescent="0.5">
      <c r="A928" s="23" t="s">
        <v>507</v>
      </c>
      <c r="B928" s="3" t="s">
        <v>858</v>
      </c>
      <c r="C928" s="6" t="s">
        <v>202</v>
      </c>
      <c r="D928" s="125" t="s">
        <v>333</v>
      </c>
      <c r="E928" s="125" t="s">
        <v>1561</v>
      </c>
      <c r="F928" s="125" t="s">
        <v>1559</v>
      </c>
      <c r="G928" s="37">
        <f t="shared" si="116"/>
        <v>1.30718954248366E-3</v>
      </c>
      <c r="H928" s="34">
        <v>8</v>
      </c>
      <c r="I928" s="37">
        <f t="shared" si="115"/>
        <v>1.6339869281045751E-4</v>
      </c>
      <c r="K928" s="114"/>
    </row>
    <row r="929" spans="1:11" ht="15.3" x14ac:dyDescent="0.5">
      <c r="A929" s="23" t="s">
        <v>508</v>
      </c>
      <c r="B929" s="3" t="s">
        <v>167</v>
      </c>
      <c r="C929" s="6" t="s">
        <v>195</v>
      </c>
      <c r="D929" s="125" t="s">
        <v>333</v>
      </c>
      <c r="E929" s="125" t="s">
        <v>1561</v>
      </c>
      <c r="F929" s="125" t="s">
        <v>1559</v>
      </c>
      <c r="G929" s="37">
        <f t="shared" si="116"/>
        <v>1.30718954248366E-3</v>
      </c>
      <c r="H929" s="34">
        <v>3</v>
      </c>
      <c r="I929" s="37">
        <f t="shared" si="115"/>
        <v>4.3572984749455336E-4</v>
      </c>
      <c r="K929" s="114"/>
    </row>
    <row r="930" spans="1:11" ht="15.3" x14ac:dyDescent="0.5">
      <c r="A930" s="23" t="s">
        <v>509</v>
      </c>
      <c r="B930" s="3" t="s">
        <v>168</v>
      </c>
      <c r="C930" s="6" t="s">
        <v>125</v>
      </c>
      <c r="D930" s="125" t="s">
        <v>333</v>
      </c>
      <c r="E930" s="125" t="s">
        <v>1561</v>
      </c>
      <c r="F930" s="125" t="s">
        <v>1559</v>
      </c>
      <c r="G930" s="37">
        <f t="shared" si="116"/>
        <v>1.30718954248366E-3</v>
      </c>
      <c r="H930" s="34">
        <v>5</v>
      </c>
      <c r="I930" s="37">
        <f t="shared" si="115"/>
        <v>2.61437908496732E-4</v>
      </c>
      <c r="K930" s="114"/>
    </row>
    <row r="931" spans="1:11" ht="15.3" x14ac:dyDescent="0.5">
      <c r="A931" s="23" t="s">
        <v>510</v>
      </c>
      <c r="B931" s="3" t="s">
        <v>169</v>
      </c>
      <c r="C931" s="6" t="s">
        <v>195</v>
      </c>
      <c r="D931" s="125" t="s">
        <v>333</v>
      </c>
      <c r="E931" s="125" t="s">
        <v>1561</v>
      </c>
      <c r="F931" s="125" t="s">
        <v>1559</v>
      </c>
      <c r="G931" s="37">
        <f t="shared" si="116"/>
        <v>1.30718954248366E-3</v>
      </c>
      <c r="H931" s="34">
        <v>5</v>
      </c>
      <c r="I931" s="37">
        <f t="shared" si="115"/>
        <v>2.61437908496732E-4</v>
      </c>
      <c r="K931" s="114"/>
    </row>
    <row r="932" spans="1:11" ht="15.3" x14ac:dyDescent="0.5">
      <c r="A932" s="23" t="s">
        <v>511</v>
      </c>
      <c r="B932" s="3" t="s">
        <v>170</v>
      </c>
      <c r="C932" s="4" t="s">
        <v>125</v>
      </c>
      <c r="D932" s="125" t="s">
        <v>333</v>
      </c>
      <c r="E932" s="125" t="s">
        <v>1561</v>
      </c>
      <c r="F932" s="125" t="s">
        <v>1559</v>
      </c>
      <c r="G932" s="37">
        <f t="shared" si="116"/>
        <v>1.30718954248366E-3</v>
      </c>
      <c r="H932" s="34">
        <v>5</v>
      </c>
      <c r="I932" s="37">
        <f t="shared" si="115"/>
        <v>2.61437908496732E-4</v>
      </c>
      <c r="K932" s="114"/>
    </row>
    <row r="933" spans="1:11" ht="15.3" x14ac:dyDescent="0.5">
      <c r="A933" s="23" t="s">
        <v>512</v>
      </c>
      <c r="B933" s="3" t="s">
        <v>171</v>
      </c>
      <c r="C933" s="6" t="s">
        <v>125</v>
      </c>
      <c r="D933" s="125" t="s">
        <v>333</v>
      </c>
      <c r="E933" s="125" t="s">
        <v>1561</v>
      </c>
      <c r="F933" s="125" t="s">
        <v>1559</v>
      </c>
      <c r="G933" s="37">
        <f t="shared" si="116"/>
        <v>1.30718954248366E-3</v>
      </c>
      <c r="H933" s="34">
        <v>3</v>
      </c>
      <c r="I933" s="37">
        <f t="shared" si="115"/>
        <v>4.3572984749455336E-4</v>
      </c>
      <c r="K933" s="114"/>
    </row>
    <row r="934" spans="1:11" ht="15.3" x14ac:dyDescent="0.5">
      <c r="A934" s="23" t="s">
        <v>525</v>
      </c>
      <c r="B934" s="3" t="s">
        <v>172</v>
      </c>
      <c r="C934" s="6" t="s">
        <v>125</v>
      </c>
      <c r="D934" s="125" t="s">
        <v>333</v>
      </c>
      <c r="E934" s="125" t="s">
        <v>1561</v>
      </c>
      <c r="F934" s="125" t="s">
        <v>1559</v>
      </c>
      <c r="G934" s="37">
        <f t="shared" si="116"/>
        <v>1.30718954248366E-3</v>
      </c>
      <c r="H934" s="34">
        <v>3</v>
      </c>
      <c r="I934" s="37">
        <f t="shared" si="115"/>
        <v>4.3572984749455336E-4</v>
      </c>
      <c r="K934" s="114"/>
    </row>
    <row r="935" spans="1:11" ht="15.3" x14ac:dyDescent="0.5">
      <c r="A935" s="23" t="s">
        <v>526</v>
      </c>
      <c r="B935" s="3" t="s">
        <v>173</v>
      </c>
      <c r="C935" s="6" t="s">
        <v>125</v>
      </c>
      <c r="D935" s="125" t="s">
        <v>333</v>
      </c>
      <c r="E935" s="125" t="s">
        <v>1561</v>
      </c>
      <c r="F935" s="125" t="s">
        <v>1559</v>
      </c>
      <c r="G935" s="37">
        <f t="shared" si="116"/>
        <v>1.30718954248366E-3</v>
      </c>
      <c r="H935" s="34">
        <v>3</v>
      </c>
      <c r="I935" s="37">
        <f t="shared" si="115"/>
        <v>4.3572984749455336E-4</v>
      </c>
      <c r="K935" s="114"/>
    </row>
    <row r="936" spans="1:11" ht="15.3" x14ac:dyDescent="0.5">
      <c r="A936" s="23" t="s">
        <v>527</v>
      </c>
      <c r="B936" s="3" t="s">
        <v>174</v>
      </c>
      <c r="C936" s="6" t="s">
        <v>125</v>
      </c>
      <c r="D936" s="125" t="s">
        <v>333</v>
      </c>
      <c r="E936" s="125" t="s">
        <v>1561</v>
      </c>
      <c r="F936" s="125" t="s">
        <v>1559</v>
      </c>
      <c r="G936" s="37">
        <f t="shared" si="116"/>
        <v>1.30718954248366E-3</v>
      </c>
      <c r="H936" s="34">
        <v>3</v>
      </c>
      <c r="I936" s="37">
        <f t="shared" si="115"/>
        <v>4.3572984749455336E-4</v>
      </c>
      <c r="K936" s="114"/>
    </row>
    <row r="937" spans="1:11" ht="15.3" x14ac:dyDescent="0.5">
      <c r="A937" s="23" t="s">
        <v>528</v>
      </c>
      <c r="B937" s="3" t="s">
        <v>175</v>
      </c>
      <c r="C937" s="6" t="s">
        <v>125</v>
      </c>
      <c r="D937" s="125" t="s">
        <v>333</v>
      </c>
      <c r="E937" s="125" t="s">
        <v>1561</v>
      </c>
      <c r="F937" s="125" t="s">
        <v>1559</v>
      </c>
      <c r="G937" s="37">
        <f t="shared" si="116"/>
        <v>1.30718954248366E-3</v>
      </c>
      <c r="H937" s="34">
        <v>3</v>
      </c>
      <c r="I937" s="37">
        <f t="shared" si="115"/>
        <v>4.3572984749455336E-4</v>
      </c>
      <c r="K937" s="114"/>
    </row>
    <row r="938" spans="1:11" ht="15.3" x14ac:dyDescent="0.5">
      <c r="A938" s="23" t="s">
        <v>529</v>
      </c>
      <c r="B938" s="3" t="s">
        <v>1340</v>
      </c>
      <c r="C938" s="6" t="s">
        <v>125</v>
      </c>
      <c r="D938" s="125" t="s">
        <v>333</v>
      </c>
      <c r="E938" s="125" t="s">
        <v>1561</v>
      </c>
      <c r="F938" s="125" t="s">
        <v>1559</v>
      </c>
      <c r="G938" s="37">
        <f t="shared" si="116"/>
        <v>1.30718954248366E-3</v>
      </c>
      <c r="H938" s="34">
        <v>3</v>
      </c>
      <c r="I938" s="37">
        <f t="shared" si="115"/>
        <v>4.3572984749455336E-4</v>
      </c>
      <c r="K938" s="114"/>
    </row>
    <row r="939" spans="1:11" ht="15.3" x14ac:dyDescent="0.5">
      <c r="A939" s="23" t="s">
        <v>1071</v>
      </c>
      <c r="B939" s="3" t="s">
        <v>233</v>
      </c>
      <c r="C939" s="6" t="s">
        <v>125</v>
      </c>
      <c r="D939" s="125" t="s">
        <v>333</v>
      </c>
      <c r="E939" s="125" t="s">
        <v>1561</v>
      </c>
      <c r="F939" s="125" t="s">
        <v>1559</v>
      </c>
      <c r="G939" s="37">
        <f t="shared" si="116"/>
        <v>1.30718954248366E-3</v>
      </c>
      <c r="H939" s="34">
        <v>3</v>
      </c>
      <c r="I939" s="37">
        <f t="shared" si="115"/>
        <v>4.3572984749455336E-4</v>
      </c>
      <c r="K939" s="114"/>
    </row>
    <row r="940" spans="1:11" ht="15.3" x14ac:dyDescent="0.5">
      <c r="A940" s="23" t="s">
        <v>1072</v>
      </c>
      <c r="B940" s="3" t="s">
        <v>176</v>
      </c>
      <c r="C940" s="6" t="s">
        <v>125</v>
      </c>
      <c r="D940" s="125" t="s">
        <v>333</v>
      </c>
      <c r="E940" s="125" t="s">
        <v>1561</v>
      </c>
      <c r="F940" s="125" t="s">
        <v>1559</v>
      </c>
      <c r="G940" s="37">
        <f t="shared" si="116"/>
        <v>1.30718954248366E-3</v>
      </c>
      <c r="H940" s="34">
        <v>3</v>
      </c>
      <c r="I940" s="37">
        <f t="shared" si="115"/>
        <v>4.3572984749455336E-4</v>
      </c>
      <c r="K940" s="114"/>
    </row>
    <row r="941" spans="1:11" ht="15.3" x14ac:dyDescent="0.5">
      <c r="A941" s="121">
        <v>9</v>
      </c>
      <c r="B941" s="59" t="s">
        <v>1123</v>
      </c>
      <c r="C941" s="3"/>
      <c r="D941" s="118"/>
      <c r="E941" s="36"/>
      <c r="F941" s="118"/>
      <c r="G941" s="37"/>
      <c r="H941" s="34"/>
      <c r="I941" s="37"/>
      <c r="K941" s="114"/>
    </row>
    <row r="942" spans="1:11" ht="15.3" x14ac:dyDescent="0.5">
      <c r="A942" s="48" t="s">
        <v>530</v>
      </c>
      <c r="B942" s="3" t="s">
        <v>36</v>
      </c>
      <c r="C942" s="6" t="s">
        <v>202</v>
      </c>
      <c r="D942" s="125" t="s">
        <v>287</v>
      </c>
      <c r="E942" s="125" t="s">
        <v>1596</v>
      </c>
      <c r="F942" s="125" t="s">
        <v>1609</v>
      </c>
      <c r="G942" s="37">
        <f>1/405</f>
        <v>2.4691358024691358E-3</v>
      </c>
      <c r="H942" s="34">
        <v>3</v>
      </c>
      <c r="I942" s="37">
        <f>G942/H942</f>
        <v>8.2304526748971192E-4</v>
      </c>
      <c r="K942" s="114"/>
    </row>
    <row r="943" spans="1:11" ht="15.3" x14ac:dyDescent="0.5">
      <c r="A943" s="48" t="s">
        <v>531</v>
      </c>
      <c r="B943" s="3" t="s">
        <v>37</v>
      </c>
      <c r="C943" s="6" t="s">
        <v>202</v>
      </c>
      <c r="D943" s="125" t="s">
        <v>424</v>
      </c>
      <c r="E943" s="125" t="s">
        <v>1597</v>
      </c>
      <c r="F943" s="125" t="s">
        <v>1610</v>
      </c>
      <c r="G943" s="37">
        <f>3/405</f>
        <v>7.4074074074074077E-3</v>
      </c>
      <c r="H943" s="34">
        <v>3</v>
      </c>
      <c r="I943" s="37">
        <f t="shared" ref="I943:I959" si="117">G943/H943</f>
        <v>2.4691358024691358E-3</v>
      </c>
      <c r="K943" s="114"/>
    </row>
    <row r="944" spans="1:11" ht="15.3" x14ac:dyDescent="0.5">
      <c r="A944" s="48" t="s">
        <v>532</v>
      </c>
      <c r="B944" s="3" t="s">
        <v>38</v>
      </c>
      <c r="C944" s="6" t="s">
        <v>202</v>
      </c>
      <c r="D944" s="125" t="s">
        <v>287</v>
      </c>
      <c r="E944" s="125" t="s">
        <v>1596</v>
      </c>
      <c r="F944" s="125" t="s">
        <v>1609</v>
      </c>
      <c r="G944" s="37">
        <f t="shared" ref="G944:G946" si="118">1/405</f>
        <v>2.4691358024691358E-3</v>
      </c>
      <c r="H944" s="34">
        <v>3</v>
      </c>
      <c r="I944" s="37">
        <f t="shared" si="117"/>
        <v>8.2304526748971192E-4</v>
      </c>
      <c r="K944" s="114"/>
    </row>
    <row r="945" spans="1:11" ht="15.3" x14ac:dyDescent="0.5">
      <c r="A945" s="48" t="s">
        <v>533</v>
      </c>
      <c r="B945" s="3" t="s">
        <v>39</v>
      </c>
      <c r="C945" s="6" t="s">
        <v>202</v>
      </c>
      <c r="D945" s="125" t="s">
        <v>425</v>
      </c>
      <c r="E945" s="125" t="s">
        <v>1598</v>
      </c>
      <c r="F945" s="125" t="s">
        <v>1611</v>
      </c>
      <c r="G945" s="37">
        <f>4/405</f>
        <v>9.876543209876543E-3</v>
      </c>
      <c r="H945" s="34">
        <v>3</v>
      </c>
      <c r="I945" s="37">
        <f t="shared" si="117"/>
        <v>3.2921810699588477E-3</v>
      </c>
      <c r="K945" s="114"/>
    </row>
    <row r="946" spans="1:11" ht="15.3" x14ac:dyDescent="0.5">
      <c r="A946" s="48" t="s">
        <v>534</v>
      </c>
      <c r="B946" s="3" t="s">
        <v>40</v>
      </c>
      <c r="C946" s="6" t="s">
        <v>125</v>
      </c>
      <c r="D946" s="125" t="s">
        <v>287</v>
      </c>
      <c r="E946" s="125" t="s">
        <v>1596</v>
      </c>
      <c r="F946" s="125" t="s">
        <v>1609</v>
      </c>
      <c r="G946" s="37">
        <f t="shared" si="118"/>
        <v>2.4691358024691358E-3</v>
      </c>
      <c r="H946" s="34">
        <v>3</v>
      </c>
      <c r="I946" s="37">
        <f t="shared" si="117"/>
        <v>8.2304526748971192E-4</v>
      </c>
      <c r="K946" s="114"/>
    </row>
    <row r="947" spans="1:11" ht="15.3" x14ac:dyDescent="0.5">
      <c r="A947" s="48" t="s">
        <v>535</v>
      </c>
      <c r="B947" s="3" t="s">
        <v>41</v>
      </c>
      <c r="C947" s="6" t="s">
        <v>202</v>
      </c>
      <c r="D947" s="125" t="s">
        <v>426</v>
      </c>
      <c r="E947" s="125" t="s">
        <v>1599</v>
      </c>
      <c r="F947" s="125" t="s">
        <v>1612</v>
      </c>
      <c r="G947" s="37">
        <f>20/405</f>
        <v>4.9382716049382713E-2</v>
      </c>
      <c r="H947" s="34">
        <v>3</v>
      </c>
      <c r="I947" s="37">
        <f t="shared" si="117"/>
        <v>1.6460905349794237E-2</v>
      </c>
      <c r="K947" s="114"/>
    </row>
    <row r="948" spans="1:11" ht="15.3" x14ac:dyDescent="0.5">
      <c r="A948" s="48" t="s">
        <v>536</v>
      </c>
      <c r="B948" s="3" t="s">
        <v>42</v>
      </c>
      <c r="C948" s="6" t="s">
        <v>202</v>
      </c>
      <c r="D948" s="125" t="s">
        <v>427</v>
      </c>
      <c r="E948" s="125" t="s">
        <v>1579</v>
      </c>
      <c r="F948" s="125" t="s">
        <v>1566</v>
      </c>
      <c r="G948" s="37">
        <f>2/765</f>
        <v>2.6143790849673201E-3</v>
      </c>
      <c r="H948" s="34">
        <v>3</v>
      </c>
      <c r="I948" s="37">
        <f t="shared" si="117"/>
        <v>8.7145969498910673E-4</v>
      </c>
      <c r="K948" s="114"/>
    </row>
    <row r="949" spans="1:11" ht="15.3" x14ac:dyDescent="0.5">
      <c r="A949" s="48" t="s">
        <v>537</v>
      </c>
      <c r="B949" s="3" t="s">
        <v>43</v>
      </c>
      <c r="C949" s="6" t="s">
        <v>202</v>
      </c>
      <c r="D949" s="125" t="s">
        <v>426</v>
      </c>
      <c r="E949" s="125" t="s">
        <v>1599</v>
      </c>
      <c r="F949" s="125" t="s">
        <v>1612</v>
      </c>
      <c r="G949" s="37">
        <f>20/405</f>
        <v>4.9382716049382713E-2</v>
      </c>
      <c r="H949" s="34">
        <v>3</v>
      </c>
      <c r="I949" s="37">
        <f t="shared" si="117"/>
        <v>1.6460905349794237E-2</v>
      </c>
      <c r="K949" s="114"/>
    </row>
    <row r="950" spans="1:11" ht="15.3" x14ac:dyDescent="0.5">
      <c r="A950" s="48" t="s">
        <v>538</v>
      </c>
      <c r="B950" s="3" t="s">
        <v>44</v>
      </c>
      <c r="C950" s="6" t="s">
        <v>202</v>
      </c>
      <c r="D950" s="125" t="s">
        <v>287</v>
      </c>
      <c r="E950" s="125" t="s">
        <v>1596</v>
      </c>
      <c r="F950" s="125" t="s">
        <v>1609</v>
      </c>
      <c r="G950" s="37">
        <f>1/405</f>
        <v>2.4691358024691358E-3</v>
      </c>
      <c r="H950" s="34">
        <v>3</v>
      </c>
      <c r="I950" s="37">
        <f t="shared" si="117"/>
        <v>8.2304526748971192E-4</v>
      </c>
      <c r="K950" s="114"/>
    </row>
    <row r="951" spans="1:11" ht="15.3" x14ac:dyDescent="0.5">
      <c r="A951" s="48" t="s">
        <v>539</v>
      </c>
      <c r="B951" s="3" t="s">
        <v>865</v>
      </c>
      <c r="C951" s="6" t="s">
        <v>420</v>
      </c>
      <c r="D951" s="125" t="s">
        <v>446</v>
      </c>
      <c r="E951" s="125" t="s">
        <v>1600</v>
      </c>
      <c r="F951" s="125" t="s">
        <v>1613</v>
      </c>
      <c r="G951" s="37">
        <f>2/405</f>
        <v>4.9382716049382715E-3</v>
      </c>
      <c r="H951" s="34">
        <v>3</v>
      </c>
      <c r="I951" s="37">
        <f t="shared" si="117"/>
        <v>1.6460905349794238E-3</v>
      </c>
      <c r="K951" s="114"/>
    </row>
    <row r="952" spans="1:11" ht="15.3" x14ac:dyDescent="0.5">
      <c r="A952" s="48" t="s">
        <v>540</v>
      </c>
      <c r="B952" s="3" t="s">
        <v>45</v>
      </c>
      <c r="C952" s="6" t="s">
        <v>428</v>
      </c>
      <c r="D952" s="125" t="s">
        <v>427</v>
      </c>
      <c r="E952" s="125" t="s">
        <v>1579</v>
      </c>
      <c r="F952" s="125" t="s">
        <v>1566</v>
      </c>
      <c r="G952" s="37">
        <f>2/765</f>
        <v>2.6143790849673201E-3</v>
      </c>
      <c r="H952" s="34">
        <v>3</v>
      </c>
      <c r="I952" s="37">
        <f t="shared" si="117"/>
        <v>8.7145969498910673E-4</v>
      </c>
      <c r="K952" s="114"/>
    </row>
    <row r="953" spans="1:11" ht="15.3" x14ac:dyDescent="0.5">
      <c r="A953" s="48" t="s">
        <v>541</v>
      </c>
      <c r="B953" s="3" t="s">
        <v>866</v>
      </c>
      <c r="C953" s="6" t="s">
        <v>125</v>
      </c>
      <c r="D953" s="125" t="s">
        <v>454</v>
      </c>
      <c r="E953" s="125" t="s">
        <v>1561</v>
      </c>
      <c r="F953" s="125" t="s">
        <v>1559</v>
      </c>
      <c r="G953" s="37">
        <f>1/765</f>
        <v>1.30718954248366E-3</v>
      </c>
      <c r="H953" s="34">
        <v>3</v>
      </c>
      <c r="I953" s="37">
        <f t="shared" si="117"/>
        <v>4.3572984749455336E-4</v>
      </c>
      <c r="K953" s="114"/>
    </row>
    <row r="954" spans="1:11" ht="15.3" x14ac:dyDescent="0.5">
      <c r="A954" s="48" t="s">
        <v>542</v>
      </c>
      <c r="B954" s="3" t="s">
        <v>867</v>
      </c>
      <c r="C954" s="6" t="s">
        <v>125</v>
      </c>
      <c r="D954" s="125" t="s">
        <v>454</v>
      </c>
      <c r="E954" s="125" t="s">
        <v>1561</v>
      </c>
      <c r="F954" s="125" t="s">
        <v>1559</v>
      </c>
      <c r="G954" s="37">
        <f>1/765</f>
        <v>1.30718954248366E-3</v>
      </c>
      <c r="H954" s="34">
        <v>3</v>
      </c>
      <c r="I954" s="37">
        <f t="shared" si="117"/>
        <v>4.3572984749455336E-4</v>
      </c>
      <c r="K954" s="114"/>
    </row>
    <row r="955" spans="1:11" ht="15.3" x14ac:dyDescent="0.5">
      <c r="A955" s="48" t="s">
        <v>543</v>
      </c>
      <c r="B955" s="3" t="s">
        <v>870</v>
      </c>
      <c r="C955" s="6" t="s">
        <v>125</v>
      </c>
      <c r="D955" s="125" t="s">
        <v>424</v>
      </c>
      <c r="E955" s="125" t="s">
        <v>1597</v>
      </c>
      <c r="F955" s="118" t="s">
        <v>1610</v>
      </c>
      <c r="G955" s="37">
        <f>3/405</f>
        <v>7.4074074074074077E-3</v>
      </c>
      <c r="H955" s="34">
        <v>3</v>
      </c>
      <c r="I955" s="37">
        <f t="shared" si="117"/>
        <v>2.4691358024691358E-3</v>
      </c>
      <c r="K955" s="114"/>
    </row>
    <row r="956" spans="1:11" ht="15.3" x14ac:dyDescent="0.5">
      <c r="A956" s="48" t="s">
        <v>544</v>
      </c>
      <c r="B956" s="3" t="s">
        <v>871</v>
      </c>
      <c r="C956" s="6" t="s">
        <v>202</v>
      </c>
      <c r="D956" s="125" t="s">
        <v>287</v>
      </c>
      <c r="E956" s="125" t="s">
        <v>1596</v>
      </c>
      <c r="F956" s="125" t="s">
        <v>1609</v>
      </c>
      <c r="G956" s="37">
        <f>1/405</f>
        <v>2.4691358024691358E-3</v>
      </c>
      <c r="H956" s="34">
        <v>3</v>
      </c>
      <c r="I956" s="37">
        <f t="shared" si="117"/>
        <v>8.2304526748971192E-4</v>
      </c>
      <c r="K956" s="114"/>
    </row>
    <row r="957" spans="1:11" ht="15.3" x14ac:dyDescent="0.5">
      <c r="A957" s="48" t="s">
        <v>545</v>
      </c>
      <c r="B957" s="3" t="s">
        <v>1343</v>
      </c>
      <c r="C957" s="4" t="s">
        <v>125</v>
      </c>
      <c r="D957" s="125" t="s">
        <v>287</v>
      </c>
      <c r="E957" s="125" t="s">
        <v>1596</v>
      </c>
      <c r="F957" s="125" t="s">
        <v>1609</v>
      </c>
      <c r="G957" s="37">
        <f t="shared" ref="G957:G958" si="119">1/405</f>
        <v>2.4691358024691358E-3</v>
      </c>
      <c r="H957" s="34">
        <v>3</v>
      </c>
      <c r="I957" s="37">
        <f t="shared" si="117"/>
        <v>8.2304526748971192E-4</v>
      </c>
      <c r="K957" s="114"/>
    </row>
    <row r="958" spans="1:11" ht="15.3" x14ac:dyDescent="0.5">
      <c r="A958" s="48" t="s">
        <v>546</v>
      </c>
      <c r="B958" s="3" t="s">
        <v>1344</v>
      </c>
      <c r="C958" s="4" t="s">
        <v>202</v>
      </c>
      <c r="D958" s="125" t="s">
        <v>287</v>
      </c>
      <c r="E958" s="125" t="s">
        <v>1596</v>
      </c>
      <c r="F958" s="125" t="s">
        <v>1609</v>
      </c>
      <c r="G958" s="37">
        <f t="shared" si="119"/>
        <v>2.4691358024691358E-3</v>
      </c>
      <c r="H958" s="34">
        <v>3</v>
      </c>
      <c r="I958" s="37">
        <f t="shared" si="117"/>
        <v>8.2304526748971192E-4</v>
      </c>
      <c r="K958" s="114"/>
    </row>
    <row r="959" spans="1:11" ht="15.3" x14ac:dyDescent="0.5">
      <c r="A959" s="48" t="s">
        <v>547</v>
      </c>
      <c r="B959" s="3" t="s">
        <v>1345</v>
      </c>
      <c r="C959" s="4" t="s">
        <v>125</v>
      </c>
      <c r="D959" s="125" t="s">
        <v>427</v>
      </c>
      <c r="E959" s="125" t="s">
        <v>1579</v>
      </c>
      <c r="F959" s="125" t="s">
        <v>1579</v>
      </c>
      <c r="G959" s="37">
        <f>2/765</f>
        <v>2.6143790849673201E-3</v>
      </c>
      <c r="H959" s="34">
        <v>3</v>
      </c>
      <c r="I959" s="37">
        <f t="shared" si="117"/>
        <v>8.7145969498910673E-4</v>
      </c>
      <c r="K959" s="114"/>
    </row>
    <row r="960" spans="1:11" ht="15.3" x14ac:dyDescent="0.5">
      <c r="A960" s="48" t="s">
        <v>548</v>
      </c>
      <c r="B960" s="3" t="s">
        <v>131</v>
      </c>
      <c r="C960" s="6" t="s">
        <v>420</v>
      </c>
      <c r="D960" s="125" t="s">
        <v>426</v>
      </c>
      <c r="E960" s="125" t="s">
        <v>1599</v>
      </c>
      <c r="F960" s="125" t="s">
        <v>1612</v>
      </c>
      <c r="G960" s="37">
        <f>20/405</f>
        <v>4.9382716049382713E-2</v>
      </c>
      <c r="H960" s="34">
        <v>2</v>
      </c>
      <c r="I960" s="37">
        <f t="shared" ref="I960:I976" si="120">G960/H960</f>
        <v>2.4691358024691357E-2</v>
      </c>
      <c r="K960" s="114"/>
    </row>
    <row r="961" spans="1:11" ht="15.3" x14ac:dyDescent="0.5">
      <c r="A961" s="48" t="s">
        <v>1086</v>
      </c>
      <c r="B961" s="3" t="s">
        <v>429</v>
      </c>
      <c r="C961" s="6" t="s">
        <v>125</v>
      </c>
      <c r="D961" s="125" t="s">
        <v>454</v>
      </c>
      <c r="E961" s="125" t="s">
        <v>1561</v>
      </c>
      <c r="F961" s="125" t="s">
        <v>1559</v>
      </c>
      <c r="G961" s="37">
        <f>1/765</f>
        <v>1.30718954248366E-3</v>
      </c>
      <c r="H961" s="34">
        <v>3</v>
      </c>
      <c r="I961" s="37">
        <f t="shared" si="120"/>
        <v>4.3572984749455336E-4</v>
      </c>
      <c r="K961" s="114"/>
    </row>
    <row r="962" spans="1:11" ht="15.3" x14ac:dyDescent="0.5">
      <c r="A962" s="48" t="s">
        <v>1087</v>
      </c>
      <c r="B962" s="3" t="s">
        <v>46</v>
      </c>
      <c r="C962" s="6" t="s">
        <v>420</v>
      </c>
      <c r="D962" s="125" t="s">
        <v>1079</v>
      </c>
      <c r="E962" s="125" t="s">
        <v>1602</v>
      </c>
      <c r="F962" s="125" t="s">
        <v>1617</v>
      </c>
      <c r="G962" s="37">
        <f>15/405</f>
        <v>3.7037037037037035E-2</v>
      </c>
      <c r="H962" s="34">
        <v>2</v>
      </c>
      <c r="I962" s="37">
        <f t="shared" si="120"/>
        <v>1.8518518518518517E-2</v>
      </c>
      <c r="K962" s="114"/>
    </row>
    <row r="963" spans="1:11" ht="15.3" x14ac:dyDescent="0.5">
      <c r="A963" s="48" t="s">
        <v>1088</v>
      </c>
      <c r="B963" s="3" t="s">
        <v>47</v>
      </c>
      <c r="C963" s="6" t="s">
        <v>125</v>
      </c>
      <c r="D963" s="125" t="s">
        <v>427</v>
      </c>
      <c r="E963" s="125" t="s">
        <v>1579</v>
      </c>
      <c r="F963" s="125" t="s">
        <v>1566</v>
      </c>
      <c r="G963" s="37">
        <f>2/765</f>
        <v>2.6143790849673201E-3</v>
      </c>
      <c r="H963" s="34">
        <v>3</v>
      </c>
      <c r="I963" s="37">
        <f t="shared" si="120"/>
        <v>8.7145969498910673E-4</v>
      </c>
      <c r="K963" s="114"/>
    </row>
    <row r="964" spans="1:11" ht="15.3" x14ac:dyDescent="0.5">
      <c r="A964" s="48" t="s">
        <v>1089</v>
      </c>
      <c r="B964" s="3" t="s">
        <v>1080</v>
      </c>
      <c r="C964" s="6" t="s">
        <v>420</v>
      </c>
      <c r="D964" s="125" t="s">
        <v>435</v>
      </c>
      <c r="E964" s="125" t="s">
        <v>1593</v>
      </c>
      <c r="F964" s="125" t="s">
        <v>1595</v>
      </c>
      <c r="G964" s="37">
        <f>20/765</f>
        <v>2.6143790849673203E-2</v>
      </c>
      <c r="H964" s="34">
        <v>2</v>
      </c>
      <c r="I964" s="37">
        <f t="shared" si="120"/>
        <v>1.3071895424836602E-2</v>
      </c>
      <c r="K964" s="114"/>
    </row>
    <row r="965" spans="1:11" ht="15.3" x14ac:dyDescent="0.5">
      <c r="A965" s="48" t="s">
        <v>1090</v>
      </c>
      <c r="B965" s="3" t="s">
        <v>872</v>
      </c>
      <c r="C965" s="6" t="s">
        <v>125</v>
      </c>
      <c r="D965" s="125" t="s">
        <v>427</v>
      </c>
      <c r="E965" s="125" t="s">
        <v>1579</v>
      </c>
      <c r="F965" s="125" t="s">
        <v>1566</v>
      </c>
      <c r="G965" s="37">
        <f>2/765</f>
        <v>2.6143790849673201E-3</v>
      </c>
      <c r="H965" s="34">
        <v>3</v>
      </c>
      <c r="I965" s="37">
        <f t="shared" si="120"/>
        <v>8.7145969498910673E-4</v>
      </c>
      <c r="K965" s="114"/>
    </row>
    <row r="966" spans="1:11" ht="15.3" x14ac:dyDescent="0.5">
      <c r="A966" s="48" t="s">
        <v>1091</v>
      </c>
      <c r="B966" s="3" t="s">
        <v>1081</v>
      </c>
      <c r="C966" s="6" t="s">
        <v>420</v>
      </c>
      <c r="D966" s="125" t="s">
        <v>431</v>
      </c>
      <c r="E966" s="36" t="s">
        <v>1603</v>
      </c>
      <c r="F966" s="125" t="s">
        <v>1618</v>
      </c>
      <c r="G966" s="37">
        <f>30/405</f>
        <v>7.407407407407407E-2</v>
      </c>
      <c r="H966" s="34">
        <v>1</v>
      </c>
      <c r="I966" s="37">
        <f t="shared" si="120"/>
        <v>7.407407407407407E-2</v>
      </c>
      <c r="K966" s="114"/>
    </row>
    <row r="967" spans="1:11" ht="15.3" x14ac:dyDescent="0.5">
      <c r="A967" s="48" t="s">
        <v>1092</v>
      </c>
      <c r="B967" s="3" t="s">
        <v>1082</v>
      </c>
      <c r="C967" s="6" t="s">
        <v>202</v>
      </c>
      <c r="D967" s="125" t="s">
        <v>1079</v>
      </c>
      <c r="E967" s="125" t="s">
        <v>1602</v>
      </c>
      <c r="F967" s="125" t="s">
        <v>1617</v>
      </c>
      <c r="G967" s="37">
        <f>15/405</f>
        <v>3.7037037037037035E-2</v>
      </c>
      <c r="H967" s="34">
        <v>3</v>
      </c>
      <c r="I967" s="37">
        <f t="shared" si="120"/>
        <v>1.2345679012345678E-2</v>
      </c>
      <c r="K967" s="114"/>
    </row>
    <row r="968" spans="1:11" ht="15.3" x14ac:dyDescent="0.5">
      <c r="A968" s="48" t="s">
        <v>1093</v>
      </c>
      <c r="B968" s="3" t="s">
        <v>873</v>
      </c>
      <c r="C968" s="6" t="s">
        <v>125</v>
      </c>
      <c r="D968" s="125" t="s">
        <v>432</v>
      </c>
      <c r="E968" s="125" t="s">
        <v>1571</v>
      </c>
      <c r="F968" s="125" t="s">
        <v>1573</v>
      </c>
      <c r="G968" s="37">
        <f>3/765</f>
        <v>3.9215686274509803E-3</v>
      </c>
      <c r="H968" s="34">
        <v>3</v>
      </c>
      <c r="I968" s="37">
        <f t="shared" si="120"/>
        <v>1.30718954248366E-3</v>
      </c>
      <c r="K968" s="114"/>
    </row>
    <row r="969" spans="1:11" ht="15.3" x14ac:dyDescent="0.5">
      <c r="A969" s="48" t="s">
        <v>1094</v>
      </c>
      <c r="B969" s="3" t="s">
        <v>874</v>
      </c>
      <c r="C969" s="6" t="s">
        <v>420</v>
      </c>
      <c r="D969" s="125" t="s">
        <v>1083</v>
      </c>
      <c r="E969" s="36" t="s">
        <v>1604</v>
      </c>
      <c r="F969" s="125" t="s">
        <v>1619</v>
      </c>
      <c r="G969" s="37">
        <f>50/405</f>
        <v>0.12345679012345678</v>
      </c>
      <c r="H969" s="34">
        <v>1</v>
      </c>
      <c r="I969" s="37">
        <f t="shared" si="120"/>
        <v>0.12345679012345678</v>
      </c>
      <c r="K969" s="114"/>
    </row>
    <row r="970" spans="1:11" ht="15.3" x14ac:dyDescent="0.5">
      <c r="A970" s="48" t="s">
        <v>1095</v>
      </c>
      <c r="B970" s="3" t="s">
        <v>875</v>
      </c>
      <c r="C970" s="6" t="s">
        <v>202</v>
      </c>
      <c r="D970" s="125" t="s">
        <v>426</v>
      </c>
      <c r="E970" s="36" t="s">
        <v>1599</v>
      </c>
      <c r="F970" s="125" t="s">
        <v>1612</v>
      </c>
      <c r="G970" s="37">
        <f>20/405</f>
        <v>4.9382716049382713E-2</v>
      </c>
      <c r="H970" s="34">
        <v>3</v>
      </c>
      <c r="I970" s="37">
        <f t="shared" si="120"/>
        <v>1.6460905349794237E-2</v>
      </c>
      <c r="K970" s="114"/>
    </row>
    <row r="971" spans="1:11" ht="15.3" x14ac:dyDescent="0.5">
      <c r="A971" s="48" t="s">
        <v>1096</v>
      </c>
      <c r="B971" s="3" t="s">
        <v>876</v>
      </c>
      <c r="C971" s="6" t="s">
        <v>125</v>
      </c>
      <c r="D971" s="125" t="s">
        <v>432</v>
      </c>
      <c r="E971" s="125" t="s">
        <v>1571</v>
      </c>
      <c r="F971" s="125" t="s">
        <v>1573</v>
      </c>
      <c r="G971" s="37">
        <f>3/765</f>
        <v>3.9215686274509803E-3</v>
      </c>
      <c r="H971" s="34">
        <v>3</v>
      </c>
      <c r="I971" s="37">
        <f t="shared" si="120"/>
        <v>1.30718954248366E-3</v>
      </c>
      <c r="K971" s="114"/>
    </row>
    <row r="972" spans="1:11" ht="15.3" x14ac:dyDescent="0.5">
      <c r="A972" s="48" t="s">
        <v>1097</v>
      </c>
      <c r="B972" s="3" t="s">
        <v>49</v>
      </c>
      <c r="C972" s="6" t="s">
        <v>420</v>
      </c>
      <c r="D972" s="125" t="s">
        <v>431</v>
      </c>
      <c r="E972" s="36" t="s">
        <v>1603</v>
      </c>
      <c r="F972" s="125" t="s">
        <v>1618</v>
      </c>
      <c r="G972" s="37">
        <f>30/405</f>
        <v>7.407407407407407E-2</v>
      </c>
      <c r="H972" s="34">
        <v>1</v>
      </c>
      <c r="I972" s="37">
        <f t="shared" si="120"/>
        <v>7.407407407407407E-2</v>
      </c>
      <c r="K972" s="114"/>
    </row>
    <row r="973" spans="1:11" ht="15.3" x14ac:dyDescent="0.5">
      <c r="A973" s="48" t="s">
        <v>1098</v>
      </c>
      <c r="B973" s="3" t="s">
        <v>877</v>
      </c>
      <c r="C973" s="6" t="s">
        <v>125</v>
      </c>
      <c r="D973" s="125" t="s">
        <v>432</v>
      </c>
      <c r="E973" s="125" t="s">
        <v>1571</v>
      </c>
      <c r="F973" s="125" t="s">
        <v>1573</v>
      </c>
      <c r="G973" s="37">
        <f>3/765</f>
        <v>3.9215686274509803E-3</v>
      </c>
      <c r="H973" s="34">
        <v>3</v>
      </c>
      <c r="I973" s="37">
        <f t="shared" si="120"/>
        <v>1.30718954248366E-3</v>
      </c>
      <c r="K973" s="114"/>
    </row>
    <row r="974" spans="1:11" ht="15.3" x14ac:dyDescent="0.5">
      <c r="A974" s="48" t="s">
        <v>1099</v>
      </c>
      <c r="B974" s="3" t="s">
        <v>1084</v>
      </c>
      <c r="C974" s="6" t="s">
        <v>202</v>
      </c>
      <c r="D974" s="125" t="s">
        <v>434</v>
      </c>
      <c r="E974" s="36" t="s">
        <v>1601</v>
      </c>
      <c r="F974" s="125" t="s">
        <v>1614</v>
      </c>
      <c r="G974" s="37">
        <f>10/405</f>
        <v>2.4691358024691357E-2</v>
      </c>
      <c r="H974" s="34">
        <v>3</v>
      </c>
      <c r="I974" s="37">
        <f t="shared" si="120"/>
        <v>8.2304526748971183E-3</v>
      </c>
      <c r="K974" s="114"/>
    </row>
    <row r="975" spans="1:11" ht="15.3" x14ac:dyDescent="0.5">
      <c r="A975" s="48" t="s">
        <v>1100</v>
      </c>
      <c r="B975" s="3" t="s">
        <v>878</v>
      </c>
      <c r="C975" s="6" t="s">
        <v>125</v>
      </c>
      <c r="D975" s="125" t="s">
        <v>446</v>
      </c>
      <c r="E975" s="36" t="s">
        <v>1600</v>
      </c>
      <c r="F975" s="125" t="s">
        <v>1613</v>
      </c>
      <c r="G975" s="37">
        <f>2/405</f>
        <v>4.9382716049382715E-3</v>
      </c>
      <c r="H975" s="34">
        <v>3</v>
      </c>
      <c r="I975" s="37">
        <f t="shared" si="120"/>
        <v>1.6460905349794238E-3</v>
      </c>
      <c r="K975" s="114"/>
    </row>
    <row r="976" spans="1:11" ht="15.3" x14ac:dyDescent="0.5">
      <c r="A976" s="48" t="s">
        <v>1101</v>
      </c>
      <c r="B976" s="3" t="s">
        <v>53</v>
      </c>
      <c r="C976" s="6" t="s">
        <v>313</v>
      </c>
      <c r="D976" s="125" t="s">
        <v>1085</v>
      </c>
      <c r="E976" s="125" t="s">
        <v>1606</v>
      </c>
      <c r="F976" s="125" t="s">
        <v>1620</v>
      </c>
      <c r="G976" s="37">
        <f>60/765</f>
        <v>7.8431372549019607E-2</v>
      </c>
      <c r="H976" s="34">
        <v>3</v>
      </c>
      <c r="I976" s="37">
        <f t="shared" si="120"/>
        <v>2.6143790849673203E-2</v>
      </c>
      <c r="K976" s="114"/>
    </row>
    <row r="977" spans="1:11" ht="15.3" x14ac:dyDescent="0.5">
      <c r="A977" s="48" t="s">
        <v>1102</v>
      </c>
      <c r="B977" s="3" t="s">
        <v>186</v>
      </c>
      <c r="C977" s="4" t="s">
        <v>202</v>
      </c>
      <c r="D977" s="125" t="s">
        <v>434</v>
      </c>
      <c r="E977" s="36" t="s">
        <v>1601</v>
      </c>
      <c r="F977" s="125" t="s">
        <v>1614</v>
      </c>
      <c r="G977" s="37">
        <f>10/405</f>
        <v>2.4691358024691357E-2</v>
      </c>
      <c r="H977" s="34">
        <v>3</v>
      </c>
      <c r="I977" s="37">
        <f t="shared" ref="I977:I982" si="121">G977/H977</f>
        <v>8.2304526748971183E-3</v>
      </c>
      <c r="K977" s="114"/>
    </row>
    <row r="978" spans="1:11" ht="15.3" x14ac:dyDescent="0.5">
      <c r="A978" s="48" t="s">
        <v>1103</v>
      </c>
      <c r="B978" s="3" t="s">
        <v>879</v>
      </c>
      <c r="C978" s="6" t="s">
        <v>125</v>
      </c>
      <c r="D978" s="125" t="s">
        <v>426</v>
      </c>
      <c r="E978" s="36" t="s">
        <v>1599</v>
      </c>
      <c r="F978" s="125" t="s">
        <v>1612</v>
      </c>
      <c r="G978" s="37">
        <f>20/405</f>
        <v>4.9382716049382713E-2</v>
      </c>
      <c r="H978" s="34">
        <v>3</v>
      </c>
      <c r="I978" s="37">
        <f t="shared" si="121"/>
        <v>1.6460905349794237E-2</v>
      </c>
      <c r="K978" s="114"/>
    </row>
    <row r="979" spans="1:11" ht="15.3" x14ac:dyDescent="0.5">
      <c r="A979" s="48" t="s">
        <v>1104</v>
      </c>
      <c r="B979" s="3" t="s">
        <v>51</v>
      </c>
      <c r="C979" s="6" t="s">
        <v>125</v>
      </c>
      <c r="D979" s="125" t="s">
        <v>287</v>
      </c>
      <c r="E979" s="36" t="s">
        <v>1596</v>
      </c>
      <c r="F979" s="120" t="s">
        <v>1609</v>
      </c>
      <c r="G979" s="37">
        <f>1/405</f>
        <v>2.4691358024691358E-3</v>
      </c>
      <c r="H979" s="34">
        <v>3</v>
      </c>
      <c r="I979" s="37">
        <f t="shared" si="121"/>
        <v>8.2304526748971192E-4</v>
      </c>
      <c r="K979" s="114"/>
    </row>
    <row r="980" spans="1:11" ht="15.3" x14ac:dyDescent="0.5">
      <c r="A980" s="48" t="s">
        <v>1105</v>
      </c>
      <c r="B980" s="3" t="s">
        <v>54</v>
      </c>
      <c r="C980" s="6" t="s">
        <v>202</v>
      </c>
      <c r="D980" s="125" t="s">
        <v>435</v>
      </c>
      <c r="E980" s="125" t="s">
        <v>1593</v>
      </c>
      <c r="F980" s="125" t="s">
        <v>1595</v>
      </c>
      <c r="G980" s="37">
        <f>20/765</f>
        <v>2.6143790849673203E-2</v>
      </c>
      <c r="H980" s="34">
        <v>3</v>
      </c>
      <c r="I980" s="37">
        <f t="shared" si="121"/>
        <v>8.7145969498910684E-3</v>
      </c>
      <c r="K980" s="114"/>
    </row>
    <row r="981" spans="1:11" ht="15.3" x14ac:dyDescent="0.5">
      <c r="A981" s="48" t="s">
        <v>1106</v>
      </c>
      <c r="B981" s="3" t="s">
        <v>55</v>
      </c>
      <c r="C981" s="6" t="s">
        <v>202</v>
      </c>
      <c r="D981" s="125" t="s">
        <v>427</v>
      </c>
      <c r="E981" s="125" t="s">
        <v>1579</v>
      </c>
      <c r="F981" s="125" t="s">
        <v>1566</v>
      </c>
      <c r="G981" s="37">
        <f>2/765</f>
        <v>2.6143790849673201E-3</v>
      </c>
      <c r="H981" s="34">
        <v>3</v>
      </c>
      <c r="I981" s="37">
        <f t="shared" si="121"/>
        <v>8.7145969498910673E-4</v>
      </c>
      <c r="K981" s="114"/>
    </row>
    <row r="982" spans="1:11" ht="15.3" x14ac:dyDescent="0.5">
      <c r="A982" s="48" t="s">
        <v>1107</v>
      </c>
      <c r="B982" s="3" t="s">
        <v>56</v>
      </c>
      <c r="C982" s="6" t="s">
        <v>202</v>
      </c>
      <c r="D982" s="125" t="s">
        <v>436</v>
      </c>
      <c r="E982" s="125" t="s">
        <v>1605</v>
      </c>
      <c r="F982" s="125" t="s">
        <v>1615</v>
      </c>
      <c r="G982" s="37">
        <f>6/765</f>
        <v>7.8431372549019607E-3</v>
      </c>
      <c r="H982" s="34">
        <v>3</v>
      </c>
      <c r="I982" s="37">
        <f t="shared" si="121"/>
        <v>2.6143790849673201E-3</v>
      </c>
      <c r="K982" s="114"/>
    </row>
    <row r="983" spans="1:11" ht="15.3" x14ac:dyDescent="0.5">
      <c r="A983" s="121">
        <v>10</v>
      </c>
      <c r="B983" s="162" t="s">
        <v>491</v>
      </c>
      <c r="C983" s="3"/>
      <c r="D983" s="118"/>
      <c r="E983" s="36"/>
      <c r="F983" s="118"/>
      <c r="G983" s="37"/>
      <c r="H983" s="34"/>
      <c r="I983" s="37"/>
      <c r="K983" s="114"/>
    </row>
    <row r="984" spans="1:11" ht="15.3" x14ac:dyDescent="0.5">
      <c r="A984" s="11" t="s">
        <v>553</v>
      </c>
      <c r="B984" s="3" t="s">
        <v>59</v>
      </c>
      <c r="C984" s="4" t="s">
        <v>195</v>
      </c>
      <c r="D984" s="118" t="s">
        <v>434</v>
      </c>
      <c r="E984" s="36" t="s">
        <v>1601</v>
      </c>
      <c r="F984" s="118" t="s">
        <v>1614</v>
      </c>
      <c r="G984" s="37">
        <f>10/405</f>
        <v>2.4691358024691357E-2</v>
      </c>
      <c r="H984" s="34">
        <v>3</v>
      </c>
      <c r="I984" s="37">
        <f>G984/H984</f>
        <v>8.2304526748971183E-3</v>
      </c>
      <c r="K984" s="114"/>
    </row>
    <row r="985" spans="1:11" ht="15.3" x14ac:dyDescent="0.5">
      <c r="A985" s="11" t="s">
        <v>554</v>
      </c>
      <c r="B985" s="3" t="s">
        <v>61</v>
      </c>
      <c r="C985" s="4" t="s">
        <v>125</v>
      </c>
      <c r="D985" s="118" t="s">
        <v>496</v>
      </c>
      <c r="E985" s="36" t="s">
        <v>1608</v>
      </c>
      <c r="F985" s="118" t="s">
        <v>1634</v>
      </c>
      <c r="G985" s="37">
        <f>5/405</f>
        <v>1.2345679012345678E-2</v>
      </c>
      <c r="H985" s="34">
        <v>3</v>
      </c>
      <c r="I985" s="37">
        <f t="shared" ref="I985:I995" si="122">G985/H985</f>
        <v>4.1152263374485592E-3</v>
      </c>
      <c r="K985" s="114"/>
    </row>
    <row r="986" spans="1:11" ht="15.3" x14ac:dyDescent="0.5">
      <c r="A986" s="11" t="s">
        <v>555</v>
      </c>
      <c r="B986" s="3" t="s">
        <v>62</v>
      </c>
      <c r="C986" s="4" t="s">
        <v>195</v>
      </c>
      <c r="D986" s="118" t="s">
        <v>496</v>
      </c>
      <c r="E986" s="36" t="s">
        <v>1608</v>
      </c>
      <c r="F986" s="118" t="s">
        <v>1634</v>
      </c>
      <c r="G986" s="37">
        <f t="shared" ref="G986:G988" si="123">5/405</f>
        <v>1.2345679012345678E-2</v>
      </c>
      <c r="H986" s="34">
        <v>3</v>
      </c>
      <c r="I986" s="37">
        <f t="shared" si="122"/>
        <v>4.1152263374485592E-3</v>
      </c>
      <c r="K986" s="114"/>
    </row>
    <row r="987" spans="1:11" ht="15.3" x14ac:dyDescent="0.5">
      <c r="A987" s="11" t="s">
        <v>556</v>
      </c>
      <c r="B987" s="3" t="s">
        <v>137</v>
      </c>
      <c r="C987" s="4" t="s">
        <v>195</v>
      </c>
      <c r="D987" s="118" t="s">
        <v>496</v>
      </c>
      <c r="E987" s="36" t="s">
        <v>1608</v>
      </c>
      <c r="F987" s="118" t="s">
        <v>1634</v>
      </c>
      <c r="G987" s="37">
        <f t="shared" si="123"/>
        <v>1.2345679012345678E-2</v>
      </c>
      <c r="H987" s="34">
        <v>3</v>
      </c>
      <c r="I987" s="37">
        <f t="shared" si="122"/>
        <v>4.1152263374485592E-3</v>
      </c>
      <c r="K987" s="114"/>
    </row>
    <row r="988" spans="1:11" ht="15.3" x14ac:dyDescent="0.5">
      <c r="A988" s="11" t="s">
        <v>557</v>
      </c>
      <c r="B988" s="3" t="s">
        <v>193</v>
      </c>
      <c r="C988" s="4" t="s">
        <v>497</v>
      </c>
      <c r="D988" s="118" t="s">
        <v>496</v>
      </c>
      <c r="E988" s="36" t="s">
        <v>1608</v>
      </c>
      <c r="F988" s="118" t="s">
        <v>1634</v>
      </c>
      <c r="G988" s="37">
        <f t="shared" si="123"/>
        <v>1.2345679012345678E-2</v>
      </c>
      <c r="H988" s="34">
        <v>3</v>
      </c>
      <c r="I988" s="37">
        <f t="shared" si="122"/>
        <v>4.1152263374485592E-3</v>
      </c>
      <c r="K988" s="114"/>
    </row>
    <row r="989" spans="1:11" ht="15.3" x14ac:dyDescent="0.5">
      <c r="A989" s="11" t="s">
        <v>558</v>
      </c>
      <c r="B989" s="3" t="s">
        <v>194</v>
      </c>
      <c r="C989" s="4" t="s">
        <v>195</v>
      </c>
      <c r="D989" s="118" t="s">
        <v>424</v>
      </c>
      <c r="E989" s="36" t="s">
        <v>1597</v>
      </c>
      <c r="F989" s="118" t="s">
        <v>1610</v>
      </c>
      <c r="G989" s="37">
        <f>3/405</f>
        <v>7.4074074074074077E-3</v>
      </c>
      <c r="H989" s="34">
        <v>3</v>
      </c>
      <c r="I989" s="37">
        <f t="shared" si="122"/>
        <v>2.4691358024691358E-3</v>
      </c>
      <c r="K989" s="114"/>
    </row>
    <row r="990" spans="1:11" ht="15.3" x14ac:dyDescent="0.5">
      <c r="A990" s="11" t="s">
        <v>559</v>
      </c>
      <c r="B990" s="3" t="s">
        <v>246</v>
      </c>
      <c r="C990" s="4" t="s">
        <v>195</v>
      </c>
      <c r="D990" s="118" t="s">
        <v>434</v>
      </c>
      <c r="E990" s="36" t="s">
        <v>1601</v>
      </c>
      <c r="F990" s="118" t="s">
        <v>1614</v>
      </c>
      <c r="G990" s="37">
        <f>10/405</f>
        <v>2.4691358024691357E-2</v>
      </c>
      <c r="H990" s="34">
        <v>3</v>
      </c>
      <c r="I990" s="37">
        <f t="shared" si="122"/>
        <v>8.2304526748971183E-3</v>
      </c>
      <c r="K990" s="114"/>
    </row>
    <row r="991" spans="1:11" ht="15.3" x14ac:dyDescent="0.5">
      <c r="A991" s="11" t="s">
        <v>560</v>
      </c>
      <c r="B991" s="3" t="s">
        <v>247</v>
      </c>
      <c r="C991" s="4" t="s">
        <v>195</v>
      </c>
      <c r="D991" s="118" t="s">
        <v>1108</v>
      </c>
      <c r="E991" s="36" t="s">
        <v>1621</v>
      </c>
      <c r="F991" s="118" t="s">
        <v>1623</v>
      </c>
      <c r="G991" s="37">
        <f>25/405</f>
        <v>6.1728395061728392E-2</v>
      </c>
      <c r="H991" s="34">
        <v>3</v>
      </c>
      <c r="I991" s="37">
        <f t="shared" si="122"/>
        <v>2.0576131687242798E-2</v>
      </c>
      <c r="K991" s="114"/>
    </row>
    <row r="992" spans="1:11" ht="15.3" x14ac:dyDescent="0.5">
      <c r="A992" s="11" t="s">
        <v>561</v>
      </c>
      <c r="B992" s="3" t="s">
        <v>248</v>
      </c>
      <c r="C992" s="4" t="s">
        <v>195</v>
      </c>
      <c r="D992" s="118" t="s">
        <v>424</v>
      </c>
      <c r="E992" s="36" t="s">
        <v>1597</v>
      </c>
      <c r="F992" s="118" t="s">
        <v>1610</v>
      </c>
      <c r="G992" s="37">
        <f>3/405</f>
        <v>7.4074074074074077E-3</v>
      </c>
      <c r="H992" s="34">
        <v>3</v>
      </c>
      <c r="I992" s="37">
        <f t="shared" si="122"/>
        <v>2.4691358024691358E-3</v>
      </c>
      <c r="K992" s="114"/>
    </row>
    <row r="993" spans="1:11" ht="15.3" x14ac:dyDescent="0.5">
      <c r="A993" s="11" t="s">
        <v>562</v>
      </c>
      <c r="B993" s="3" t="s">
        <v>1208</v>
      </c>
      <c r="C993" s="4" t="s">
        <v>498</v>
      </c>
      <c r="D993" s="118" t="s">
        <v>496</v>
      </c>
      <c r="E993" s="36" t="s">
        <v>1608</v>
      </c>
      <c r="F993" s="118" t="s">
        <v>1634</v>
      </c>
      <c r="G993" s="37">
        <f>5/405</f>
        <v>1.2345679012345678E-2</v>
      </c>
      <c r="H993" s="34">
        <v>3</v>
      </c>
      <c r="I993" s="37">
        <f t="shared" si="122"/>
        <v>4.1152263374485592E-3</v>
      </c>
      <c r="K993" s="114"/>
    </row>
    <row r="994" spans="1:11" ht="15.3" x14ac:dyDescent="0.5">
      <c r="A994" s="11" t="s">
        <v>563</v>
      </c>
      <c r="B994" s="3" t="s">
        <v>880</v>
      </c>
      <c r="C994" s="4" t="s">
        <v>498</v>
      </c>
      <c r="D994" s="118" t="s">
        <v>287</v>
      </c>
      <c r="E994" s="36" t="s">
        <v>1596</v>
      </c>
      <c r="F994" s="118" t="s">
        <v>1609</v>
      </c>
      <c r="G994" s="37">
        <f>1/405</f>
        <v>2.4691358024691358E-3</v>
      </c>
      <c r="H994" s="34">
        <v>5</v>
      </c>
      <c r="I994" s="37">
        <f t="shared" si="122"/>
        <v>4.9382716049382717E-4</v>
      </c>
      <c r="K994" s="114"/>
    </row>
    <row r="995" spans="1:11" ht="15.3" x14ac:dyDescent="0.5">
      <c r="A995" s="11" t="s">
        <v>564</v>
      </c>
      <c r="B995" s="3" t="s">
        <v>57</v>
      </c>
      <c r="C995" s="4" t="s">
        <v>125</v>
      </c>
      <c r="D995" s="118" t="s">
        <v>287</v>
      </c>
      <c r="E995" s="36" t="s">
        <v>1596</v>
      </c>
      <c r="F995" s="118" t="s">
        <v>1609</v>
      </c>
      <c r="G995" s="37">
        <f>1/405</f>
        <v>2.4691358024691358E-3</v>
      </c>
      <c r="H995" s="34">
        <v>5</v>
      </c>
      <c r="I995" s="37">
        <f t="shared" si="122"/>
        <v>4.9382716049382717E-4</v>
      </c>
      <c r="K995" s="114"/>
    </row>
    <row r="996" spans="1:11" ht="15.3" x14ac:dyDescent="0.5">
      <c r="A996" s="121">
        <v>11</v>
      </c>
      <c r="B996" s="162" t="s">
        <v>1110</v>
      </c>
      <c r="C996" s="3"/>
      <c r="D996" s="118"/>
      <c r="E996" s="36"/>
      <c r="F996" s="118"/>
      <c r="G996" s="37"/>
      <c r="H996" s="34"/>
      <c r="I996" s="68" t="s">
        <v>1590</v>
      </c>
      <c r="K996" s="114"/>
    </row>
    <row r="997" spans="1:11" ht="15.3" x14ac:dyDescent="0.5">
      <c r="A997" s="67" t="s">
        <v>567</v>
      </c>
      <c r="B997" s="3" t="s">
        <v>1109</v>
      </c>
      <c r="C997" s="6" t="s">
        <v>125</v>
      </c>
      <c r="D997" s="118" t="s">
        <v>333</v>
      </c>
      <c r="E997" s="125" t="s">
        <v>1561</v>
      </c>
      <c r="F997" s="141" t="s">
        <v>1559</v>
      </c>
      <c r="G997" s="141">
        <f>1/765</f>
        <v>1.30718954248366E-3</v>
      </c>
      <c r="H997" s="34">
        <v>7</v>
      </c>
      <c r="I997" s="37">
        <f>G997/H997</f>
        <v>1.8674136321195143E-4</v>
      </c>
      <c r="K997" s="114"/>
    </row>
    <row r="998" spans="1:11" ht="15.3" x14ac:dyDescent="0.5">
      <c r="A998" s="67" t="s">
        <v>568</v>
      </c>
      <c r="B998" s="3" t="s">
        <v>69</v>
      </c>
      <c r="C998" s="6" t="s">
        <v>125</v>
      </c>
      <c r="D998" s="118" t="s">
        <v>333</v>
      </c>
      <c r="E998" s="125" t="s">
        <v>1561</v>
      </c>
      <c r="F998" s="141" t="s">
        <v>1559</v>
      </c>
      <c r="G998" s="141">
        <f t="shared" ref="G998:G1004" si="124">1/765</f>
        <v>1.30718954248366E-3</v>
      </c>
      <c r="H998" s="34">
        <v>5</v>
      </c>
      <c r="I998" s="37">
        <f t="shared" ref="I998:I1015" si="125">G998/H998</f>
        <v>2.61437908496732E-4</v>
      </c>
      <c r="K998" s="114"/>
    </row>
    <row r="999" spans="1:11" ht="15.3" x14ac:dyDescent="0.5">
      <c r="A999" s="67" t="s">
        <v>569</v>
      </c>
      <c r="B999" s="3" t="s">
        <v>881</v>
      </c>
      <c r="C999" s="6" t="s">
        <v>125</v>
      </c>
      <c r="D999" s="118" t="s">
        <v>940</v>
      </c>
      <c r="E999" s="125" t="s">
        <v>1579</v>
      </c>
      <c r="F999" s="141" t="s">
        <v>1566</v>
      </c>
      <c r="G999" s="141">
        <f>2/765</f>
        <v>2.6143790849673201E-3</v>
      </c>
      <c r="H999" s="34">
        <v>1</v>
      </c>
      <c r="I999" s="37">
        <f t="shared" si="125"/>
        <v>2.6143790849673201E-3</v>
      </c>
      <c r="K999" s="114"/>
    </row>
    <row r="1000" spans="1:11" ht="15.3" x14ac:dyDescent="0.5">
      <c r="A1000" s="67" t="s">
        <v>570</v>
      </c>
      <c r="B1000" s="3" t="s">
        <v>882</v>
      </c>
      <c r="C1000" s="6" t="s">
        <v>195</v>
      </c>
      <c r="D1000" s="118" t="s">
        <v>940</v>
      </c>
      <c r="E1000" s="125" t="s">
        <v>1579</v>
      </c>
      <c r="F1000" s="141" t="s">
        <v>1566</v>
      </c>
      <c r="G1000" s="141">
        <f>2/765</f>
        <v>2.6143790849673201E-3</v>
      </c>
      <c r="H1000" s="34">
        <v>3</v>
      </c>
      <c r="I1000" s="37">
        <f t="shared" si="125"/>
        <v>8.7145969498910673E-4</v>
      </c>
      <c r="K1000" s="114"/>
    </row>
    <row r="1001" spans="1:11" ht="15.3" x14ac:dyDescent="0.5">
      <c r="A1001" s="67" t="s">
        <v>571</v>
      </c>
      <c r="B1001" s="3" t="s">
        <v>883</v>
      </c>
      <c r="C1001" s="6" t="s">
        <v>125</v>
      </c>
      <c r="D1001" s="118" t="s">
        <v>1070</v>
      </c>
      <c r="E1001" s="125" t="s">
        <v>1592</v>
      </c>
      <c r="F1001" s="141" t="s">
        <v>1594</v>
      </c>
      <c r="G1001" s="141">
        <f>23/765</f>
        <v>3.0065359477124184E-2</v>
      </c>
      <c r="H1001" s="34">
        <v>5</v>
      </c>
      <c r="I1001" s="37">
        <f t="shared" si="125"/>
        <v>6.0130718954248367E-3</v>
      </c>
      <c r="K1001" s="114"/>
    </row>
    <row r="1002" spans="1:11" ht="15.3" x14ac:dyDescent="0.5">
      <c r="A1002" s="67" t="s">
        <v>572</v>
      </c>
      <c r="B1002" s="3" t="s">
        <v>884</v>
      </c>
      <c r="C1002" s="6" t="s">
        <v>125</v>
      </c>
      <c r="D1002" s="118" t="s">
        <v>333</v>
      </c>
      <c r="E1002" s="125" t="s">
        <v>1561</v>
      </c>
      <c r="F1002" s="141" t="s">
        <v>1559</v>
      </c>
      <c r="G1002" s="141">
        <f t="shared" si="124"/>
        <v>1.30718954248366E-3</v>
      </c>
      <c r="H1002" s="34">
        <v>3</v>
      </c>
      <c r="I1002" s="37">
        <f t="shared" si="125"/>
        <v>4.3572984749455336E-4</v>
      </c>
      <c r="K1002" s="114"/>
    </row>
    <row r="1003" spans="1:11" ht="15.3" x14ac:dyDescent="0.5">
      <c r="A1003" s="67" t="s">
        <v>573</v>
      </c>
      <c r="B1003" s="3" t="s">
        <v>71</v>
      </c>
      <c r="C1003" s="6" t="s">
        <v>195</v>
      </c>
      <c r="D1003" s="118" t="s">
        <v>1111</v>
      </c>
      <c r="E1003" s="125" t="s">
        <v>1571</v>
      </c>
      <c r="F1003" s="141" t="s">
        <v>1573</v>
      </c>
      <c r="G1003" s="141">
        <f>3/765</f>
        <v>3.9215686274509803E-3</v>
      </c>
      <c r="H1003" s="34">
        <v>8</v>
      </c>
      <c r="I1003" s="37">
        <f t="shared" si="125"/>
        <v>4.9019607843137254E-4</v>
      </c>
      <c r="K1003" s="114"/>
    </row>
    <row r="1004" spans="1:11" ht="15.3" x14ac:dyDescent="0.5">
      <c r="A1004" s="67" t="s">
        <v>574</v>
      </c>
      <c r="B1004" s="3" t="s">
        <v>885</v>
      </c>
      <c r="C1004" s="6" t="s">
        <v>125</v>
      </c>
      <c r="D1004" s="118" t="s">
        <v>333</v>
      </c>
      <c r="E1004" s="125" t="s">
        <v>1561</v>
      </c>
      <c r="F1004" s="141" t="s">
        <v>1559</v>
      </c>
      <c r="G1004" s="141">
        <f t="shared" si="124"/>
        <v>1.30718954248366E-3</v>
      </c>
      <c r="H1004" s="34">
        <v>3</v>
      </c>
      <c r="I1004" s="37">
        <f t="shared" si="125"/>
        <v>4.3572984749455336E-4</v>
      </c>
      <c r="K1004" s="114"/>
    </row>
    <row r="1005" spans="1:11" ht="15.3" x14ac:dyDescent="0.5">
      <c r="A1005" s="67" t="s">
        <v>576</v>
      </c>
      <c r="B1005" s="3" t="s">
        <v>65</v>
      </c>
      <c r="C1005" s="6" t="s">
        <v>195</v>
      </c>
      <c r="D1005" s="118" t="s">
        <v>912</v>
      </c>
      <c r="E1005" s="125" t="s">
        <v>1562</v>
      </c>
      <c r="F1005" s="141" t="s">
        <v>1560</v>
      </c>
      <c r="G1005" s="141">
        <f>45/765</f>
        <v>5.8823529411764705E-2</v>
      </c>
      <c r="H1005" s="34">
        <v>3</v>
      </c>
      <c r="I1005" s="37">
        <f t="shared" si="125"/>
        <v>1.9607843137254902E-2</v>
      </c>
      <c r="K1005" s="114"/>
    </row>
    <row r="1006" spans="1:11" ht="15.3" x14ac:dyDescent="0.5">
      <c r="A1006" s="67" t="s">
        <v>577</v>
      </c>
      <c r="B1006" s="3" t="s">
        <v>886</v>
      </c>
      <c r="C1006" s="6" t="s">
        <v>195</v>
      </c>
      <c r="D1006" s="118" t="s">
        <v>912</v>
      </c>
      <c r="E1006" s="125" t="s">
        <v>1562</v>
      </c>
      <c r="F1006" s="141" t="s">
        <v>1560</v>
      </c>
      <c r="G1006" s="141">
        <f t="shared" ref="G1006:G1013" si="126">45/765</f>
        <v>5.8823529411764705E-2</v>
      </c>
      <c r="H1006" s="34">
        <v>3</v>
      </c>
      <c r="I1006" s="37">
        <f t="shared" si="125"/>
        <v>1.9607843137254902E-2</v>
      </c>
      <c r="K1006" s="114"/>
    </row>
    <row r="1007" spans="1:11" ht="15.3" x14ac:dyDescent="0.5">
      <c r="A1007" s="67" t="s">
        <v>578</v>
      </c>
      <c r="B1007" s="3" t="s">
        <v>72</v>
      </c>
      <c r="C1007" s="6" t="s">
        <v>125</v>
      </c>
      <c r="D1007" s="118" t="s">
        <v>912</v>
      </c>
      <c r="E1007" s="125" t="s">
        <v>1562</v>
      </c>
      <c r="F1007" s="141" t="s">
        <v>1560</v>
      </c>
      <c r="G1007" s="141">
        <f t="shared" si="126"/>
        <v>5.8823529411764705E-2</v>
      </c>
      <c r="H1007" s="34">
        <v>1</v>
      </c>
      <c r="I1007" s="37">
        <f t="shared" si="125"/>
        <v>5.8823529411764705E-2</v>
      </c>
      <c r="K1007" s="114"/>
    </row>
    <row r="1008" spans="1:11" ht="15.3" x14ac:dyDescent="0.5">
      <c r="A1008" s="67" t="s">
        <v>579</v>
      </c>
      <c r="B1008" s="3" t="s">
        <v>1112</v>
      </c>
      <c r="C1008" s="6" t="s">
        <v>195</v>
      </c>
      <c r="D1008" s="118" t="s">
        <v>912</v>
      </c>
      <c r="E1008" s="125" t="s">
        <v>1562</v>
      </c>
      <c r="F1008" s="141" t="s">
        <v>1560</v>
      </c>
      <c r="G1008" s="141">
        <f t="shared" si="126"/>
        <v>5.8823529411764705E-2</v>
      </c>
      <c r="H1008" s="34">
        <v>3</v>
      </c>
      <c r="I1008" s="37">
        <f t="shared" si="125"/>
        <v>1.9607843137254902E-2</v>
      </c>
      <c r="K1008" s="114"/>
    </row>
    <row r="1009" spans="1:11" ht="15.3" x14ac:dyDescent="0.5">
      <c r="A1009" s="67" t="s">
        <v>581</v>
      </c>
      <c r="B1009" s="3" t="s">
        <v>887</v>
      </c>
      <c r="C1009" s="6" t="s">
        <v>195</v>
      </c>
      <c r="D1009" s="118" t="s">
        <v>912</v>
      </c>
      <c r="E1009" s="125" t="s">
        <v>1562</v>
      </c>
      <c r="F1009" s="141" t="s">
        <v>1560</v>
      </c>
      <c r="G1009" s="141">
        <f t="shared" si="126"/>
        <v>5.8823529411764705E-2</v>
      </c>
      <c r="H1009" s="34">
        <v>3</v>
      </c>
      <c r="I1009" s="37">
        <f t="shared" si="125"/>
        <v>1.9607843137254902E-2</v>
      </c>
      <c r="K1009" s="114"/>
    </row>
    <row r="1010" spans="1:11" ht="15.3" x14ac:dyDescent="0.5">
      <c r="A1010" s="67" t="s">
        <v>582</v>
      </c>
      <c r="B1010" s="3" t="s">
        <v>888</v>
      </c>
      <c r="C1010" s="6" t="s">
        <v>195</v>
      </c>
      <c r="D1010" s="118" t="s">
        <v>1113</v>
      </c>
      <c r="E1010" s="125" t="s">
        <v>1624</v>
      </c>
      <c r="F1010" s="141" t="s">
        <v>1625</v>
      </c>
      <c r="G1010" s="141">
        <f>225/765</f>
        <v>0.29411764705882354</v>
      </c>
      <c r="H1010" s="34">
        <v>3</v>
      </c>
      <c r="I1010" s="37">
        <f t="shared" si="125"/>
        <v>9.8039215686274508E-2</v>
      </c>
      <c r="K1010" s="114"/>
    </row>
    <row r="1011" spans="1:11" ht="15.3" x14ac:dyDescent="0.5">
      <c r="A1011" s="67" t="s">
        <v>583</v>
      </c>
      <c r="B1011" s="3" t="s">
        <v>1114</v>
      </c>
      <c r="C1011" s="6" t="s">
        <v>196</v>
      </c>
      <c r="D1011" s="118" t="s">
        <v>912</v>
      </c>
      <c r="E1011" s="125" t="s">
        <v>1562</v>
      </c>
      <c r="F1011" s="141" t="s">
        <v>1560</v>
      </c>
      <c r="G1011" s="141">
        <f t="shared" si="126"/>
        <v>5.8823529411764705E-2</v>
      </c>
      <c r="H1011" s="34">
        <v>1</v>
      </c>
      <c r="I1011" s="37">
        <f t="shared" si="125"/>
        <v>5.8823529411764705E-2</v>
      </c>
      <c r="K1011" s="114"/>
    </row>
    <row r="1012" spans="1:11" ht="15.3" x14ac:dyDescent="0.5">
      <c r="A1012" s="67" t="s">
        <v>584</v>
      </c>
      <c r="B1012" s="3" t="s">
        <v>77</v>
      </c>
      <c r="C1012" s="6" t="s">
        <v>196</v>
      </c>
      <c r="D1012" s="118" t="s">
        <v>912</v>
      </c>
      <c r="E1012" s="125" t="s">
        <v>1562</v>
      </c>
      <c r="F1012" s="141" t="s">
        <v>1560</v>
      </c>
      <c r="G1012" s="141">
        <f t="shared" si="126"/>
        <v>5.8823529411764705E-2</v>
      </c>
      <c r="H1012" s="34">
        <v>1</v>
      </c>
      <c r="I1012" s="37">
        <f t="shared" si="125"/>
        <v>5.8823529411764705E-2</v>
      </c>
      <c r="K1012" s="114"/>
    </row>
    <row r="1013" spans="1:11" ht="15.3" x14ac:dyDescent="0.5">
      <c r="A1013" s="67" t="s">
        <v>585</v>
      </c>
      <c r="B1013" s="3" t="s">
        <v>80</v>
      </c>
      <c r="C1013" s="4" t="s">
        <v>197</v>
      </c>
      <c r="D1013" s="118" t="s">
        <v>912</v>
      </c>
      <c r="E1013" s="125" t="s">
        <v>1562</v>
      </c>
      <c r="F1013" s="141" t="s">
        <v>1560</v>
      </c>
      <c r="G1013" s="141">
        <f t="shared" si="126"/>
        <v>5.8823529411764705E-2</v>
      </c>
      <c r="H1013" s="34">
        <v>3</v>
      </c>
      <c r="I1013" s="37">
        <f t="shared" si="125"/>
        <v>1.9607843137254902E-2</v>
      </c>
      <c r="K1013" s="114"/>
    </row>
    <row r="1014" spans="1:11" ht="15.3" x14ac:dyDescent="0.5">
      <c r="A1014" s="67" t="s">
        <v>586</v>
      </c>
      <c r="B1014" s="3" t="s">
        <v>1346</v>
      </c>
      <c r="C1014" s="4" t="s">
        <v>125</v>
      </c>
      <c r="D1014" s="118" t="s">
        <v>333</v>
      </c>
      <c r="E1014" s="125" t="s">
        <v>1561</v>
      </c>
      <c r="F1014" s="141" t="s">
        <v>1559</v>
      </c>
      <c r="G1014" s="37">
        <f>1/765</f>
        <v>1.30718954248366E-3</v>
      </c>
      <c r="H1014" s="34">
        <v>3</v>
      </c>
      <c r="I1014" s="37">
        <f t="shared" si="125"/>
        <v>4.3572984749455336E-4</v>
      </c>
      <c r="K1014" s="114"/>
    </row>
    <row r="1015" spans="1:11" ht="15.3" x14ac:dyDescent="0.5">
      <c r="A1015" s="67" t="s">
        <v>587</v>
      </c>
      <c r="B1015" s="3" t="s">
        <v>1347</v>
      </c>
      <c r="C1015" s="4" t="s">
        <v>125</v>
      </c>
      <c r="D1015" s="118" t="s">
        <v>333</v>
      </c>
      <c r="E1015" s="125" t="s">
        <v>1561</v>
      </c>
      <c r="F1015" s="141" t="s">
        <v>1559</v>
      </c>
      <c r="G1015" s="37">
        <f>1/765</f>
        <v>1.30718954248366E-3</v>
      </c>
      <c r="H1015" s="34">
        <v>3</v>
      </c>
      <c r="I1015" s="37">
        <f t="shared" si="125"/>
        <v>4.3572984749455336E-4</v>
      </c>
      <c r="K1015" s="114"/>
    </row>
    <row r="1016" spans="1:11" ht="15.3" x14ac:dyDescent="0.5">
      <c r="A1016" s="121">
        <v>12</v>
      </c>
      <c r="B1016" s="59" t="s">
        <v>1115</v>
      </c>
      <c r="C1016" s="3"/>
      <c r="D1016" s="118"/>
      <c r="E1016" s="36"/>
      <c r="F1016" s="118"/>
      <c r="G1016" s="37"/>
      <c r="H1016" s="34"/>
      <c r="I1016" s="37"/>
      <c r="K1016" s="114"/>
    </row>
    <row r="1017" spans="1:11" ht="15.3" x14ac:dyDescent="0.5">
      <c r="A1017" s="11" t="s">
        <v>590</v>
      </c>
      <c r="B1017" s="3" t="s">
        <v>275</v>
      </c>
      <c r="C1017" s="6" t="s">
        <v>125</v>
      </c>
      <c r="D1017" s="125" t="s">
        <v>287</v>
      </c>
      <c r="E1017" s="125" t="s">
        <v>1567</v>
      </c>
      <c r="F1017" s="125" t="s">
        <v>1574</v>
      </c>
      <c r="G1017" s="37">
        <f>1/270</f>
        <v>3.7037037037037038E-3</v>
      </c>
      <c r="H1017" s="36">
        <v>3</v>
      </c>
      <c r="I1017" s="37">
        <f>G1017/H1017</f>
        <v>1.2345679012345679E-3</v>
      </c>
      <c r="K1017" s="114"/>
    </row>
    <row r="1018" spans="1:11" ht="15.3" x14ac:dyDescent="0.5">
      <c r="A1018" s="11" t="s">
        <v>591</v>
      </c>
      <c r="B1018" s="3" t="s">
        <v>891</v>
      </c>
      <c r="C1018" s="6" t="s">
        <v>125</v>
      </c>
      <c r="D1018" s="125" t="s">
        <v>911</v>
      </c>
      <c r="E1018" s="125" t="s">
        <v>1568</v>
      </c>
      <c r="F1018" s="125" t="s">
        <v>1627</v>
      </c>
      <c r="G1018" s="37">
        <f>8/270</f>
        <v>2.9629629629629631E-2</v>
      </c>
      <c r="H1018" s="36">
        <v>3</v>
      </c>
      <c r="I1018" s="37">
        <f t="shared" ref="I1018:I1019" si="127">G1018/H1018</f>
        <v>9.876543209876543E-3</v>
      </c>
      <c r="K1018" s="114"/>
    </row>
    <row r="1019" spans="1:11" ht="15.3" x14ac:dyDescent="0.5">
      <c r="A1019" s="11" t="s">
        <v>592</v>
      </c>
      <c r="B1019" s="3" t="s">
        <v>892</v>
      </c>
      <c r="C1019" s="6" t="s">
        <v>125</v>
      </c>
      <c r="D1019" s="125" t="s">
        <v>911</v>
      </c>
      <c r="E1019" s="125" t="s">
        <v>1568</v>
      </c>
      <c r="F1019" s="125" t="s">
        <v>1627</v>
      </c>
      <c r="G1019" s="37">
        <f t="shared" ref="G1019" si="128">8/270</f>
        <v>2.9629629629629631E-2</v>
      </c>
      <c r="H1019" s="36">
        <v>3</v>
      </c>
      <c r="I1019" s="37">
        <f t="shared" si="127"/>
        <v>9.876543209876543E-3</v>
      </c>
      <c r="K1019" s="114"/>
    </row>
    <row r="1020" spans="1:11" ht="15.3" x14ac:dyDescent="0.5">
      <c r="A1020" s="11" t="s">
        <v>593</v>
      </c>
      <c r="B1020" s="3" t="s">
        <v>894</v>
      </c>
      <c r="C1020" s="6" t="s">
        <v>125</v>
      </c>
      <c r="D1020" s="125" t="s">
        <v>287</v>
      </c>
      <c r="E1020" s="125" t="s">
        <v>1567</v>
      </c>
      <c r="F1020" s="125" t="s">
        <v>1574</v>
      </c>
      <c r="G1020" s="37">
        <f>1/270</f>
        <v>3.7037037037037038E-3</v>
      </c>
      <c r="H1020" s="36">
        <v>3</v>
      </c>
      <c r="I1020" s="37">
        <f>G1020/H1020</f>
        <v>1.2345679012345679E-3</v>
      </c>
      <c r="K1020" s="114"/>
    </row>
    <row r="1021" spans="1:11" ht="30.6" x14ac:dyDescent="0.5">
      <c r="A1021" s="11" t="s">
        <v>594</v>
      </c>
      <c r="B1021" s="16" t="s">
        <v>1212</v>
      </c>
      <c r="C1021" s="6" t="s">
        <v>125</v>
      </c>
      <c r="D1021" s="125" t="s">
        <v>287</v>
      </c>
      <c r="E1021" s="125" t="s">
        <v>1567</v>
      </c>
      <c r="F1021" s="125" t="s">
        <v>1574</v>
      </c>
      <c r="G1021" s="37">
        <f t="shared" ref="G1021:G1024" si="129">1/270</f>
        <v>3.7037037037037038E-3</v>
      </c>
      <c r="H1021" s="34">
        <v>3</v>
      </c>
      <c r="I1021" s="37">
        <f t="shared" ref="I1021:I1024" si="130">G1021/H1021</f>
        <v>1.2345679012345679E-3</v>
      </c>
      <c r="K1021" s="114"/>
    </row>
    <row r="1022" spans="1:11" ht="15.3" x14ac:dyDescent="0.5">
      <c r="A1022" s="11" t="s">
        <v>595</v>
      </c>
      <c r="B1022" s="3" t="s">
        <v>1348</v>
      </c>
      <c r="C1022" s="6" t="s">
        <v>125</v>
      </c>
      <c r="D1022" s="125" t="s">
        <v>287</v>
      </c>
      <c r="E1022" s="125" t="s">
        <v>1567</v>
      </c>
      <c r="F1022" s="125" t="s">
        <v>1574</v>
      </c>
      <c r="G1022" s="37">
        <f t="shared" si="129"/>
        <v>3.7037037037037038E-3</v>
      </c>
      <c r="H1022" s="34">
        <v>3</v>
      </c>
      <c r="I1022" s="37">
        <f t="shared" si="130"/>
        <v>1.2345679012345679E-3</v>
      </c>
      <c r="K1022" s="114"/>
    </row>
    <row r="1023" spans="1:11" ht="15.3" x14ac:dyDescent="0.5">
      <c r="A1023" s="11" t="s">
        <v>596</v>
      </c>
      <c r="B1023" s="3" t="s">
        <v>895</v>
      </c>
      <c r="C1023" s="6" t="s">
        <v>125</v>
      </c>
      <c r="D1023" s="125" t="s">
        <v>287</v>
      </c>
      <c r="E1023" s="125" t="s">
        <v>1567</v>
      </c>
      <c r="F1023" s="125" t="s">
        <v>1574</v>
      </c>
      <c r="G1023" s="37">
        <f t="shared" si="129"/>
        <v>3.7037037037037038E-3</v>
      </c>
      <c r="H1023" s="34">
        <v>3</v>
      </c>
      <c r="I1023" s="37">
        <f t="shared" si="130"/>
        <v>1.2345679012345679E-3</v>
      </c>
      <c r="K1023" s="114"/>
    </row>
    <row r="1024" spans="1:11" ht="15.3" x14ac:dyDescent="0.5">
      <c r="A1024" s="11" t="s">
        <v>597</v>
      </c>
      <c r="B1024" s="3" t="s">
        <v>1349</v>
      </c>
      <c r="C1024" s="6" t="s">
        <v>125</v>
      </c>
      <c r="D1024" s="125" t="s">
        <v>287</v>
      </c>
      <c r="E1024" s="125" t="s">
        <v>1567</v>
      </c>
      <c r="F1024" s="125" t="s">
        <v>1574</v>
      </c>
      <c r="G1024" s="37">
        <f t="shared" si="129"/>
        <v>3.7037037037037038E-3</v>
      </c>
      <c r="H1024" s="34">
        <v>3</v>
      </c>
      <c r="I1024" s="37">
        <f t="shared" si="130"/>
        <v>1.2345679012345679E-3</v>
      </c>
      <c r="K1024" s="114"/>
    </row>
    <row r="1025" spans="1:11" ht="45.9" x14ac:dyDescent="0.5">
      <c r="A1025" s="11" t="s">
        <v>598</v>
      </c>
      <c r="B1025" s="52" t="s">
        <v>551</v>
      </c>
      <c r="C1025" s="9" t="s">
        <v>125</v>
      </c>
      <c r="D1025" s="118" t="s">
        <v>421</v>
      </c>
      <c r="E1025" s="125" t="s">
        <v>1607</v>
      </c>
      <c r="F1025" s="125" t="s">
        <v>1616</v>
      </c>
      <c r="G1025" s="37">
        <f>5/765</f>
        <v>6.5359477124183009E-3</v>
      </c>
      <c r="H1025" s="36">
        <v>3</v>
      </c>
      <c r="I1025" s="37">
        <f>G1025/H1025</f>
        <v>2.1786492374727671E-3</v>
      </c>
      <c r="K1025" s="114"/>
    </row>
    <row r="1026" spans="1:11" ht="45.9" x14ac:dyDescent="0.5">
      <c r="A1026" s="11" t="s">
        <v>599</v>
      </c>
      <c r="B1026" s="58" t="s">
        <v>550</v>
      </c>
      <c r="C1026" s="25" t="s">
        <v>125</v>
      </c>
      <c r="D1026" s="125" t="s">
        <v>289</v>
      </c>
      <c r="E1026" s="125"/>
      <c r="F1026" s="125" t="s">
        <v>1626</v>
      </c>
      <c r="G1026" s="37">
        <f>2/45</f>
        <v>4.4444444444444446E-2</v>
      </c>
      <c r="H1026" s="36">
        <v>3</v>
      </c>
      <c r="I1026" s="37">
        <f t="shared" ref="I1026:I1028" si="131">G1026/H1026</f>
        <v>1.4814814814814815E-2</v>
      </c>
      <c r="K1026" s="114"/>
    </row>
    <row r="1027" spans="1:11" ht="28.2" x14ac:dyDescent="0.5">
      <c r="A1027" s="11" t="s">
        <v>600</v>
      </c>
      <c r="B1027" s="46" t="s">
        <v>552</v>
      </c>
      <c r="C1027" s="6" t="s">
        <v>125</v>
      </c>
      <c r="D1027" s="125" t="s">
        <v>421</v>
      </c>
      <c r="E1027" s="125" t="s">
        <v>1607</v>
      </c>
      <c r="F1027" s="125" t="s">
        <v>1616</v>
      </c>
      <c r="G1027" s="37">
        <f>5/765</f>
        <v>6.5359477124183009E-3</v>
      </c>
      <c r="H1027" s="36">
        <v>3</v>
      </c>
      <c r="I1027" s="37">
        <f t="shared" si="131"/>
        <v>2.1786492374727671E-3</v>
      </c>
      <c r="K1027" s="114"/>
    </row>
    <row r="1028" spans="1:11" ht="15.3" x14ac:dyDescent="0.5">
      <c r="A1028" s="11" t="s">
        <v>601</v>
      </c>
      <c r="B1028" s="3" t="s">
        <v>897</v>
      </c>
      <c r="C1028" s="6" t="s">
        <v>125</v>
      </c>
      <c r="D1028" s="118" t="s">
        <v>289</v>
      </c>
      <c r="E1028" s="125"/>
      <c r="F1028" s="125" t="s">
        <v>1626</v>
      </c>
      <c r="G1028" s="37">
        <f>2/45</f>
        <v>4.4444444444444446E-2</v>
      </c>
      <c r="H1028" s="36">
        <v>3</v>
      </c>
      <c r="I1028" s="37">
        <f t="shared" si="131"/>
        <v>1.4814814814814815E-2</v>
      </c>
      <c r="K1028" s="114"/>
    </row>
    <row r="1029" spans="1:11" ht="15.3" x14ac:dyDescent="0.5">
      <c r="A1029" s="121">
        <v>13</v>
      </c>
      <c r="B1029" s="59" t="s">
        <v>86</v>
      </c>
      <c r="C1029" s="3"/>
      <c r="D1029" s="118"/>
      <c r="E1029" s="36"/>
      <c r="F1029" s="118"/>
      <c r="G1029" s="37"/>
      <c r="H1029" s="34"/>
      <c r="I1029" s="37"/>
      <c r="K1029" s="114"/>
    </row>
    <row r="1030" spans="1:11" ht="15.3" x14ac:dyDescent="0.5">
      <c r="A1030" s="11" t="s">
        <v>617</v>
      </c>
      <c r="B1030" s="3" t="s">
        <v>87</v>
      </c>
      <c r="C1030" s="6" t="s">
        <v>125</v>
      </c>
      <c r="D1030" s="125" t="s">
        <v>427</v>
      </c>
      <c r="E1030" s="125" t="s">
        <v>1579</v>
      </c>
      <c r="F1030" s="125" t="s">
        <v>1566</v>
      </c>
      <c r="G1030" s="37">
        <f>2/765</f>
        <v>2.6143790849673201E-3</v>
      </c>
      <c r="H1030" s="34">
        <v>3</v>
      </c>
      <c r="I1030" s="37">
        <f>G1030/H1030</f>
        <v>8.7145969498910673E-4</v>
      </c>
      <c r="K1030" s="114"/>
    </row>
    <row r="1031" spans="1:11" ht="15.3" x14ac:dyDescent="0.5">
      <c r="A1031" s="11" t="s">
        <v>618</v>
      </c>
      <c r="B1031" s="3" t="s">
        <v>616</v>
      </c>
      <c r="C1031" s="6" t="s">
        <v>125</v>
      </c>
      <c r="D1031" s="125" t="s">
        <v>427</v>
      </c>
      <c r="E1031" s="125" t="s">
        <v>1579</v>
      </c>
      <c r="F1031" s="125" t="s">
        <v>1566</v>
      </c>
      <c r="G1031" s="37">
        <f>2/765</f>
        <v>2.6143790849673201E-3</v>
      </c>
      <c r="H1031" s="34">
        <v>3</v>
      </c>
      <c r="I1031" s="37">
        <f>G1031/H1031</f>
        <v>8.7145969498910673E-4</v>
      </c>
      <c r="K1031" s="114"/>
    </row>
    <row r="1032" spans="1:11" ht="15.3" x14ac:dyDescent="0.5">
      <c r="A1032" s="28">
        <v>14</v>
      </c>
      <c r="B1032" s="59" t="s">
        <v>611</v>
      </c>
      <c r="C1032" s="3"/>
      <c r="D1032" s="118"/>
      <c r="E1032" s="36"/>
      <c r="F1032" s="118"/>
      <c r="G1032" s="37"/>
      <c r="H1032" s="34"/>
      <c r="I1032" s="37"/>
      <c r="K1032" s="114"/>
    </row>
    <row r="1033" spans="1:11" ht="15.3" x14ac:dyDescent="0.5">
      <c r="A1033" s="17" t="s">
        <v>632</v>
      </c>
      <c r="B1033" s="3" t="s">
        <v>88</v>
      </c>
      <c r="C1033" s="6" t="s">
        <v>202</v>
      </c>
      <c r="D1033" s="36" t="s">
        <v>1116</v>
      </c>
      <c r="E1033" s="36"/>
      <c r="F1033" s="36" t="s">
        <v>1628</v>
      </c>
      <c r="G1033" s="37">
        <f>6/225</f>
        <v>2.6666666666666668E-2</v>
      </c>
      <c r="H1033" s="34">
        <v>3</v>
      </c>
      <c r="I1033" s="37">
        <f>G1033/H1033</f>
        <v>8.8888888888888889E-3</v>
      </c>
      <c r="K1033" s="114"/>
    </row>
    <row r="1034" spans="1:11" ht="15.3" x14ac:dyDescent="0.5">
      <c r="A1034" s="17" t="s">
        <v>633</v>
      </c>
      <c r="B1034" s="3" t="s">
        <v>898</v>
      </c>
      <c r="C1034" s="6" t="s">
        <v>202</v>
      </c>
      <c r="D1034" s="125" t="s">
        <v>432</v>
      </c>
      <c r="E1034" s="36" t="s">
        <v>1571</v>
      </c>
      <c r="F1034" s="119" t="s">
        <v>1573</v>
      </c>
      <c r="G1034" s="37">
        <f>3/765</f>
        <v>3.9215686274509803E-3</v>
      </c>
      <c r="H1034" s="34">
        <v>8</v>
      </c>
      <c r="I1034" s="37">
        <f t="shared" ref="I1034:I1038" si="132">G1034/H1034</f>
        <v>4.9019607843137254E-4</v>
      </c>
      <c r="K1034" s="114"/>
    </row>
    <row r="1035" spans="1:11" ht="15.3" x14ac:dyDescent="0.5">
      <c r="A1035" s="17" t="s">
        <v>1117</v>
      </c>
      <c r="B1035" s="3" t="s">
        <v>899</v>
      </c>
      <c r="C1035" s="6" t="s">
        <v>202</v>
      </c>
      <c r="D1035" s="125" t="s">
        <v>432</v>
      </c>
      <c r="E1035" s="36" t="s">
        <v>1571</v>
      </c>
      <c r="F1035" s="119" t="s">
        <v>1573</v>
      </c>
      <c r="G1035" s="37">
        <f>3/765</f>
        <v>3.9215686274509803E-3</v>
      </c>
      <c r="H1035" s="34">
        <v>8</v>
      </c>
      <c r="I1035" s="37">
        <f t="shared" si="132"/>
        <v>4.9019607843137254E-4</v>
      </c>
      <c r="K1035" s="114"/>
    </row>
    <row r="1036" spans="1:11" ht="15.3" x14ac:dyDescent="0.5">
      <c r="A1036" s="17" t="s">
        <v>1118</v>
      </c>
      <c r="B1036" s="3" t="s">
        <v>91</v>
      </c>
      <c r="C1036" s="6" t="s">
        <v>202</v>
      </c>
      <c r="D1036" s="125" t="s">
        <v>612</v>
      </c>
      <c r="E1036" s="36"/>
      <c r="F1036" s="118" t="s">
        <v>1629</v>
      </c>
      <c r="G1036" s="37">
        <f>20/45</f>
        <v>0.44444444444444442</v>
      </c>
      <c r="H1036" s="34">
        <v>3</v>
      </c>
      <c r="I1036" s="37">
        <f t="shared" si="132"/>
        <v>0.14814814814814814</v>
      </c>
      <c r="K1036" s="114"/>
    </row>
    <row r="1037" spans="1:11" ht="15.3" x14ac:dyDescent="0.5">
      <c r="A1037" s="17" t="s">
        <v>1119</v>
      </c>
      <c r="B1037" s="3" t="s">
        <v>92</v>
      </c>
      <c r="C1037" s="6" t="s">
        <v>202</v>
      </c>
      <c r="D1037" s="125" t="s">
        <v>435</v>
      </c>
      <c r="E1037" s="36" t="s">
        <v>1593</v>
      </c>
      <c r="F1037" s="119" t="s">
        <v>1595</v>
      </c>
      <c r="G1037" s="37">
        <f>20/765</f>
        <v>2.6143790849673203E-2</v>
      </c>
      <c r="H1037" s="34">
        <v>3</v>
      </c>
      <c r="I1037" s="37">
        <f t="shared" si="132"/>
        <v>8.7145969498910684E-3</v>
      </c>
      <c r="K1037" s="114"/>
    </row>
    <row r="1038" spans="1:11" ht="15.3" x14ac:dyDescent="0.5">
      <c r="A1038" s="17" t="s">
        <v>1120</v>
      </c>
      <c r="B1038" s="3" t="s">
        <v>93</v>
      </c>
      <c r="C1038" s="6" t="s">
        <v>202</v>
      </c>
      <c r="D1038" s="125" t="s">
        <v>432</v>
      </c>
      <c r="E1038" s="36" t="s">
        <v>1571</v>
      </c>
      <c r="F1038" s="119" t="s">
        <v>1573</v>
      </c>
      <c r="G1038" s="37">
        <f>3/765</f>
        <v>3.9215686274509803E-3</v>
      </c>
      <c r="H1038" s="34">
        <v>3</v>
      </c>
      <c r="I1038" s="37">
        <f t="shared" si="132"/>
        <v>1.30718954248366E-3</v>
      </c>
      <c r="K1038" s="114"/>
    </row>
    <row r="1039" spans="1:11" ht="15.3" x14ac:dyDescent="0.5">
      <c r="A1039" s="17" t="s">
        <v>1121</v>
      </c>
      <c r="B1039" s="3" t="s">
        <v>900</v>
      </c>
      <c r="C1039" s="4"/>
      <c r="D1039" s="118"/>
      <c r="E1039" s="118"/>
      <c r="F1039" s="119"/>
      <c r="G1039" s="37"/>
      <c r="H1039" s="34"/>
      <c r="I1039" s="37"/>
      <c r="K1039" s="114"/>
    </row>
    <row r="1040" spans="1:11" ht="15.3" x14ac:dyDescent="0.5">
      <c r="A1040" s="23"/>
      <c r="B1040" s="3" t="s">
        <v>94</v>
      </c>
      <c r="C1040" s="6" t="s">
        <v>202</v>
      </c>
      <c r="D1040" s="36" t="s">
        <v>613</v>
      </c>
      <c r="E1040" s="118"/>
      <c r="F1040" s="36" t="s">
        <v>1553</v>
      </c>
      <c r="G1040" s="37">
        <f>1/225</f>
        <v>4.4444444444444444E-3</v>
      </c>
      <c r="H1040" s="34">
        <v>5</v>
      </c>
      <c r="I1040" s="37">
        <f t="shared" ref="I1040:I1042" si="133">G1040/H1040</f>
        <v>8.8888888888888893E-4</v>
      </c>
      <c r="K1040" s="114"/>
    </row>
    <row r="1041" spans="1:11" ht="15.3" x14ac:dyDescent="0.5">
      <c r="A1041" s="23"/>
      <c r="B1041" s="3" t="s">
        <v>95</v>
      </c>
      <c r="C1041" s="6" t="s">
        <v>202</v>
      </c>
      <c r="D1041" s="36" t="s">
        <v>613</v>
      </c>
      <c r="E1041" s="36"/>
      <c r="F1041" s="36" t="s">
        <v>1553</v>
      </c>
      <c r="G1041" s="37">
        <f t="shared" ref="G1041:G1047" si="134">1/225</f>
        <v>4.4444444444444444E-3</v>
      </c>
      <c r="H1041" s="34">
        <v>5</v>
      </c>
      <c r="I1041" s="37">
        <f t="shared" si="133"/>
        <v>8.8888888888888893E-4</v>
      </c>
      <c r="K1041" s="114"/>
    </row>
    <row r="1042" spans="1:11" ht="15.3" x14ac:dyDescent="0.5">
      <c r="A1042" s="23"/>
      <c r="B1042" s="3" t="s">
        <v>57</v>
      </c>
      <c r="C1042" s="6" t="s">
        <v>125</v>
      </c>
      <c r="D1042" s="36" t="s">
        <v>613</v>
      </c>
      <c r="E1042" s="36"/>
      <c r="F1042" s="36" t="s">
        <v>1553</v>
      </c>
      <c r="G1042" s="37">
        <f t="shared" si="134"/>
        <v>4.4444444444444444E-3</v>
      </c>
      <c r="H1042" s="34">
        <v>5</v>
      </c>
      <c r="I1042" s="37">
        <f t="shared" si="133"/>
        <v>8.8888888888888893E-4</v>
      </c>
      <c r="K1042" s="114"/>
    </row>
    <row r="1043" spans="1:11" ht="15.3" x14ac:dyDescent="0.5">
      <c r="A1043" s="11" t="s">
        <v>1122</v>
      </c>
      <c r="B1043" s="3" t="s">
        <v>901</v>
      </c>
      <c r="C1043" s="6"/>
      <c r="D1043" s="36"/>
      <c r="E1043" s="118"/>
      <c r="F1043" s="36"/>
      <c r="G1043" s="37"/>
      <c r="H1043" s="34"/>
      <c r="I1043" s="37"/>
      <c r="K1043" s="114"/>
    </row>
    <row r="1044" spans="1:11" ht="15.3" x14ac:dyDescent="0.5">
      <c r="A1044" s="11"/>
      <c r="B1044" s="3" t="s">
        <v>68</v>
      </c>
      <c r="C1044" s="6" t="s">
        <v>125</v>
      </c>
      <c r="D1044" s="36" t="s">
        <v>613</v>
      </c>
      <c r="E1044" s="36"/>
      <c r="F1044" s="36" t="s">
        <v>1553</v>
      </c>
      <c r="G1044" s="37">
        <f t="shared" si="134"/>
        <v>4.4444444444444444E-3</v>
      </c>
      <c r="H1044" s="34">
        <v>7</v>
      </c>
      <c r="I1044" s="37">
        <f t="shared" ref="I1044:I1054" si="135">G1044/H1044</f>
        <v>6.3492063492063492E-4</v>
      </c>
      <c r="K1044" s="114"/>
    </row>
    <row r="1045" spans="1:11" ht="15.3" x14ac:dyDescent="0.5">
      <c r="A1045" s="11"/>
      <c r="B1045" s="3" t="s">
        <v>69</v>
      </c>
      <c r="C1045" s="6" t="s">
        <v>125</v>
      </c>
      <c r="D1045" s="36" t="s">
        <v>613</v>
      </c>
      <c r="E1045" s="36"/>
      <c r="F1045" s="36" t="s">
        <v>1553</v>
      </c>
      <c r="G1045" s="37">
        <f t="shared" si="134"/>
        <v>4.4444444444444444E-3</v>
      </c>
      <c r="H1045" s="34">
        <v>5</v>
      </c>
      <c r="I1045" s="37">
        <f t="shared" si="135"/>
        <v>8.8888888888888893E-4</v>
      </c>
      <c r="K1045" s="114"/>
    </row>
    <row r="1046" spans="1:11" ht="15.3" x14ac:dyDescent="0.5">
      <c r="A1046" s="11"/>
      <c r="B1046" s="3" t="s">
        <v>96</v>
      </c>
      <c r="C1046" s="6" t="s">
        <v>202</v>
      </c>
      <c r="D1046" s="36" t="s">
        <v>613</v>
      </c>
      <c r="E1046" s="118"/>
      <c r="F1046" s="36" t="s">
        <v>1553</v>
      </c>
      <c r="G1046" s="37">
        <f t="shared" si="134"/>
        <v>4.4444444444444444E-3</v>
      </c>
      <c r="H1046" s="34">
        <v>5</v>
      </c>
      <c r="I1046" s="37">
        <f t="shared" si="135"/>
        <v>8.8888888888888893E-4</v>
      </c>
      <c r="K1046" s="114"/>
    </row>
    <row r="1047" spans="1:11" ht="15.3" x14ac:dyDescent="0.5">
      <c r="A1047" s="11"/>
      <c r="B1047" s="3" t="s">
        <v>97</v>
      </c>
      <c r="C1047" s="6" t="s">
        <v>202</v>
      </c>
      <c r="D1047" s="36" t="s">
        <v>613</v>
      </c>
      <c r="E1047" s="118"/>
      <c r="F1047" s="36" t="s">
        <v>1553</v>
      </c>
      <c r="G1047" s="37">
        <f t="shared" si="134"/>
        <v>4.4444444444444444E-3</v>
      </c>
      <c r="H1047" s="34">
        <v>5</v>
      </c>
      <c r="I1047" s="37">
        <f t="shared" si="135"/>
        <v>8.8888888888888893E-4</v>
      </c>
      <c r="K1047" s="114"/>
    </row>
    <row r="1048" spans="1:11" ht="15.3" x14ac:dyDescent="0.5">
      <c r="A1048" s="11" t="s">
        <v>1213</v>
      </c>
      <c r="B1048" s="3" t="s">
        <v>98</v>
      </c>
      <c r="C1048" s="6" t="s">
        <v>202</v>
      </c>
      <c r="D1048" s="125" t="s">
        <v>454</v>
      </c>
      <c r="E1048" s="118" t="s">
        <v>1561</v>
      </c>
      <c r="F1048" s="119" t="s">
        <v>1559</v>
      </c>
      <c r="G1048" s="37">
        <f>1/765</f>
        <v>1.30718954248366E-3</v>
      </c>
      <c r="H1048" s="34">
        <v>7</v>
      </c>
      <c r="I1048" s="37">
        <f t="shared" si="135"/>
        <v>1.8674136321195143E-4</v>
      </c>
      <c r="K1048" s="114"/>
    </row>
    <row r="1049" spans="1:11" ht="15.3" x14ac:dyDescent="0.5">
      <c r="A1049" s="11" t="s">
        <v>1214</v>
      </c>
      <c r="B1049" s="3" t="s">
        <v>99</v>
      </c>
      <c r="C1049" s="6" t="s">
        <v>202</v>
      </c>
      <c r="D1049" s="125" t="s">
        <v>454</v>
      </c>
      <c r="E1049" s="118" t="s">
        <v>1561</v>
      </c>
      <c r="F1049" s="119" t="s">
        <v>1559</v>
      </c>
      <c r="G1049" s="37">
        <f t="shared" ref="G1049" si="136">1/765</f>
        <v>1.30718954248366E-3</v>
      </c>
      <c r="H1049" s="34">
        <v>5</v>
      </c>
      <c r="I1049" s="37">
        <f t="shared" si="135"/>
        <v>2.61437908496732E-4</v>
      </c>
      <c r="K1049" s="114"/>
    </row>
    <row r="1050" spans="1:11" ht="15.3" x14ac:dyDescent="0.5">
      <c r="A1050" s="11" t="s">
        <v>1215</v>
      </c>
      <c r="B1050" s="3" t="s">
        <v>100</v>
      </c>
      <c r="C1050" s="6" t="s">
        <v>202</v>
      </c>
      <c r="D1050" s="125" t="s">
        <v>427</v>
      </c>
      <c r="E1050" s="118" t="s">
        <v>1579</v>
      </c>
      <c r="F1050" s="119" t="s">
        <v>1566</v>
      </c>
      <c r="G1050" s="37">
        <f>2/765</f>
        <v>2.6143790849673201E-3</v>
      </c>
      <c r="H1050" s="34">
        <v>5</v>
      </c>
      <c r="I1050" s="37">
        <f t="shared" si="135"/>
        <v>5.2287581699346399E-4</v>
      </c>
      <c r="K1050" s="114"/>
    </row>
    <row r="1051" spans="1:11" ht="15.3" x14ac:dyDescent="0.5">
      <c r="A1051" s="11" t="s">
        <v>1216</v>
      </c>
      <c r="B1051" s="3" t="s">
        <v>101</v>
      </c>
      <c r="C1051" s="6" t="s">
        <v>195</v>
      </c>
      <c r="D1051" s="125" t="s">
        <v>427</v>
      </c>
      <c r="E1051" s="118" t="s">
        <v>1579</v>
      </c>
      <c r="F1051" s="119" t="s">
        <v>1566</v>
      </c>
      <c r="G1051" s="37">
        <f>2/765</f>
        <v>2.6143790849673201E-3</v>
      </c>
      <c r="H1051" s="34">
        <v>3</v>
      </c>
      <c r="I1051" s="37">
        <f t="shared" si="135"/>
        <v>8.7145969498910673E-4</v>
      </c>
      <c r="K1051" s="114"/>
    </row>
    <row r="1052" spans="1:11" ht="15.3" x14ac:dyDescent="0.5">
      <c r="A1052" s="11" t="s">
        <v>1217</v>
      </c>
      <c r="B1052" s="3" t="s">
        <v>102</v>
      </c>
      <c r="C1052" s="6" t="s">
        <v>125</v>
      </c>
      <c r="D1052" s="118" t="s">
        <v>636</v>
      </c>
      <c r="E1052" s="36"/>
      <c r="F1052" s="118" t="s">
        <v>636</v>
      </c>
      <c r="G1052" s="37">
        <f>1/2</f>
        <v>0.5</v>
      </c>
      <c r="H1052" s="34">
        <v>5</v>
      </c>
      <c r="I1052" s="37">
        <f t="shared" si="135"/>
        <v>0.1</v>
      </c>
      <c r="K1052" s="114"/>
    </row>
    <row r="1053" spans="1:11" ht="15.3" x14ac:dyDescent="0.5">
      <c r="A1053" s="11" t="s">
        <v>1218</v>
      </c>
      <c r="B1053" s="3" t="s">
        <v>103</v>
      </c>
      <c r="C1053" s="6" t="s">
        <v>202</v>
      </c>
      <c r="D1053" s="118" t="s">
        <v>680</v>
      </c>
      <c r="E1053" s="36" t="s">
        <v>285</v>
      </c>
      <c r="F1053" s="118" t="s">
        <v>1630</v>
      </c>
      <c r="G1053" s="37">
        <f>1/45</f>
        <v>2.2222222222222223E-2</v>
      </c>
      <c r="H1053" s="34">
        <v>5</v>
      </c>
      <c r="I1053" s="37">
        <f t="shared" si="135"/>
        <v>4.4444444444444444E-3</v>
      </c>
      <c r="K1053" s="114"/>
    </row>
    <row r="1054" spans="1:11" ht="15.3" x14ac:dyDescent="0.5">
      <c r="A1054" s="11" t="s">
        <v>1219</v>
      </c>
      <c r="B1054" s="3" t="s">
        <v>104</v>
      </c>
      <c r="C1054" s="6" t="s">
        <v>125</v>
      </c>
      <c r="D1054" s="118" t="s">
        <v>680</v>
      </c>
      <c r="E1054" s="36" t="s">
        <v>285</v>
      </c>
      <c r="F1054" s="118" t="s">
        <v>1630</v>
      </c>
      <c r="G1054" s="37">
        <f>1/45</f>
        <v>2.2222222222222223E-2</v>
      </c>
      <c r="H1054" s="34">
        <v>10</v>
      </c>
      <c r="I1054" s="37">
        <f t="shared" si="135"/>
        <v>2.2222222222222222E-3</v>
      </c>
      <c r="K1054" s="114"/>
    </row>
    <row r="1055" spans="1:11" ht="15.3" x14ac:dyDescent="0.5">
      <c r="A1055" s="4"/>
      <c r="B1055" s="66" t="s">
        <v>1371</v>
      </c>
      <c r="C1055" s="6"/>
      <c r="D1055" s="118"/>
      <c r="E1055" s="36"/>
      <c r="F1055" s="118"/>
      <c r="G1055" s="37"/>
      <c r="H1055" s="34"/>
      <c r="I1055" s="37"/>
      <c r="K1055" s="114"/>
    </row>
    <row r="1056" spans="1:11" ht="15.3" x14ac:dyDescent="0.5">
      <c r="A1056" s="66">
        <v>1</v>
      </c>
      <c r="B1056" s="59" t="s">
        <v>902</v>
      </c>
      <c r="C1056" s="6"/>
      <c r="D1056" s="118"/>
      <c r="E1056" s="36"/>
      <c r="F1056" s="118"/>
      <c r="G1056" s="37"/>
      <c r="H1056" s="34"/>
      <c r="I1056" s="37"/>
      <c r="K1056" s="114"/>
    </row>
    <row r="1057" spans="1:11" ht="15.3" x14ac:dyDescent="0.5">
      <c r="A1057" s="21" t="s">
        <v>290</v>
      </c>
      <c r="B1057" s="3" t="s">
        <v>275</v>
      </c>
      <c r="C1057" s="4" t="s">
        <v>125</v>
      </c>
      <c r="D1057" s="118" t="s">
        <v>287</v>
      </c>
      <c r="E1057" s="36" t="s">
        <v>613</v>
      </c>
      <c r="F1057" s="118" t="s">
        <v>1553</v>
      </c>
      <c r="G1057" s="37">
        <f>1/225</f>
        <v>4.4444444444444444E-3</v>
      </c>
      <c r="H1057" s="34">
        <v>3</v>
      </c>
      <c r="I1057" s="37">
        <f>G1057/H1057</f>
        <v>1.4814814814814814E-3</v>
      </c>
      <c r="K1057" s="114"/>
    </row>
    <row r="1058" spans="1:11" ht="15.3" x14ac:dyDescent="0.5">
      <c r="A1058" s="21" t="s">
        <v>291</v>
      </c>
      <c r="B1058" s="3" t="s">
        <v>1226</v>
      </c>
      <c r="C1058" s="4" t="s">
        <v>125</v>
      </c>
      <c r="D1058" s="118" t="s">
        <v>287</v>
      </c>
      <c r="E1058" s="36" t="s">
        <v>613</v>
      </c>
      <c r="F1058" s="118" t="s">
        <v>1553</v>
      </c>
      <c r="G1058" s="37">
        <f t="shared" ref="G1058:G1069" si="137">1/225</f>
        <v>4.4444444444444444E-3</v>
      </c>
      <c r="H1058" s="34">
        <v>3</v>
      </c>
      <c r="I1058" s="37">
        <f t="shared" ref="I1058:I1069" si="138">G1058/H1058</f>
        <v>1.4814814814814814E-3</v>
      </c>
      <c r="K1058" s="114"/>
    </row>
    <row r="1059" spans="1:11" ht="15.3" x14ac:dyDescent="0.5">
      <c r="A1059" s="21" t="s">
        <v>292</v>
      </c>
      <c r="B1059" s="3" t="s">
        <v>1227</v>
      </c>
      <c r="C1059" s="4" t="s">
        <v>125</v>
      </c>
      <c r="D1059" s="118" t="s">
        <v>287</v>
      </c>
      <c r="E1059" s="36" t="s">
        <v>613</v>
      </c>
      <c r="F1059" s="118" t="s">
        <v>1553</v>
      </c>
      <c r="G1059" s="37">
        <f t="shared" si="137"/>
        <v>4.4444444444444444E-3</v>
      </c>
      <c r="H1059" s="34">
        <v>3</v>
      </c>
      <c r="I1059" s="37">
        <f t="shared" si="138"/>
        <v>1.4814814814814814E-3</v>
      </c>
      <c r="K1059" s="114"/>
    </row>
    <row r="1060" spans="1:11" ht="30.6" x14ac:dyDescent="0.5">
      <c r="A1060" s="21" t="s">
        <v>293</v>
      </c>
      <c r="B1060" s="16" t="s">
        <v>1228</v>
      </c>
      <c r="C1060" s="4" t="s">
        <v>125</v>
      </c>
      <c r="D1060" s="118" t="s">
        <v>287</v>
      </c>
      <c r="E1060" s="36" t="s">
        <v>613</v>
      </c>
      <c r="F1060" s="118" t="s">
        <v>1553</v>
      </c>
      <c r="G1060" s="37">
        <f t="shared" si="137"/>
        <v>4.4444444444444444E-3</v>
      </c>
      <c r="H1060" s="34">
        <v>3</v>
      </c>
      <c r="I1060" s="37">
        <f t="shared" si="138"/>
        <v>1.4814814814814814E-3</v>
      </c>
      <c r="K1060" s="114"/>
    </row>
    <row r="1061" spans="1:11" ht="15.3" x14ac:dyDescent="0.5">
      <c r="A1061" s="21" t="s">
        <v>294</v>
      </c>
      <c r="B1061" s="16" t="s">
        <v>1229</v>
      </c>
      <c r="C1061" s="4" t="s">
        <v>125</v>
      </c>
      <c r="D1061" s="118" t="s">
        <v>287</v>
      </c>
      <c r="E1061" s="36" t="s">
        <v>613</v>
      </c>
      <c r="F1061" s="118" t="s">
        <v>1553</v>
      </c>
      <c r="G1061" s="37">
        <f t="shared" si="137"/>
        <v>4.4444444444444444E-3</v>
      </c>
      <c r="H1061" s="34">
        <v>3</v>
      </c>
      <c r="I1061" s="37">
        <f t="shared" si="138"/>
        <v>1.4814814814814814E-3</v>
      </c>
      <c r="K1061" s="114"/>
    </row>
    <row r="1062" spans="1:11" ht="15.3" x14ac:dyDescent="0.5">
      <c r="A1062" s="21" t="s">
        <v>903</v>
      </c>
      <c r="B1062" s="3" t="s">
        <v>1230</v>
      </c>
      <c r="C1062" s="4" t="s">
        <v>125</v>
      </c>
      <c r="D1062" s="118" t="s">
        <v>287</v>
      </c>
      <c r="E1062" s="36" t="s">
        <v>613</v>
      </c>
      <c r="F1062" s="118" t="s">
        <v>1553</v>
      </c>
      <c r="G1062" s="37">
        <f t="shared" si="137"/>
        <v>4.4444444444444444E-3</v>
      </c>
      <c r="H1062" s="34">
        <v>3</v>
      </c>
      <c r="I1062" s="37">
        <f t="shared" si="138"/>
        <v>1.4814814814814814E-3</v>
      </c>
      <c r="K1062" s="114"/>
    </row>
    <row r="1063" spans="1:11" ht="15.3" x14ac:dyDescent="0.5">
      <c r="A1063" s="21" t="s">
        <v>904</v>
      </c>
      <c r="B1063" s="3" t="s">
        <v>1231</v>
      </c>
      <c r="C1063" s="4" t="s">
        <v>125</v>
      </c>
      <c r="D1063" s="118" t="s">
        <v>287</v>
      </c>
      <c r="E1063" s="36" t="s">
        <v>613</v>
      </c>
      <c r="F1063" s="118" t="s">
        <v>1553</v>
      </c>
      <c r="G1063" s="37">
        <f t="shared" si="137"/>
        <v>4.4444444444444444E-3</v>
      </c>
      <c r="H1063" s="34">
        <v>3</v>
      </c>
      <c r="I1063" s="37">
        <f t="shared" si="138"/>
        <v>1.4814814814814814E-3</v>
      </c>
      <c r="K1063" s="114"/>
    </row>
    <row r="1064" spans="1:11" ht="15.3" x14ac:dyDescent="0.5">
      <c r="A1064" s="21" t="s">
        <v>905</v>
      </c>
      <c r="B1064" s="3" t="s">
        <v>1232</v>
      </c>
      <c r="C1064" s="4" t="s">
        <v>125</v>
      </c>
      <c r="D1064" s="118" t="s">
        <v>287</v>
      </c>
      <c r="E1064" s="36" t="s">
        <v>613</v>
      </c>
      <c r="F1064" s="118" t="s">
        <v>1553</v>
      </c>
      <c r="G1064" s="37">
        <f t="shared" si="137"/>
        <v>4.4444444444444444E-3</v>
      </c>
      <c r="H1064" s="34">
        <v>3</v>
      </c>
      <c r="I1064" s="37">
        <f t="shared" si="138"/>
        <v>1.4814814814814814E-3</v>
      </c>
      <c r="K1064" s="114"/>
    </row>
    <row r="1065" spans="1:11" ht="15.3" x14ac:dyDescent="0.5">
      <c r="A1065" s="21" t="s">
        <v>906</v>
      </c>
      <c r="B1065" s="49" t="s">
        <v>701</v>
      </c>
      <c r="C1065" s="4" t="s">
        <v>125</v>
      </c>
      <c r="D1065" s="118" t="s">
        <v>287</v>
      </c>
      <c r="E1065" s="36" t="s">
        <v>613</v>
      </c>
      <c r="F1065" s="118" t="s">
        <v>1553</v>
      </c>
      <c r="G1065" s="37">
        <f t="shared" si="137"/>
        <v>4.4444444444444444E-3</v>
      </c>
      <c r="H1065" s="34">
        <v>3</v>
      </c>
      <c r="I1065" s="37">
        <f t="shared" si="138"/>
        <v>1.4814814814814814E-3</v>
      </c>
      <c r="K1065" s="114"/>
    </row>
    <row r="1066" spans="1:11" ht="15.3" x14ac:dyDescent="0.5">
      <c r="A1066" s="21" t="s">
        <v>907</v>
      </c>
      <c r="B1066" s="3" t="s">
        <v>1233</v>
      </c>
      <c r="C1066" s="4" t="s">
        <v>125</v>
      </c>
      <c r="D1066" s="118" t="s">
        <v>287</v>
      </c>
      <c r="E1066" s="36" t="s">
        <v>613</v>
      </c>
      <c r="F1066" s="118" t="s">
        <v>1553</v>
      </c>
      <c r="G1066" s="37">
        <f t="shared" si="137"/>
        <v>4.4444444444444444E-3</v>
      </c>
      <c r="H1066" s="34">
        <v>3</v>
      </c>
      <c r="I1066" s="37">
        <f t="shared" si="138"/>
        <v>1.4814814814814814E-3</v>
      </c>
      <c r="K1066" s="114"/>
    </row>
    <row r="1067" spans="1:11" ht="30.6" x14ac:dyDescent="0.5">
      <c r="A1067" s="21" t="s">
        <v>908</v>
      </c>
      <c r="B1067" s="16" t="s">
        <v>1234</v>
      </c>
      <c r="C1067" s="4" t="s">
        <v>125</v>
      </c>
      <c r="D1067" s="118" t="s">
        <v>287</v>
      </c>
      <c r="E1067" s="36" t="s">
        <v>613</v>
      </c>
      <c r="F1067" s="118" t="s">
        <v>1553</v>
      </c>
      <c r="G1067" s="37">
        <f t="shared" si="137"/>
        <v>4.4444444444444444E-3</v>
      </c>
      <c r="H1067" s="34">
        <v>3</v>
      </c>
      <c r="I1067" s="37">
        <f t="shared" si="138"/>
        <v>1.4814814814814814E-3</v>
      </c>
      <c r="K1067" s="114"/>
    </row>
    <row r="1068" spans="1:11" ht="30.6" x14ac:dyDescent="0.5">
      <c r="A1068" s="21" t="s">
        <v>910</v>
      </c>
      <c r="B1068" s="16" t="s">
        <v>702</v>
      </c>
      <c r="C1068" s="4" t="s">
        <v>125</v>
      </c>
      <c r="D1068" s="118" t="s">
        <v>287</v>
      </c>
      <c r="E1068" s="36" t="s">
        <v>613</v>
      </c>
      <c r="F1068" s="118" t="s">
        <v>1553</v>
      </c>
      <c r="G1068" s="37">
        <f t="shared" si="137"/>
        <v>4.4444444444444444E-3</v>
      </c>
      <c r="H1068" s="34">
        <v>3</v>
      </c>
      <c r="I1068" s="37">
        <f t="shared" si="138"/>
        <v>1.4814814814814814E-3</v>
      </c>
      <c r="K1068" s="114"/>
    </row>
    <row r="1069" spans="1:11" ht="15.3" x14ac:dyDescent="0.5">
      <c r="A1069" s="21" t="s">
        <v>1350</v>
      </c>
      <c r="B1069" s="3" t="s">
        <v>1235</v>
      </c>
      <c r="C1069" s="4" t="s">
        <v>125</v>
      </c>
      <c r="D1069" s="118" t="s">
        <v>287</v>
      </c>
      <c r="E1069" s="36" t="s">
        <v>613</v>
      </c>
      <c r="F1069" s="118" t="s">
        <v>1553</v>
      </c>
      <c r="G1069" s="37">
        <f t="shared" si="137"/>
        <v>4.4444444444444444E-3</v>
      </c>
      <c r="H1069" s="34">
        <v>3</v>
      </c>
      <c r="I1069" s="37">
        <f t="shared" si="138"/>
        <v>1.4814814814814814E-3</v>
      </c>
      <c r="K1069" s="114"/>
    </row>
    <row r="1070" spans="1:11" ht="15.3" x14ac:dyDescent="0.5">
      <c r="A1070" s="121">
        <v>2</v>
      </c>
      <c r="B1070" s="59" t="s">
        <v>326</v>
      </c>
      <c r="C1070" s="4"/>
      <c r="D1070" s="118"/>
      <c r="E1070" s="36"/>
      <c r="F1070" s="118"/>
      <c r="G1070" s="37"/>
      <c r="H1070" s="34"/>
      <c r="I1070" s="37"/>
      <c r="K1070" s="114"/>
    </row>
    <row r="1071" spans="1:11" ht="15.3" x14ac:dyDescent="0.5">
      <c r="A1071" s="11" t="s">
        <v>296</v>
      </c>
      <c r="B1071" s="3" t="s">
        <v>703</v>
      </c>
      <c r="C1071" s="4" t="s">
        <v>125</v>
      </c>
      <c r="D1071" s="118" t="s">
        <v>287</v>
      </c>
      <c r="E1071" s="36" t="s">
        <v>613</v>
      </c>
      <c r="F1071" s="118" t="s">
        <v>1553</v>
      </c>
      <c r="G1071" s="37">
        <f>1/225</f>
        <v>4.4444444444444444E-3</v>
      </c>
      <c r="H1071" s="34">
        <v>3</v>
      </c>
      <c r="I1071" s="37">
        <f>G1071/H1071</f>
        <v>1.4814814814814814E-3</v>
      </c>
      <c r="K1071" s="114"/>
    </row>
    <row r="1072" spans="1:11" ht="15.3" x14ac:dyDescent="0.5">
      <c r="A1072" s="11" t="s">
        <v>297</v>
      </c>
      <c r="B1072" s="3" t="s">
        <v>704</v>
      </c>
      <c r="C1072" s="4" t="s">
        <v>125</v>
      </c>
      <c r="D1072" s="118" t="s">
        <v>425</v>
      </c>
      <c r="E1072" s="36" t="s">
        <v>1554</v>
      </c>
      <c r="F1072" s="118" t="s">
        <v>1556</v>
      </c>
      <c r="G1072" s="37">
        <f>4/225</f>
        <v>1.7777777777777778E-2</v>
      </c>
      <c r="H1072" s="34">
        <v>3</v>
      </c>
      <c r="I1072" s="37">
        <f t="shared" ref="I1072:I1076" si="139">G1072/H1072</f>
        <v>5.9259259259259256E-3</v>
      </c>
      <c r="K1072" s="114"/>
    </row>
    <row r="1073" spans="1:11" ht="15.3" x14ac:dyDescent="0.5">
      <c r="A1073" s="11" t="s">
        <v>303</v>
      </c>
      <c r="B1073" s="3" t="s">
        <v>705</v>
      </c>
      <c r="C1073" s="4" t="s">
        <v>125</v>
      </c>
      <c r="D1073" s="118" t="s">
        <v>911</v>
      </c>
      <c r="E1073" s="36" t="s">
        <v>1555</v>
      </c>
      <c r="F1073" s="118" t="s">
        <v>1557</v>
      </c>
      <c r="G1073" s="37">
        <f>8/225</f>
        <v>3.5555555555555556E-2</v>
      </c>
      <c r="H1073" s="34">
        <v>3</v>
      </c>
      <c r="I1073" s="37">
        <f t="shared" si="139"/>
        <v>1.1851851851851851E-2</v>
      </c>
      <c r="K1073" s="114"/>
    </row>
    <row r="1074" spans="1:11" ht="30.6" x14ac:dyDescent="0.5">
      <c r="A1074" s="11" t="s">
        <v>307</v>
      </c>
      <c r="B1074" s="16" t="s">
        <v>1125</v>
      </c>
      <c r="C1074" s="4" t="s">
        <v>125</v>
      </c>
      <c r="D1074" s="118" t="s">
        <v>911</v>
      </c>
      <c r="E1074" s="36" t="s">
        <v>1555</v>
      </c>
      <c r="F1074" s="118" t="s">
        <v>1557</v>
      </c>
      <c r="G1074" s="37">
        <f>8/225</f>
        <v>3.5555555555555556E-2</v>
      </c>
      <c r="H1074" s="34">
        <v>3</v>
      </c>
      <c r="I1074" s="37">
        <f t="shared" si="139"/>
        <v>1.1851851851851851E-2</v>
      </c>
      <c r="K1074" s="114"/>
    </row>
    <row r="1075" spans="1:11" ht="15.3" x14ac:dyDescent="0.5">
      <c r="A1075" s="11" t="s">
        <v>308</v>
      </c>
      <c r="B1075" s="3" t="s">
        <v>707</v>
      </c>
      <c r="C1075" s="4" t="s">
        <v>125</v>
      </c>
      <c r="D1075" s="118" t="s">
        <v>287</v>
      </c>
      <c r="E1075" s="36" t="s">
        <v>613</v>
      </c>
      <c r="F1075" s="118" t="s">
        <v>1553</v>
      </c>
      <c r="G1075" s="37">
        <f>1/225</f>
        <v>4.4444444444444444E-3</v>
      </c>
      <c r="H1075" s="34">
        <v>3</v>
      </c>
      <c r="I1075" s="37">
        <f t="shared" si="139"/>
        <v>1.4814814814814814E-3</v>
      </c>
      <c r="K1075" s="114"/>
    </row>
    <row r="1076" spans="1:11" ht="15.3" x14ac:dyDescent="0.5">
      <c r="A1076" s="11" t="s">
        <v>309</v>
      </c>
      <c r="B1076" s="3" t="s">
        <v>708</v>
      </c>
      <c r="C1076" s="4" t="s">
        <v>125</v>
      </c>
      <c r="D1076" s="118" t="s">
        <v>287</v>
      </c>
      <c r="E1076" s="36" t="s">
        <v>613</v>
      </c>
      <c r="F1076" s="118" t="s">
        <v>1553</v>
      </c>
      <c r="G1076" s="37">
        <f>1/225</f>
        <v>4.4444444444444444E-3</v>
      </c>
      <c r="H1076" s="34">
        <v>3</v>
      </c>
      <c r="I1076" s="37">
        <f t="shared" si="139"/>
        <v>1.4814814814814814E-3</v>
      </c>
      <c r="K1076" s="114"/>
    </row>
    <row r="1077" spans="1:11" ht="15.3" x14ac:dyDescent="0.5">
      <c r="A1077" s="161">
        <v>3</v>
      </c>
      <c r="B1077" s="128" t="s">
        <v>1367</v>
      </c>
      <c r="C1077" s="3"/>
      <c r="D1077" s="118"/>
      <c r="E1077" s="36"/>
      <c r="F1077" s="118"/>
      <c r="G1077" s="37"/>
      <c r="H1077" s="34"/>
      <c r="I1077" s="37"/>
      <c r="K1077" s="114"/>
    </row>
    <row r="1078" spans="1:11" ht="15.3" x14ac:dyDescent="0.5">
      <c r="A1078" s="34" t="s">
        <v>328</v>
      </c>
      <c r="B1078" s="8" t="s">
        <v>709</v>
      </c>
      <c r="C1078" s="9" t="s">
        <v>202</v>
      </c>
      <c r="D1078" s="118" t="s">
        <v>333</v>
      </c>
      <c r="E1078" s="118" t="s">
        <v>1561</v>
      </c>
      <c r="F1078" s="139" t="s">
        <v>1559</v>
      </c>
      <c r="G1078" s="37">
        <f>1/765</f>
        <v>1.30718954248366E-3</v>
      </c>
      <c r="H1078" s="34">
        <v>5</v>
      </c>
      <c r="I1078" s="37">
        <f>G1078/H1078</f>
        <v>2.61437908496732E-4</v>
      </c>
      <c r="K1078" s="114"/>
    </row>
    <row r="1079" spans="1:11" ht="15.3" x14ac:dyDescent="0.5">
      <c r="A1079" s="34" t="s">
        <v>329</v>
      </c>
      <c r="B1079" s="45" t="s">
        <v>57</v>
      </c>
      <c r="C1079" s="25" t="s">
        <v>125</v>
      </c>
      <c r="D1079" s="118" t="s">
        <v>333</v>
      </c>
      <c r="E1079" s="118" t="s">
        <v>1561</v>
      </c>
      <c r="F1079" s="139" t="s">
        <v>1559</v>
      </c>
      <c r="G1079" s="37">
        <f t="shared" ref="G1079:G1086" si="140">1/765</f>
        <v>1.30718954248366E-3</v>
      </c>
      <c r="H1079" s="42">
        <v>5</v>
      </c>
      <c r="I1079" s="37">
        <f t="shared" ref="I1079:I1082" si="141">G1079/H1079</f>
        <v>2.61437908496732E-4</v>
      </c>
      <c r="K1079" s="114"/>
    </row>
    <row r="1080" spans="1:11" ht="15.3" x14ac:dyDescent="0.5">
      <c r="A1080" s="34" t="s">
        <v>335</v>
      </c>
      <c r="B1080" s="3" t="s">
        <v>710</v>
      </c>
      <c r="C1080" s="25" t="s">
        <v>125</v>
      </c>
      <c r="D1080" s="118" t="s">
        <v>333</v>
      </c>
      <c r="E1080" s="118" t="s">
        <v>1561</v>
      </c>
      <c r="F1080" s="139" t="s">
        <v>1559</v>
      </c>
      <c r="G1080" s="37">
        <f t="shared" si="140"/>
        <v>1.30718954248366E-3</v>
      </c>
      <c r="H1080" s="42">
        <v>5</v>
      </c>
      <c r="I1080" s="37">
        <f t="shared" si="141"/>
        <v>2.61437908496732E-4</v>
      </c>
      <c r="K1080" s="114"/>
    </row>
    <row r="1081" spans="1:11" ht="15.3" x14ac:dyDescent="0.5">
      <c r="A1081" s="34" t="s">
        <v>336</v>
      </c>
      <c r="B1081" s="3" t="s">
        <v>82</v>
      </c>
      <c r="C1081" s="25" t="s">
        <v>125</v>
      </c>
      <c r="D1081" s="118" t="s">
        <v>333</v>
      </c>
      <c r="E1081" s="118" t="s">
        <v>1561</v>
      </c>
      <c r="F1081" s="139" t="s">
        <v>1559</v>
      </c>
      <c r="G1081" s="37">
        <f t="shared" si="140"/>
        <v>1.30718954248366E-3</v>
      </c>
      <c r="H1081" s="34">
        <v>3</v>
      </c>
      <c r="I1081" s="37">
        <f t="shared" si="141"/>
        <v>4.3572984749455336E-4</v>
      </c>
      <c r="K1081" s="114"/>
    </row>
    <row r="1082" spans="1:11" ht="15.3" x14ac:dyDescent="0.5">
      <c r="A1082" s="34" t="s">
        <v>337</v>
      </c>
      <c r="B1082" s="3" t="s">
        <v>711</v>
      </c>
      <c r="C1082" s="25" t="s">
        <v>125</v>
      </c>
      <c r="D1082" s="118" t="s">
        <v>912</v>
      </c>
      <c r="E1082" s="118" t="s">
        <v>1562</v>
      </c>
      <c r="F1082" s="139" t="s">
        <v>1560</v>
      </c>
      <c r="G1082" s="37">
        <f>45/765</f>
        <v>5.8823529411764705E-2</v>
      </c>
      <c r="H1082" s="34">
        <v>3</v>
      </c>
      <c r="I1082" s="37">
        <f t="shared" si="141"/>
        <v>1.9607843137254902E-2</v>
      </c>
      <c r="K1082" s="114"/>
    </row>
    <row r="1083" spans="1:11" ht="15.3" x14ac:dyDescent="0.5">
      <c r="A1083" s="34" t="s">
        <v>338</v>
      </c>
      <c r="B1083" s="3" t="s">
        <v>712</v>
      </c>
      <c r="C1083" s="6"/>
      <c r="D1083" s="118"/>
      <c r="E1083" s="118"/>
      <c r="F1083" s="118"/>
      <c r="G1083" s="37"/>
      <c r="H1083" s="34"/>
      <c r="I1083" s="37"/>
      <c r="K1083" s="114"/>
    </row>
    <row r="1084" spans="1:11" ht="15.3" x14ac:dyDescent="0.5">
      <c r="A1084" s="11"/>
      <c r="B1084" s="3" t="s">
        <v>143</v>
      </c>
      <c r="C1084" s="25" t="s">
        <v>125</v>
      </c>
      <c r="D1084" s="118" t="s">
        <v>333</v>
      </c>
      <c r="E1084" s="118" t="s">
        <v>1561</v>
      </c>
      <c r="F1084" s="139" t="s">
        <v>1559</v>
      </c>
      <c r="G1084" s="37">
        <f t="shared" si="140"/>
        <v>1.30718954248366E-3</v>
      </c>
      <c r="H1084" s="34">
        <v>7</v>
      </c>
      <c r="I1084" s="37">
        <f t="shared" ref="I1084:I1087" si="142">G1084/H1084</f>
        <v>1.8674136321195143E-4</v>
      </c>
      <c r="K1084" s="114"/>
    </row>
    <row r="1085" spans="1:11" ht="15.3" x14ac:dyDescent="0.5">
      <c r="A1085" s="11"/>
      <c r="B1085" s="3" t="s">
        <v>144</v>
      </c>
      <c r="C1085" s="25" t="s">
        <v>125</v>
      </c>
      <c r="D1085" s="118" t="s">
        <v>333</v>
      </c>
      <c r="E1085" s="118" t="s">
        <v>1561</v>
      </c>
      <c r="F1085" s="139" t="s">
        <v>1559</v>
      </c>
      <c r="G1085" s="37">
        <f t="shared" si="140"/>
        <v>1.30718954248366E-3</v>
      </c>
      <c r="H1085" s="34">
        <v>5</v>
      </c>
      <c r="I1085" s="37">
        <f t="shared" si="142"/>
        <v>2.61437908496732E-4</v>
      </c>
      <c r="K1085" s="114"/>
    </row>
    <row r="1086" spans="1:11" ht="15.3" x14ac:dyDescent="0.5">
      <c r="A1086" s="11" t="s">
        <v>342</v>
      </c>
      <c r="B1086" s="3" t="s">
        <v>145</v>
      </c>
      <c r="C1086" s="25" t="s">
        <v>125</v>
      </c>
      <c r="D1086" s="118" t="s">
        <v>333</v>
      </c>
      <c r="E1086" s="118" t="s">
        <v>1561</v>
      </c>
      <c r="F1086" s="139" t="s">
        <v>1559</v>
      </c>
      <c r="G1086" s="37">
        <f t="shared" si="140"/>
        <v>1.30718954248366E-3</v>
      </c>
      <c r="H1086" s="34">
        <v>10</v>
      </c>
      <c r="I1086" s="37">
        <f t="shared" si="142"/>
        <v>1.30718954248366E-4</v>
      </c>
      <c r="K1086" s="114"/>
    </row>
    <row r="1087" spans="1:11" ht="15.3" x14ac:dyDescent="0.5">
      <c r="A1087" s="11" t="s">
        <v>343</v>
      </c>
      <c r="B1087" s="3" t="s">
        <v>146</v>
      </c>
      <c r="C1087" s="25" t="s">
        <v>125</v>
      </c>
      <c r="D1087" s="118" t="s">
        <v>912</v>
      </c>
      <c r="E1087" s="118" t="s">
        <v>1562</v>
      </c>
      <c r="F1087" s="139" t="s">
        <v>1560</v>
      </c>
      <c r="G1087" s="37">
        <f>45/765</f>
        <v>5.8823529411764705E-2</v>
      </c>
      <c r="H1087" s="34">
        <v>5</v>
      </c>
      <c r="I1087" s="37">
        <f t="shared" si="142"/>
        <v>1.1764705882352941E-2</v>
      </c>
      <c r="K1087" s="114"/>
    </row>
    <row r="1088" spans="1:11" ht="15.3" x14ac:dyDescent="0.5">
      <c r="A1088" s="121">
        <v>4</v>
      </c>
      <c r="B1088" s="59" t="s">
        <v>1221</v>
      </c>
      <c r="C1088" s="3"/>
      <c r="D1088" s="118"/>
      <c r="E1088" s="36"/>
      <c r="F1088" s="118"/>
      <c r="G1088" s="37"/>
      <c r="H1088" s="34"/>
      <c r="I1088" s="37"/>
      <c r="K1088" s="114"/>
    </row>
    <row r="1089" spans="1:11" ht="15.3" x14ac:dyDescent="0.5">
      <c r="A1089" s="4" t="s">
        <v>344</v>
      </c>
      <c r="B1089" s="3" t="s">
        <v>1372</v>
      </c>
      <c r="C1089" s="4" t="s">
        <v>197</v>
      </c>
      <c r="D1089" s="118" t="s">
        <v>287</v>
      </c>
      <c r="E1089" s="36" t="s">
        <v>1561</v>
      </c>
      <c r="F1089" s="118" t="s">
        <v>1559</v>
      </c>
      <c r="G1089" s="37">
        <f>1/765</f>
        <v>1.30718954248366E-3</v>
      </c>
      <c r="H1089" s="34">
        <v>3</v>
      </c>
      <c r="I1089" s="37">
        <f>G1089/H1089</f>
        <v>4.3572984749455336E-4</v>
      </c>
      <c r="K1089" s="114"/>
    </row>
    <row r="1090" spans="1:11" ht="15.3" x14ac:dyDescent="0.5">
      <c r="A1090" s="4" t="s">
        <v>345</v>
      </c>
      <c r="B1090" s="3" t="s">
        <v>1373</v>
      </c>
      <c r="C1090" s="4" t="s">
        <v>125</v>
      </c>
      <c r="D1090" s="118" t="s">
        <v>287</v>
      </c>
      <c r="E1090" s="36" t="s">
        <v>1561</v>
      </c>
      <c r="F1090" s="118" t="s">
        <v>1559</v>
      </c>
      <c r="G1090" s="37">
        <f t="shared" ref="G1090:G1091" si="143">1/765</f>
        <v>1.30718954248366E-3</v>
      </c>
      <c r="H1090" s="34">
        <v>3</v>
      </c>
      <c r="I1090" s="37">
        <f t="shared" ref="I1090:I1092" si="144">G1090/H1090</f>
        <v>4.3572984749455336E-4</v>
      </c>
      <c r="K1090" s="114"/>
    </row>
    <row r="1091" spans="1:11" ht="15.3" x14ac:dyDescent="0.5">
      <c r="A1091" s="4" t="s">
        <v>346</v>
      </c>
      <c r="B1091" s="3" t="s">
        <v>1374</v>
      </c>
      <c r="C1091" s="4" t="s">
        <v>125</v>
      </c>
      <c r="D1091" s="118" t="s">
        <v>287</v>
      </c>
      <c r="E1091" s="36" t="s">
        <v>1561</v>
      </c>
      <c r="F1091" s="118" t="s">
        <v>1559</v>
      </c>
      <c r="G1091" s="37">
        <f t="shared" si="143"/>
        <v>1.30718954248366E-3</v>
      </c>
      <c r="H1091" s="34">
        <v>3</v>
      </c>
      <c r="I1091" s="37">
        <f t="shared" si="144"/>
        <v>4.3572984749455336E-4</v>
      </c>
      <c r="K1091" s="114"/>
    </row>
    <row r="1092" spans="1:11" ht="15.3" x14ac:dyDescent="0.5">
      <c r="A1092" s="4" t="s">
        <v>347</v>
      </c>
      <c r="B1092" s="3" t="s">
        <v>727</v>
      </c>
      <c r="C1092" s="4" t="s">
        <v>125</v>
      </c>
      <c r="D1092" s="118" t="s">
        <v>913</v>
      </c>
      <c r="E1092" s="36"/>
      <c r="F1092" s="118" t="s">
        <v>913</v>
      </c>
      <c r="G1092" s="37">
        <f>1/6</f>
        <v>0.16666666666666666</v>
      </c>
      <c r="H1092" s="34">
        <v>3</v>
      </c>
      <c r="I1092" s="37">
        <f t="shared" si="144"/>
        <v>5.5555555555555552E-2</v>
      </c>
      <c r="K1092" s="114"/>
    </row>
    <row r="1093" spans="1:11" ht="15.3" x14ac:dyDescent="0.5">
      <c r="A1093" s="121">
        <v>5</v>
      </c>
      <c r="B1093" s="59" t="s">
        <v>1351</v>
      </c>
      <c r="C1093" s="3"/>
      <c r="D1093" s="118"/>
      <c r="E1093" s="36"/>
      <c r="F1093" s="118"/>
      <c r="G1093" s="37"/>
      <c r="H1093" s="34"/>
      <c r="I1093" s="37"/>
      <c r="K1093" s="114"/>
    </row>
    <row r="1094" spans="1:11" ht="15.3" x14ac:dyDescent="0.5">
      <c r="A1094" s="11"/>
      <c r="B1094" s="59" t="s">
        <v>915</v>
      </c>
      <c r="C1094" s="4"/>
      <c r="D1094" s="118"/>
      <c r="E1094" s="36"/>
      <c r="F1094" s="118"/>
      <c r="G1094" s="37"/>
      <c r="H1094" s="34"/>
      <c r="I1094" s="37"/>
      <c r="K1094" s="114"/>
    </row>
    <row r="1095" spans="1:11" ht="30.6" x14ac:dyDescent="0.5">
      <c r="A1095" s="4" t="s">
        <v>398</v>
      </c>
      <c r="B1095" s="16" t="s">
        <v>1271</v>
      </c>
      <c r="C1095" s="4" t="s">
        <v>125</v>
      </c>
      <c r="D1095" s="118" t="s">
        <v>287</v>
      </c>
      <c r="E1095" s="36" t="s">
        <v>1567</v>
      </c>
      <c r="F1095" s="118" t="s">
        <v>1574</v>
      </c>
      <c r="G1095" s="37">
        <f>1/270</f>
        <v>3.7037037037037038E-3</v>
      </c>
      <c r="H1095" s="34">
        <v>3</v>
      </c>
      <c r="I1095" s="37">
        <f>G1095/H1095</f>
        <v>1.2345679012345679E-3</v>
      </c>
      <c r="K1095" s="114"/>
    </row>
    <row r="1096" spans="1:11" ht="15.3" x14ac:dyDescent="0.5">
      <c r="A1096" s="4" t="s">
        <v>399</v>
      </c>
      <c r="B1096" s="16" t="s">
        <v>1272</v>
      </c>
      <c r="C1096" s="4" t="s">
        <v>197</v>
      </c>
      <c r="D1096" s="118" t="s">
        <v>287</v>
      </c>
      <c r="E1096" s="36" t="s">
        <v>1567</v>
      </c>
      <c r="F1096" s="118" t="s">
        <v>1574</v>
      </c>
      <c r="G1096" s="37">
        <f t="shared" ref="G1096:G1118" si="145">1/270</f>
        <v>3.7037037037037038E-3</v>
      </c>
      <c r="H1096" s="34">
        <v>3</v>
      </c>
      <c r="I1096" s="37">
        <f t="shared" ref="I1096:I1118" si="146">G1096/H1096</f>
        <v>1.2345679012345679E-3</v>
      </c>
      <c r="K1096" s="114"/>
    </row>
    <row r="1097" spans="1:11" ht="30.6" x14ac:dyDescent="0.5">
      <c r="A1097" s="4" t="s">
        <v>400</v>
      </c>
      <c r="B1097" s="16" t="s">
        <v>1273</v>
      </c>
      <c r="C1097" s="4" t="s">
        <v>197</v>
      </c>
      <c r="D1097" s="118" t="s">
        <v>287</v>
      </c>
      <c r="E1097" s="36" t="s">
        <v>1567</v>
      </c>
      <c r="F1097" s="118" t="s">
        <v>1574</v>
      </c>
      <c r="G1097" s="37">
        <f t="shared" si="145"/>
        <v>3.7037037037037038E-3</v>
      </c>
      <c r="H1097" s="34">
        <v>3</v>
      </c>
      <c r="I1097" s="37">
        <f t="shared" si="146"/>
        <v>1.2345679012345679E-3</v>
      </c>
      <c r="K1097" s="114"/>
    </row>
    <row r="1098" spans="1:11" ht="30.6" x14ac:dyDescent="0.5">
      <c r="A1098" s="4" t="s">
        <v>401</v>
      </c>
      <c r="B1098" s="16" t="s">
        <v>1274</v>
      </c>
      <c r="C1098" s="4" t="s">
        <v>125</v>
      </c>
      <c r="D1098" s="118" t="s">
        <v>287</v>
      </c>
      <c r="E1098" s="36" t="s">
        <v>1567</v>
      </c>
      <c r="F1098" s="118" t="s">
        <v>1574</v>
      </c>
      <c r="G1098" s="37">
        <f t="shared" si="145"/>
        <v>3.7037037037037038E-3</v>
      </c>
      <c r="H1098" s="34">
        <v>3</v>
      </c>
      <c r="I1098" s="37">
        <f t="shared" si="146"/>
        <v>1.2345679012345679E-3</v>
      </c>
      <c r="K1098" s="114"/>
    </row>
    <row r="1099" spans="1:11" ht="15.3" x14ac:dyDescent="0.5">
      <c r="A1099" s="4" t="s">
        <v>402</v>
      </c>
      <c r="B1099" s="16" t="s">
        <v>1375</v>
      </c>
      <c r="C1099" s="4" t="s">
        <v>197</v>
      </c>
      <c r="D1099" s="118" t="s">
        <v>287</v>
      </c>
      <c r="E1099" s="36" t="s">
        <v>1567</v>
      </c>
      <c r="F1099" s="118" t="s">
        <v>1574</v>
      </c>
      <c r="G1099" s="37">
        <f t="shared" si="145"/>
        <v>3.7037037037037038E-3</v>
      </c>
      <c r="H1099" s="34">
        <v>3</v>
      </c>
      <c r="I1099" s="37">
        <f t="shared" si="146"/>
        <v>1.2345679012345679E-3</v>
      </c>
      <c r="K1099" s="114"/>
    </row>
    <row r="1100" spans="1:11" ht="30.6" x14ac:dyDescent="0.5">
      <c r="A1100" s="4" t="s">
        <v>403</v>
      </c>
      <c r="B1100" s="16" t="s">
        <v>1482</v>
      </c>
      <c r="C1100" s="4" t="s">
        <v>125</v>
      </c>
      <c r="D1100" s="118" t="s">
        <v>287</v>
      </c>
      <c r="E1100" s="36" t="s">
        <v>1567</v>
      </c>
      <c r="F1100" s="118" t="s">
        <v>1574</v>
      </c>
      <c r="G1100" s="37">
        <f t="shared" si="145"/>
        <v>3.7037037037037038E-3</v>
      </c>
      <c r="H1100" s="34">
        <v>3</v>
      </c>
      <c r="I1100" s="37">
        <f t="shared" si="146"/>
        <v>1.2345679012345679E-3</v>
      </c>
      <c r="K1100" s="114"/>
    </row>
    <row r="1101" spans="1:11" ht="15.3" x14ac:dyDescent="0.5">
      <c r="A1101" s="4" t="s">
        <v>404</v>
      </c>
      <c r="B1101" s="16" t="s">
        <v>1376</v>
      </c>
      <c r="C1101" s="4" t="s">
        <v>125</v>
      </c>
      <c r="D1101" s="118" t="s">
        <v>287</v>
      </c>
      <c r="E1101" s="36" t="s">
        <v>1567</v>
      </c>
      <c r="F1101" s="118" t="s">
        <v>1574</v>
      </c>
      <c r="G1101" s="37">
        <f t="shared" si="145"/>
        <v>3.7037037037037038E-3</v>
      </c>
      <c r="H1101" s="34">
        <v>3</v>
      </c>
      <c r="I1101" s="37">
        <f t="shared" si="146"/>
        <v>1.2345679012345679E-3</v>
      </c>
      <c r="K1101" s="114"/>
    </row>
    <row r="1102" spans="1:11" ht="30.6" x14ac:dyDescent="0.5">
      <c r="A1102" s="4" t="s">
        <v>405</v>
      </c>
      <c r="B1102" s="16" t="s">
        <v>1377</v>
      </c>
      <c r="C1102" s="4" t="s">
        <v>125</v>
      </c>
      <c r="D1102" s="118" t="s">
        <v>287</v>
      </c>
      <c r="E1102" s="36" t="s">
        <v>1567</v>
      </c>
      <c r="F1102" s="118" t="s">
        <v>1574</v>
      </c>
      <c r="G1102" s="37">
        <f t="shared" si="145"/>
        <v>3.7037037037037038E-3</v>
      </c>
      <c r="H1102" s="34">
        <v>3</v>
      </c>
      <c r="I1102" s="37">
        <f t="shared" si="146"/>
        <v>1.2345679012345679E-3</v>
      </c>
      <c r="K1102" s="114"/>
    </row>
    <row r="1103" spans="1:11" ht="15.3" x14ac:dyDescent="0.5">
      <c r="A1103" s="4" t="s">
        <v>406</v>
      </c>
      <c r="B1103" s="3" t="s">
        <v>1378</v>
      </c>
      <c r="C1103" s="4" t="s">
        <v>197</v>
      </c>
      <c r="D1103" s="118" t="s">
        <v>287</v>
      </c>
      <c r="E1103" s="36" t="s">
        <v>1567</v>
      </c>
      <c r="F1103" s="118" t="s">
        <v>1574</v>
      </c>
      <c r="G1103" s="37">
        <f t="shared" si="145"/>
        <v>3.7037037037037038E-3</v>
      </c>
      <c r="H1103" s="34">
        <v>3</v>
      </c>
      <c r="I1103" s="37">
        <f t="shared" si="146"/>
        <v>1.2345679012345679E-3</v>
      </c>
      <c r="K1103" s="114"/>
    </row>
    <row r="1104" spans="1:11" ht="30.6" x14ac:dyDescent="0.5">
      <c r="A1104" s="4" t="s">
        <v>407</v>
      </c>
      <c r="B1104" s="16" t="s">
        <v>1379</v>
      </c>
      <c r="C1104" s="4" t="s">
        <v>125</v>
      </c>
      <c r="D1104" s="118" t="s">
        <v>287</v>
      </c>
      <c r="E1104" s="36" t="s">
        <v>1567</v>
      </c>
      <c r="F1104" s="118" t="s">
        <v>1574</v>
      </c>
      <c r="G1104" s="37">
        <f t="shared" si="145"/>
        <v>3.7037037037037038E-3</v>
      </c>
      <c r="H1104" s="34">
        <v>3</v>
      </c>
      <c r="I1104" s="37">
        <f t="shared" si="146"/>
        <v>1.2345679012345679E-3</v>
      </c>
      <c r="K1104" s="114"/>
    </row>
    <row r="1105" spans="1:11" ht="30.6" x14ac:dyDescent="0.5">
      <c r="A1105" s="4" t="s">
        <v>408</v>
      </c>
      <c r="B1105" s="3" t="s">
        <v>1380</v>
      </c>
      <c r="C1105" s="4" t="s">
        <v>197</v>
      </c>
      <c r="D1105" s="118" t="s">
        <v>287</v>
      </c>
      <c r="E1105" s="36" t="s">
        <v>1567</v>
      </c>
      <c r="F1105" s="118" t="s">
        <v>1574</v>
      </c>
      <c r="G1105" s="37">
        <f t="shared" si="145"/>
        <v>3.7037037037037038E-3</v>
      </c>
      <c r="H1105" s="34">
        <v>3</v>
      </c>
      <c r="I1105" s="37">
        <f t="shared" si="146"/>
        <v>1.2345679012345679E-3</v>
      </c>
      <c r="K1105" s="114"/>
    </row>
    <row r="1106" spans="1:11" ht="30.6" x14ac:dyDescent="0.5">
      <c r="A1106" s="4" t="s">
        <v>409</v>
      </c>
      <c r="B1106" s="3" t="s">
        <v>1381</v>
      </c>
      <c r="C1106" s="4" t="s">
        <v>125</v>
      </c>
      <c r="D1106" s="118" t="s">
        <v>287</v>
      </c>
      <c r="E1106" s="36" t="s">
        <v>1567</v>
      </c>
      <c r="F1106" s="118" t="s">
        <v>1574</v>
      </c>
      <c r="G1106" s="37">
        <f t="shared" si="145"/>
        <v>3.7037037037037038E-3</v>
      </c>
      <c r="H1106" s="34">
        <v>3</v>
      </c>
      <c r="I1106" s="37">
        <f t="shared" si="146"/>
        <v>1.2345679012345679E-3</v>
      </c>
      <c r="K1106" s="114"/>
    </row>
    <row r="1107" spans="1:11" ht="30.6" x14ac:dyDescent="0.5">
      <c r="A1107" s="4" t="s">
        <v>410</v>
      </c>
      <c r="B1107" s="16" t="s">
        <v>1382</v>
      </c>
      <c r="C1107" s="4" t="s">
        <v>197</v>
      </c>
      <c r="D1107" s="118" t="s">
        <v>287</v>
      </c>
      <c r="E1107" s="36" t="s">
        <v>1567</v>
      </c>
      <c r="F1107" s="118" t="s">
        <v>1574</v>
      </c>
      <c r="G1107" s="37">
        <f t="shared" si="145"/>
        <v>3.7037037037037038E-3</v>
      </c>
      <c r="H1107" s="34">
        <v>3</v>
      </c>
      <c r="I1107" s="37">
        <f t="shared" si="146"/>
        <v>1.2345679012345679E-3</v>
      </c>
      <c r="K1107" s="114"/>
    </row>
    <row r="1108" spans="1:11" ht="15.3" x14ac:dyDescent="0.5">
      <c r="A1108" s="4" t="s">
        <v>411</v>
      </c>
      <c r="B1108" s="16" t="s">
        <v>1383</v>
      </c>
      <c r="C1108" s="4" t="s">
        <v>125</v>
      </c>
      <c r="D1108" s="118" t="s">
        <v>287</v>
      </c>
      <c r="E1108" s="36" t="s">
        <v>1567</v>
      </c>
      <c r="F1108" s="118" t="s">
        <v>1574</v>
      </c>
      <c r="G1108" s="37">
        <f t="shared" si="145"/>
        <v>3.7037037037037038E-3</v>
      </c>
      <c r="H1108" s="34">
        <v>3</v>
      </c>
      <c r="I1108" s="37">
        <f t="shared" si="146"/>
        <v>1.2345679012345679E-3</v>
      </c>
      <c r="K1108" s="114"/>
    </row>
    <row r="1109" spans="1:11" ht="30.6" x14ac:dyDescent="0.5">
      <c r="A1109" s="4" t="s">
        <v>412</v>
      </c>
      <c r="B1109" s="16" t="s">
        <v>1384</v>
      </c>
      <c r="C1109" s="4" t="s">
        <v>125</v>
      </c>
      <c r="D1109" s="118" t="s">
        <v>287</v>
      </c>
      <c r="E1109" s="36" t="s">
        <v>1567</v>
      </c>
      <c r="F1109" s="118" t="s">
        <v>1574</v>
      </c>
      <c r="G1109" s="37">
        <f t="shared" si="145"/>
        <v>3.7037037037037038E-3</v>
      </c>
      <c r="H1109" s="34">
        <v>3</v>
      </c>
      <c r="I1109" s="37">
        <f t="shared" si="146"/>
        <v>1.2345679012345679E-3</v>
      </c>
      <c r="K1109" s="114"/>
    </row>
    <row r="1110" spans="1:11" ht="30.6" x14ac:dyDescent="0.5">
      <c r="A1110" s="4" t="s">
        <v>413</v>
      </c>
      <c r="B1110" s="16" t="s">
        <v>1385</v>
      </c>
      <c r="C1110" s="4" t="s">
        <v>125</v>
      </c>
      <c r="D1110" s="118" t="s">
        <v>287</v>
      </c>
      <c r="E1110" s="36" t="s">
        <v>1567</v>
      </c>
      <c r="F1110" s="118" t="s">
        <v>1574</v>
      </c>
      <c r="G1110" s="37">
        <f t="shared" si="145"/>
        <v>3.7037037037037038E-3</v>
      </c>
      <c r="H1110" s="34">
        <v>3</v>
      </c>
      <c r="I1110" s="37">
        <f t="shared" si="146"/>
        <v>1.2345679012345679E-3</v>
      </c>
      <c r="K1110" s="114"/>
    </row>
    <row r="1111" spans="1:11" ht="28.2" x14ac:dyDescent="0.5">
      <c r="A1111" s="4" t="s">
        <v>414</v>
      </c>
      <c r="B1111" s="46" t="s">
        <v>1386</v>
      </c>
      <c r="C1111" s="4" t="s">
        <v>125</v>
      </c>
      <c r="D1111" s="118" t="s">
        <v>287</v>
      </c>
      <c r="E1111" s="36" t="s">
        <v>1567</v>
      </c>
      <c r="F1111" s="118" t="s">
        <v>1574</v>
      </c>
      <c r="G1111" s="37">
        <f t="shared" si="145"/>
        <v>3.7037037037037038E-3</v>
      </c>
      <c r="H1111" s="34">
        <v>3</v>
      </c>
      <c r="I1111" s="37">
        <f t="shared" si="146"/>
        <v>1.2345679012345679E-3</v>
      </c>
      <c r="K1111" s="114"/>
    </row>
    <row r="1112" spans="1:11" ht="15.3" x14ac:dyDescent="0.5">
      <c r="A1112" s="4" t="s">
        <v>415</v>
      </c>
      <c r="B1112" s="3" t="s">
        <v>1387</v>
      </c>
      <c r="C1112" s="4" t="s">
        <v>125</v>
      </c>
      <c r="D1112" s="118" t="s">
        <v>287</v>
      </c>
      <c r="E1112" s="36" t="s">
        <v>1567</v>
      </c>
      <c r="F1112" s="118" t="s">
        <v>1574</v>
      </c>
      <c r="G1112" s="37">
        <f t="shared" si="145"/>
        <v>3.7037037037037038E-3</v>
      </c>
      <c r="H1112" s="34">
        <v>3</v>
      </c>
      <c r="I1112" s="37">
        <f t="shared" si="146"/>
        <v>1.2345679012345679E-3</v>
      </c>
      <c r="K1112" s="114"/>
    </row>
    <row r="1113" spans="1:11" ht="15.3" x14ac:dyDescent="0.5">
      <c r="A1113" s="4" t="s">
        <v>416</v>
      </c>
      <c r="B1113" s="3" t="s">
        <v>1388</v>
      </c>
      <c r="C1113" s="4" t="s">
        <v>125</v>
      </c>
      <c r="D1113" s="118" t="s">
        <v>287</v>
      </c>
      <c r="E1113" s="36" t="s">
        <v>1567</v>
      </c>
      <c r="F1113" s="118" t="s">
        <v>1574</v>
      </c>
      <c r="G1113" s="37">
        <f t="shared" si="145"/>
        <v>3.7037037037037038E-3</v>
      </c>
      <c r="H1113" s="34">
        <v>3</v>
      </c>
      <c r="I1113" s="37">
        <f t="shared" si="146"/>
        <v>1.2345679012345679E-3</v>
      </c>
      <c r="K1113" s="114"/>
    </row>
    <row r="1114" spans="1:11" ht="30.6" x14ac:dyDescent="0.5">
      <c r="A1114" s="4" t="s">
        <v>417</v>
      </c>
      <c r="B1114" s="16" t="s">
        <v>1389</v>
      </c>
      <c r="C1114" s="4" t="s">
        <v>125</v>
      </c>
      <c r="D1114" s="118" t="s">
        <v>287</v>
      </c>
      <c r="E1114" s="36" t="s">
        <v>1567</v>
      </c>
      <c r="F1114" s="118" t="s">
        <v>1574</v>
      </c>
      <c r="G1114" s="37">
        <f t="shared" si="145"/>
        <v>3.7037037037037038E-3</v>
      </c>
      <c r="H1114" s="34">
        <v>3</v>
      </c>
      <c r="I1114" s="37">
        <f t="shared" si="146"/>
        <v>1.2345679012345679E-3</v>
      </c>
      <c r="K1114" s="114"/>
    </row>
    <row r="1115" spans="1:11" ht="30.6" x14ac:dyDescent="0.5">
      <c r="A1115" s="4" t="s">
        <v>418</v>
      </c>
      <c r="B1115" s="16" t="s">
        <v>1390</v>
      </c>
      <c r="C1115" s="4" t="s">
        <v>125</v>
      </c>
      <c r="D1115" s="118" t="s">
        <v>287</v>
      </c>
      <c r="E1115" s="36" t="s">
        <v>1567</v>
      </c>
      <c r="F1115" s="118" t="s">
        <v>1574</v>
      </c>
      <c r="G1115" s="37">
        <f t="shared" si="145"/>
        <v>3.7037037037037038E-3</v>
      </c>
      <c r="H1115" s="34">
        <v>3</v>
      </c>
      <c r="I1115" s="37">
        <f t="shared" si="146"/>
        <v>1.2345679012345679E-3</v>
      </c>
      <c r="K1115" s="114"/>
    </row>
    <row r="1116" spans="1:11" ht="30.6" x14ac:dyDescent="0.5">
      <c r="A1116" s="4" t="s">
        <v>419</v>
      </c>
      <c r="B1116" s="16" t="s">
        <v>1391</v>
      </c>
      <c r="C1116" s="4" t="s">
        <v>125</v>
      </c>
      <c r="D1116" s="118" t="s">
        <v>287</v>
      </c>
      <c r="E1116" s="36" t="s">
        <v>1567</v>
      </c>
      <c r="F1116" s="118" t="s">
        <v>1574</v>
      </c>
      <c r="G1116" s="37">
        <f t="shared" si="145"/>
        <v>3.7037037037037038E-3</v>
      </c>
      <c r="H1116" s="34">
        <v>3</v>
      </c>
      <c r="I1116" s="37">
        <f t="shared" si="146"/>
        <v>1.2345679012345679E-3</v>
      </c>
      <c r="K1116" s="114"/>
    </row>
    <row r="1117" spans="1:11" ht="30.6" x14ac:dyDescent="0.5">
      <c r="A1117" s="4" t="s">
        <v>437</v>
      </c>
      <c r="B1117" s="16" t="s">
        <v>1392</v>
      </c>
      <c r="C1117" s="4" t="s">
        <v>125</v>
      </c>
      <c r="D1117" s="118" t="s">
        <v>287</v>
      </c>
      <c r="E1117" s="36" t="s">
        <v>1567</v>
      </c>
      <c r="F1117" s="118" t="s">
        <v>1574</v>
      </c>
      <c r="G1117" s="37">
        <f t="shared" si="145"/>
        <v>3.7037037037037038E-3</v>
      </c>
      <c r="H1117" s="34">
        <v>3</v>
      </c>
      <c r="I1117" s="37">
        <f t="shared" si="146"/>
        <v>1.2345679012345679E-3</v>
      </c>
      <c r="K1117" s="114"/>
    </row>
    <row r="1118" spans="1:11" ht="30.6" x14ac:dyDescent="0.5">
      <c r="A1118" s="4" t="s">
        <v>438</v>
      </c>
      <c r="B1118" s="16" t="s">
        <v>914</v>
      </c>
      <c r="C1118" s="4" t="s">
        <v>125</v>
      </c>
      <c r="D1118" s="118" t="s">
        <v>287</v>
      </c>
      <c r="E1118" s="36" t="s">
        <v>1567</v>
      </c>
      <c r="F1118" s="118" t="s">
        <v>1574</v>
      </c>
      <c r="G1118" s="37">
        <f t="shared" si="145"/>
        <v>3.7037037037037038E-3</v>
      </c>
      <c r="H1118" s="34">
        <v>3</v>
      </c>
      <c r="I1118" s="37">
        <f t="shared" si="146"/>
        <v>1.2345679012345679E-3</v>
      </c>
      <c r="K1118" s="114"/>
    </row>
    <row r="1119" spans="1:11" ht="15.3" x14ac:dyDescent="0.5">
      <c r="A1119" s="66"/>
      <c r="B1119" s="59" t="s">
        <v>916</v>
      </c>
      <c r="C1119" s="3"/>
      <c r="D1119" s="118"/>
      <c r="E1119" s="36"/>
      <c r="F1119" s="118"/>
      <c r="G1119" s="37"/>
      <c r="H1119" s="34"/>
      <c r="I1119" s="37"/>
      <c r="K1119" s="114"/>
    </row>
    <row r="1120" spans="1:11" ht="15.3" x14ac:dyDescent="0.5">
      <c r="A1120" s="4" t="s">
        <v>439</v>
      </c>
      <c r="B1120" s="3" t="s">
        <v>739</v>
      </c>
      <c r="C1120" s="4" t="s">
        <v>420</v>
      </c>
      <c r="D1120" s="118" t="s">
        <v>432</v>
      </c>
      <c r="E1120" s="36" t="s">
        <v>1571</v>
      </c>
      <c r="F1120" s="118" t="s">
        <v>1573</v>
      </c>
      <c r="G1120" s="37">
        <f>3/765</f>
        <v>3.9215686274509803E-3</v>
      </c>
      <c r="H1120" s="34">
        <v>3</v>
      </c>
      <c r="I1120" s="37">
        <f>G1120/H1120</f>
        <v>1.30718954248366E-3</v>
      </c>
      <c r="K1120" s="114"/>
    </row>
    <row r="1121" spans="1:11" ht="15.3" x14ac:dyDescent="0.5">
      <c r="A1121" s="4" t="s">
        <v>440</v>
      </c>
      <c r="B1121" s="3" t="s">
        <v>274</v>
      </c>
      <c r="C1121" s="4" t="s">
        <v>420</v>
      </c>
      <c r="D1121" s="118" t="s">
        <v>432</v>
      </c>
      <c r="E1121" s="36" t="s">
        <v>1571</v>
      </c>
      <c r="F1121" s="118" t="s">
        <v>1573</v>
      </c>
      <c r="G1121" s="37">
        <f>3/765</f>
        <v>3.9215686274509803E-3</v>
      </c>
      <c r="H1121" s="34">
        <v>3</v>
      </c>
      <c r="I1121" s="37">
        <f t="shared" ref="I1121:I1144" si="147">G1121/H1121</f>
        <v>1.30718954248366E-3</v>
      </c>
      <c r="K1121" s="114"/>
    </row>
    <row r="1122" spans="1:11" ht="15.3" x14ac:dyDescent="0.5">
      <c r="A1122" s="4" t="s">
        <v>442</v>
      </c>
      <c r="B1122" s="3" t="s">
        <v>158</v>
      </c>
      <c r="C1122" s="4" t="s">
        <v>202</v>
      </c>
      <c r="D1122" s="118" t="s">
        <v>1222</v>
      </c>
      <c r="E1122" s="36"/>
      <c r="F1122" s="118" t="s">
        <v>1553</v>
      </c>
      <c r="G1122" s="37">
        <f>1/225</f>
        <v>4.4444444444444444E-3</v>
      </c>
      <c r="H1122" s="34">
        <v>3</v>
      </c>
      <c r="I1122" s="37">
        <f t="shared" si="147"/>
        <v>1.4814814814814814E-3</v>
      </c>
      <c r="K1122" s="114"/>
    </row>
    <row r="1123" spans="1:11" ht="15.3" x14ac:dyDescent="0.5">
      <c r="A1123" s="4" t="s">
        <v>443</v>
      </c>
      <c r="B1123" s="3" t="s">
        <v>740</v>
      </c>
      <c r="C1123" s="4" t="s">
        <v>196</v>
      </c>
      <c r="D1123" s="118" t="s">
        <v>287</v>
      </c>
      <c r="E1123" s="36" t="s">
        <v>1567</v>
      </c>
      <c r="F1123" s="118" t="s">
        <v>1574</v>
      </c>
      <c r="G1123" s="37">
        <f>1/270</f>
        <v>3.7037037037037038E-3</v>
      </c>
      <c r="H1123" s="34">
        <v>3</v>
      </c>
      <c r="I1123" s="37">
        <f t="shared" si="147"/>
        <v>1.2345679012345679E-3</v>
      </c>
      <c r="K1123" s="114"/>
    </row>
    <row r="1124" spans="1:11" ht="15.3" x14ac:dyDescent="0.5">
      <c r="A1124" s="4" t="s">
        <v>444</v>
      </c>
      <c r="B1124" s="3" t="s">
        <v>741</v>
      </c>
      <c r="C1124" s="4" t="s">
        <v>202</v>
      </c>
      <c r="D1124" s="118" t="s">
        <v>287</v>
      </c>
      <c r="E1124" s="36" t="s">
        <v>1567</v>
      </c>
      <c r="F1124" s="118" t="s">
        <v>1574</v>
      </c>
      <c r="G1124" s="37">
        <f t="shared" ref="G1124:G1144" si="148">1/270</f>
        <v>3.7037037037037038E-3</v>
      </c>
      <c r="H1124" s="34">
        <v>3</v>
      </c>
      <c r="I1124" s="37">
        <f t="shared" si="147"/>
        <v>1.2345679012345679E-3</v>
      </c>
      <c r="K1124" s="114"/>
    </row>
    <row r="1125" spans="1:11" ht="15.3" x14ac:dyDescent="0.5">
      <c r="A1125" s="4" t="s">
        <v>445</v>
      </c>
      <c r="B1125" s="3" t="s">
        <v>1393</v>
      </c>
      <c r="C1125" s="4" t="s">
        <v>197</v>
      </c>
      <c r="D1125" s="118" t="s">
        <v>287</v>
      </c>
      <c r="E1125" s="36" t="s">
        <v>1567</v>
      </c>
      <c r="F1125" s="118" t="s">
        <v>1574</v>
      </c>
      <c r="G1125" s="37">
        <f t="shared" si="148"/>
        <v>3.7037037037037038E-3</v>
      </c>
      <c r="H1125" s="34">
        <v>3</v>
      </c>
      <c r="I1125" s="37">
        <f t="shared" si="147"/>
        <v>1.2345679012345679E-3</v>
      </c>
      <c r="K1125" s="114"/>
    </row>
    <row r="1126" spans="1:11" ht="15.3" x14ac:dyDescent="0.5">
      <c r="A1126" s="4" t="s">
        <v>917</v>
      </c>
      <c r="B1126" s="3" t="s">
        <v>1394</v>
      </c>
      <c r="C1126" s="4" t="s">
        <v>197</v>
      </c>
      <c r="D1126" s="118" t="s">
        <v>287</v>
      </c>
      <c r="E1126" s="36" t="s">
        <v>1567</v>
      </c>
      <c r="F1126" s="118" t="s">
        <v>1574</v>
      </c>
      <c r="G1126" s="37">
        <f t="shared" si="148"/>
        <v>3.7037037037037038E-3</v>
      </c>
      <c r="H1126" s="34">
        <v>3</v>
      </c>
      <c r="I1126" s="37">
        <f t="shared" si="147"/>
        <v>1.2345679012345679E-3</v>
      </c>
      <c r="K1126" s="114"/>
    </row>
    <row r="1127" spans="1:11" ht="15.3" x14ac:dyDescent="0.5">
      <c r="A1127" s="4" t="s">
        <v>918</v>
      </c>
      <c r="B1127" s="3" t="s">
        <v>1395</v>
      </c>
      <c r="C1127" s="4" t="s">
        <v>197</v>
      </c>
      <c r="D1127" s="118" t="s">
        <v>287</v>
      </c>
      <c r="E1127" s="36" t="s">
        <v>1567</v>
      </c>
      <c r="F1127" s="118" t="s">
        <v>1574</v>
      </c>
      <c r="G1127" s="37">
        <f t="shared" si="148"/>
        <v>3.7037037037037038E-3</v>
      </c>
      <c r="H1127" s="34">
        <v>3</v>
      </c>
      <c r="I1127" s="37">
        <f t="shared" si="147"/>
        <v>1.2345679012345679E-3</v>
      </c>
      <c r="K1127" s="114"/>
    </row>
    <row r="1128" spans="1:11" ht="15.3" x14ac:dyDescent="0.5">
      <c r="A1128" s="4" t="s">
        <v>919</v>
      </c>
      <c r="B1128" s="3" t="s">
        <v>1396</v>
      </c>
      <c r="C1128" s="4" t="s">
        <v>197</v>
      </c>
      <c r="D1128" s="118" t="s">
        <v>287</v>
      </c>
      <c r="E1128" s="36" t="s">
        <v>1567</v>
      </c>
      <c r="F1128" s="118" t="s">
        <v>1574</v>
      </c>
      <c r="G1128" s="37">
        <f t="shared" si="148"/>
        <v>3.7037037037037038E-3</v>
      </c>
      <c r="H1128" s="34">
        <v>3</v>
      </c>
      <c r="I1128" s="37">
        <f t="shared" si="147"/>
        <v>1.2345679012345679E-3</v>
      </c>
      <c r="K1128" s="114"/>
    </row>
    <row r="1129" spans="1:11" ht="15.3" x14ac:dyDescent="0.5">
      <c r="A1129" s="4" t="s">
        <v>920</v>
      </c>
      <c r="B1129" s="3" t="s">
        <v>220</v>
      </c>
      <c r="C1129" s="4" t="s">
        <v>197</v>
      </c>
      <c r="D1129" s="118" t="s">
        <v>287</v>
      </c>
      <c r="E1129" s="36" t="s">
        <v>1567</v>
      </c>
      <c r="F1129" s="118" t="s">
        <v>1574</v>
      </c>
      <c r="G1129" s="37">
        <f t="shared" si="148"/>
        <v>3.7037037037037038E-3</v>
      </c>
      <c r="H1129" s="34">
        <v>3</v>
      </c>
      <c r="I1129" s="37">
        <f t="shared" si="147"/>
        <v>1.2345679012345679E-3</v>
      </c>
      <c r="K1129" s="114"/>
    </row>
    <row r="1130" spans="1:11" ht="15.3" x14ac:dyDescent="0.5">
      <c r="A1130" s="4" t="s">
        <v>926</v>
      </c>
      <c r="B1130" s="3" t="s">
        <v>1397</v>
      </c>
      <c r="C1130" s="4" t="s">
        <v>197</v>
      </c>
      <c r="D1130" s="118" t="s">
        <v>287</v>
      </c>
      <c r="E1130" s="36" t="s">
        <v>1567</v>
      </c>
      <c r="F1130" s="118" t="s">
        <v>1574</v>
      </c>
      <c r="G1130" s="37">
        <f t="shared" si="148"/>
        <v>3.7037037037037038E-3</v>
      </c>
      <c r="H1130" s="34">
        <v>3</v>
      </c>
      <c r="I1130" s="37">
        <f t="shared" si="147"/>
        <v>1.2345679012345679E-3</v>
      </c>
      <c r="K1130" s="114"/>
    </row>
    <row r="1131" spans="1:11" ht="15.3" x14ac:dyDescent="0.5">
      <c r="A1131" s="4" t="s">
        <v>927</v>
      </c>
      <c r="B1131" s="3" t="s">
        <v>1398</v>
      </c>
      <c r="C1131" s="4" t="s">
        <v>197</v>
      </c>
      <c r="D1131" s="118" t="s">
        <v>287</v>
      </c>
      <c r="E1131" s="36" t="s">
        <v>1567</v>
      </c>
      <c r="F1131" s="118" t="s">
        <v>1574</v>
      </c>
      <c r="G1131" s="37">
        <f t="shared" si="148"/>
        <v>3.7037037037037038E-3</v>
      </c>
      <c r="H1131" s="34">
        <v>3</v>
      </c>
      <c r="I1131" s="37">
        <f t="shared" si="147"/>
        <v>1.2345679012345679E-3</v>
      </c>
      <c r="K1131" s="114"/>
    </row>
    <row r="1132" spans="1:11" ht="15.3" x14ac:dyDescent="0.5">
      <c r="A1132" s="4" t="s">
        <v>928</v>
      </c>
      <c r="B1132" s="3" t="s">
        <v>1399</v>
      </c>
      <c r="C1132" s="4" t="s">
        <v>197</v>
      </c>
      <c r="D1132" s="118" t="s">
        <v>287</v>
      </c>
      <c r="E1132" s="36" t="s">
        <v>1567</v>
      </c>
      <c r="F1132" s="118" t="s">
        <v>1574</v>
      </c>
      <c r="G1132" s="37">
        <f t="shared" si="148"/>
        <v>3.7037037037037038E-3</v>
      </c>
      <c r="H1132" s="34">
        <v>3</v>
      </c>
      <c r="I1132" s="37">
        <f t="shared" si="147"/>
        <v>1.2345679012345679E-3</v>
      </c>
      <c r="K1132" s="114"/>
    </row>
    <row r="1133" spans="1:11" ht="15.3" x14ac:dyDescent="0.5">
      <c r="A1133" s="4" t="s">
        <v>929</v>
      </c>
      <c r="B1133" s="3" t="s">
        <v>1400</v>
      </c>
      <c r="C1133" s="4" t="s">
        <v>197</v>
      </c>
      <c r="D1133" s="118" t="s">
        <v>287</v>
      </c>
      <c r="E1133" s="36" t="s">
        <v>1567</v>
      </c>
      <c r="F1133" s="118" t="s">
        <v>1574</v>
      </c>
      <c r="G1133" s="37">
        <f t="shared" si="148"/>
        <v>3.7037037037037038E-3</v>
      </c>
      <c r="H1133" s="34">
        <v>3</v>
      </c>
      <c r="I1133" s="37">
        <f t="shared" si="147"/>
        <v>1.2345679012345679E-3</v>
      </c>
      <c r="K1133" s="114"/>
    </row>
    <row r="1134" spans="1:11" ht="15.3" x14ac:dyDescent="0.5">
      <c r="A1134" s="4" t="s">
        <v>930</v>
      </c>
      <c r="B1134" s="3" t="s">
        <v>1401</v>
      </c>
      <c r="C1134" s="4" t="s">
        <v>197</v>
      </c>
      <c r="D1134" s="118" t="s">
        <v>287</v>
      </c>
      <c r="E1134" s="36" t="s">
        <v>1567</v>
      </c>
      <c r="F1134" s="118" t="s">
        <v>1574</v>
      </c>
      <c r="G1134" s="37">
        <f t="shared" si="148"/>
        <v>3.7037037037037038E-3</v>
      </c>
      <c r="H1134" s="34">
        <v>3</v>
      </c>
      <c r="I1134" s="37">
        <f t="shared" si="147"/>
        <v>1.2345679012345679E-3</v>
      </c>
      <c r="K1134" s="114"/>
    </row>
    <row r="1135" spans="1:11" ht="15.3" x14ac:dyDescent="0.5">
      <c r="A1135" s="4" t="s">
        <v>931</v>
      </c>
      <c r="B1135" s="3" t="s">
        <v>1402</v>
      </c>
      <c r="C1135" s="4" t="s">
        <v>197</v>
      </c>
      <c r="D1135" s="118" t="s">
        <v>287</v>
      </c>
      <c r="E1135" s="36" t="s">
        <v>1567</v>
      </c>
      <c r="F1135" s="118" t="s">
        <v>1574</v>
      </c>
      <c r="G1135" s="37">
        <f t="shared" si="148"/>
        <v>3.7037037037037038E-3</v>
      </c>
      <c r="H1135" s="34">
        <v>3</v>
      </c>
      <c r="I1135" s="37">
        <f t="shared" si="147"/>
        <v>1.2345679012345679E-3</v>
      </c>
      <c r="K1135" s="114"/>
    </row>
    <row r="1136" spans="1:11" ht="15.3" x14ac:dyDescent="0.5">
      <c r="A1136" s="4" t="s">
        <v>932</v>
      </c>
      <c r="B1136" s="3" t="s">
        <v>1403</v>
      </c>
      <c r="C1136" s="4" t="s">
        <v>197</v>
      </c>
      <c r="D1136" s="118" t="s">
        <v>287</v>
      </c>
      <c r="E1136" s="36" t="s">
        <v>1567</v>
      </c>
      <c r="F1136" s="118" t="s">
        <v>1574</v>
      </c>
      <c r="G1136" s="37">
        <f t="shared" si="148"/>
        <v>3.7037037037037038E-3</v>
      </c>
      <c r="H1136" s="34">
        <v>3</v>
      </c>
      <c r="I1136" s="37">
        <f t="shared" si="147"/>
        <v>1.2345679012345679E-3</v>
      </c>
      <c r="K1136" s="114"/>
    </row>
    <row r="1137" spans="1:11" ht="15.3" x14ac:dyDescent="0.5">
      <c r="A1137" s="4" t="s">
        <v>933</v>
      </c>
      <c r="B1137" s="3" t="s">
        <v>225</v>
      </c>
      <c r="C1137" s="4" t="s">
        <v>197</v>
      </c>
      <c r="D1137" s="118" t="s">
        <v>287</v>
      </c>
      <c r="E1137" s="36" t="s">
        <v>1567</v>
      </c>
      <c r="F1137" s="118" t="s">
        <v>1574</v>
      </c>
      <c r="G1137" s="37">
        <f t="shared" si="148"/>
        <v>3.7037037037037038E-3</v>
      </c>
      <c r="H1137" s="34">
        <v>3</v>
      </c>
      <c r="I1137" s="37">
        <f t="shared" si="147"/>
        <v>1.2345679012345679E-3</v>
      </c>
      <c r="K1137" s="114"/>
    </row>
    <row r="1138" spans="1:11" ht="15.3" x14ac:dyDescent="0.5">
      <c r="A1138" s="4" t="s">
        <v>938</v>
      </c>
      <c r="B1138" s="3" t="s">
        <v>1404</v>
      </c>
      <c r="C1138" s="4" t="s">
        <v>197</v>
      </c>
      <c r="D1138" s="118" t="s">
        <v>287</v>
      </c>
      <c r="E1138" s="36" t="s">
        <v>1567</v>
      </c>
      <c r="F1138" s="118" t="s">
        <v>1574</v>
      </c>
      <c r="G1138" s="37">
        <f t="shared" si="148"/>
        <v>3.7037037037037038E-3</v>
      </c>
      <c r="H1138" s="34">
        <v>3</v>
      </c>
      <c r="I1138" s="37">
        <f t="shared" si="147"/>
        <v>1.2345679012345679E-3</v>
      </c>
      <c r="K1138" s="114"/>
    </row>
    <row r="1139" spans="1:11" ht="15.3" x14ac:dyDescent="0.5">
      <c r="A1139" s="4" t="s">
        <v>1352</v>
      </c>
      <c r="B1139" s="3" t="s">
        <v>1405</v>
      </c>
      <c r="C1139" s="4" t="s">
        <v>197</v>
      </c>
      <c r="D1139" s="118" t="s">
        <v>287</v>
      </c>
      <c r="E1139" s="36" t="s">
        <v>1567</v>
      </c>
      <c r="F1139" s="118" t="s">
        <v>1574</v>
      </c>
      <c r="G1139" s="37">
        <f t="shared" si="148"/>
        <v>3.7037037037037038E-3</v>
      </c>
      <c r="H1139" s="34">
        <v>3</v>
      </c>
      <c r="I1139" s="37">
        <f t="shared" si="147"/>
        <v>1.2345679012345679E-3</v>
      </c>
      <c r="K1139" s="114"/>
    </row>
    <row r="1140" spans="1:11" ht="15.3" x14ac:dyDescent="0.5">
      <c r="A1140" s="4" t="s">
        <v>1353</v>
      </c>
      <c r="B1140" s="3" t="s">
        <v>1406</v>
      </c>
      <c r="C1140" s="4" t="s">
        <v>197</v>
      </c>
      <c r="D1140" s="118" t="s">
        <v>287</v>
      </c>
      <c r="E1140" s="36" t="s">
        <v>1567</v>
      </c>
      <c r="F1140" s="118" t="s">
        <v>1574</v>
      </c>
      <c r="G1140" s="37">
        <f t="shared" si="148"/>
        <v>3.7037037037037038E-3</v>
      </c>
      <c r="H1140" s="34">
        <v>3</v>
      </c>
      <c r="I1140" s="37">
        <f t="shared" si="147"/>
        <v>1.2345679012345679E-3</v>
      </c>
      <c r="K1140" s="114"/>
    </row>
    <row r="1141" spans="1:11" ht="15.3" x14ac:dyDescent="0.5">
      <c r="A1141" s="4" t="s">
        <v>1354</v>
      </c>
      <c r="B1141" s="3" t="s">
        <v>1407</v>
      </c>
      <c r="C1141" s="4" t="s">
        <v>197</v>
      </c>
      <c r="D1141" s="118" t="s">
        <v>287</v>
      </c>
      <c r="E1141" s="36" t="s">
        <v>1567</v>
      </c>
      <c r="F1141" s="118" t="s">
        <v>1574</v>
      </c>
      <c r="G1141" s="37">
        <f t="shared" si="148"/>
        <v>3.7037037037037038E-3</v>
      </c>
      <c r="H1141" s="34">
        <v>3</v>
      </c>
      <c r="I1141" s="37">
        <f t="shared" si="147"/>
        <v>1.2345679012345679E-3</v>
      </c>
      <c r="K1141" s="114"/>
    </row>
    <row r="1142" spans="1:11" ht="15.3" x14ac:dyDescent="0.5">
      <c r="A1142" s="4" t="s">
        <v>1355</v>
      </c>
      <c r="B1142" s="3" t="s">
        <v>1408</v>
      </c>
      <c r="C1142" s="4" t="s">
        <v>197</v>
      </c>
      <c r="D1142" s="118" t="s">
        <v>287</v>
      </c>
      <c r="E1142" s="36" t="s">
        <v>1567</v>
      </c>
      <c r="F1142" s="118" t="s">
        <v>1574</v>
      </c>
      <c r="G1142" s="37">
        <f t="shared" si="148"/>
        <v>3.7037037037037038E-3</v>
      </c>
      <c r="H1142" s="34">
        <v>3</v>
      </c>
      <c r="I1142" s="37">
        <f t="shared" si="147"/>
        <v>1.2345679012345679E-3</v>
      </c>
      <c r="K1142" s="114"/>
    </row>
    <row r="1143" spans="1:11" ht="15.3" x14ac:dyDescent="0.5">
      <c r="A1143" s="4" t="s">
        <v>1483</v>
      </c>
      <c r="B1143" s="3" t="s">
        <v>1409</v>
      </c>
      <c r="C1143" s="4" t="s">
        <v>197</v>
      </c>
      <c r="D1143" s="118" t="s">
        <v>287</v>
      </c>
      <c r="E1143" s="36" t="s">
        <v>1567</v>
      </c>
      <c r="F1143" s="118" t="s">
        <v>1574</v>
      </c>
      <c r="G1143" s="37">
        <f t="shared" si="148"/>
        <v>3.7037037037037038E-3</v>
      </c>
      <c r="H1143" s="34">
        <v>3</v>
      </c>
      <c r="I1143" s="37">
        <f t="shared" si="147"/>
        <v>1.2345679012345679E-3</v>
      </c>
      <c r="K1143" s="114"/>
    </row>
    <row r="1144" spans="1:11" ht="30.6" x14ac:dyDescent="0.5">
      <c r="A1144" s="4" t="s">
        <v>1484</v>
      </c>
      <c r="B1144" s="16" t="s">
        <v>914</v>
      </c>
      <c r="C1144" s="4" t="s">
        <v>125</v>
      </c>
      <c r="D1144" s="118" t="s">
        <v>287</v>
      </c>
      <c r="E1144" s="36" t="s">
        <v>1567</v>
      </c>
      <c r="F1144" s="118" t="s">
        <v>1574</v>
      </c>
      <c r="G1144" s="37">
        <f t="shared" si="148"/>
        <v>3.7037037037037038E-3</v>
      </c>
      <c r="H1144" s="34">
        <v>3</v>
      </c>
      <c r="I1144" s="37">
        <f t="shared" si="147"/>
        <v>1.2345679012345679E-3</v>
      </c>
      <c r="K1144" s="114"/>
    </row>
    <row r="1145" spans="1:11" ht="15.3" x14ac:dyDescent="0.5">
      <c r="A1145" s="121">
        <v>6</v>
      </c>
      <c r="B1145" s="59" t="s">
        <v>1368</v>
      </c>
      <c r="C1145" s="3"/>
      <c r="D1145" s="118"/>
      <c r="E1145" s="36"/>
      <c r="F1145" s="118"/>
      <c r="G1145" s="37"/>
      <c r="H1145" s="34"/>
      <c r="I1145" s="68" t="s">
        <v>1589</v>
      </c>
      <c r="K1145" s="114"/>
    </row>
    <row r="1146" spans="1:11" ht="15.3" x14ac:dyDescent="0.5">
      <c r="A1146" s="23" t="s">
        <v>448</v>
      </c>
      <c r="B1146" s="3" t="s">
        <v>759</v>
      </c>
      <c r="C1146" s="4" t="s">
        <v>195</v>
      </c>
      <c r="D1146" s="125" t="s">
        <v>939</v>
      </c>
      <c r="E1146" s="125" t="s">
        <v>1576</v>
      </c>
      <c r="F1146" s="125" t="s">
        <v>1583</v>
      </c>
      <c r="G1146" s="37">
        <f>14/765</f>
        <v>1.8300653594771243E-2</v>
      </c>
      <c r="H1146" s="34">
        <v>3</v>
      </c>
      <c r="I1146" s="37">
        <f>G1146/H1146</f>
        <v>6.1002178649237479E-3</v>
      </c>
      <c r="K1146" s="114"/>
    </row>
    <row r="1147" spans="1:11" ht="15.3" x14ac:dyDescent="0.5">
      <c r="A1147" s="23" t="s">
        <v>449</v>
      </c>
      <c r="B1147" s="3" t="s">
        <v>760</v>
      </c>
      <c r="C1147" s="4" t="s">
        <v>125</v>
      </c>
      <c r="D1147" s="125" t="s">
        <v>939</v>
      </c>
      <c r="E1147" s="125" t="s">
        <v>1576</v>
      </c>
      <c r="F1147" s="125" t="s">
        <v>1583</v>
      </c>
      <c r="G1147" s="37">
        <f t="shared" ref="G1147:G1154" si="149">14/765</f>
        <v>1.8300653594771243E-2</v>
      </c>
      <c r="H1147" s="34">
        <v>3</v>
      </c>
      <c r="I1147" s="37">
        <f t="shared" ref="I1147:I1208" si="150">G1147/H1147</f>
        <v>6.1002178649237479E-3</v>
      </c>
      <c r="K1147" s="114"/>
    </row>
    <row r="1148" spans="1:11" ht="15.3" x14ac:dyDescent="0.5">
      <c r="A1148" s="23" t="s">
        <v>450</v>
      </c>
      <c r="B1148" s="3" t="s">
        <v>761</v>
      </c>
      <c r="C1148" s="4" t="s">
        <v>195</v>
      </c>
      <c r="D1148" s="125" t="s">
        <v>940</v>
      </c>
      <c r="E1148" s="125" t="s">
        <v>1577</v>
      </c>
      <c r="F1148" s="125" t="s">
        <v>1584</v>
      </c>
      <c r="G1148" s="37">
        <f>4/765</f>
        <v>5.2287581699346402E-3</v>
      </c>
      <c r="H1148" s="34">
        <v>3</v>
      </c>
      <c r="I1148" s="37">
        <f t="shared" si="150"/>
        <v>1.7429193899782135E-3</v>
      </c>
      <c r="K1148" s="114"/>
    </row>
    <row r="1149" spans="1:11" ht="15.3" x14ac:dyDescent="0.5">
      <c r="A1149" s="23" t="s">
        <v>451</v>
      </c>
      <c r="B1149" s="3" t="s">
        <v>243</v>
      </c>
      <c r="C1149" s="4" t="s">
        <v>195</v>
      </c>
      <c r="D1149" s="125" t="s">
        <v>939</v>
      </c>
      <c r="E1149" s="125" t="s">
        <v>1576</v>
      </c>
      <c r="F1149" s="125" t="s">
        <v>1583</v>
      </c>
      <c r="G1149" s="37">
        <f t="shared" si="149"/>
        <v>1.8300653594771243E-2</v>
      </c>
      <c r="H1149" s="34">
        <v>3</v>
      </c>
      <c r="I1149" s="37">
        <f t="shared" si="150"/>
        <v>6.1002178649237479E-3</v>
      </c>
      <c r="K1149" s="114"/>
    </row>
    <row r="1150" spans="1:11" ht="15.3" x14ac:dyDescent="0.5">
      <c r="A1150" s="23" t="s">
        <v>452</v>
      </c>
      <c r="B1150" s="3" t="s">
        <v>762</v>
      </c>
      <c r="C1150" s="4" t="s">
        <v>195</v>
      </c>
      <c r="D1150" s="125" t="s">
        <v>939</v>
      </c>
      <c r="E1150" s="125" t="s">
        <v>1576</v>
      </c>
      <c r="F1150" s="125" t="s">
        <v>1583</v>
      </c>
      <c r="G1150" s="37">
        <f t="shared" si="149"/>
        <v>1.8300653594771243E-2</v>
      </c>
      <c r="H1150" s="34">
        <v>3</v>
      </c>
      <c r="I1150" s="37">
        <f t="shared" si="150"/>
        <v>6.1002178649237479E-3</v>
      </c>
      <c r="K1150" s="114"/>
    </row>
    <row r="1151" spans="1:11" ht="15.3" x14ac:dyDescent="0.5">
      <c r="A1151" s="23" t="s">
        <v>453</v>
      </c>
      <c r="B1151" s="3" t="s">
        <v>763</v>
      </c>
      <c r="C1151" s="4" t="s">
        <v>196</v>
      </c>
      <c r="D1151" s="125" t="s">
        <v>939</v>
      </c>
      <c r="E1151" s="125" t="s">
        <v>1576</v>
      </c>
      <c r="F1151" s="125" t="s">
        <v>1583</v>
      </c>
      <c r="G1151" s="37">
        <f t="shared" si="149"/>
        <v>1.8300653594771243E-2</v>
      </c>
      <c r="H1151" s="34">
        <v>3</v>
      </c>
      <c r="I1151" s="37">
        <f t="shared" si="150"/>
        <v>6.1002178649237479E-3</v>
      </c>
      <c r="K1151" s="114"/>
    </row>
    <row r="1152" spans="1:11" ht="15.3" x14ac:dyDescent="0.5">
      <c r="A1152" s="23" t="s">
        <v>461</v>
      </c>
      <c r="B1152" s="3" t="s">
        <v>764</v>
      </c>
      <c r="C1152" s="4" t="s">
        <v>195</v>
      </c>
      <c r="D1152" s="125" t="s">
        <v>939</v>
      </c>
      <c r="E1152" s="125" t="s">
        <v>1576</v>
      </c>
      <c r="F1152" s="125" t="s">
        <v>1583</v>
      </c>
      <c r="G1152" s="37">
        <f t="shared" si="149"/>
        <v>1.8300653594771243E-2</v>
      </c>
      <c r="H1152" s="34">
        <v>3</v>
      </c>
      <c r="I1152" s="37">
        <f t="shared" si="150"/>
        <v>6.1002178649237479E-3</v>
      </c>
      <c r="K1152" s="114"/>
    </row>
    <row r="1153" spans="1:11" ht="15.3" x14ac:dyDescent="0.5">
      <c r="A1153" s="23" t="s">
        <v>464</v>
      </c>
      <c r="B1153" s="3" t="s">
        <v>765</v>
      </c>
      <c r="C1153" s="4" t="s">
        <v>125</v>
      </c>
      <c r="D1153" s="125" t="s">
        <v>939</v>
      </c>
      <c r="E1153" s="125" t="s">
        <v>1576</v>
      </c>
      <c r="F1153" s="125" t="s">
        <v>1583</v>
      </c>
      <c r="G1153" s="37">
        <f t="shared" si="149"/>
        <v>1.8300653594771243E-2</v>
      </c>
      <c r="H1153" s="34">
        <v>3</v>
      </c>
      <c r="I1153" s="37">
        <f t="shared" si="150"/>
        <v>6.1002178649237479E-3</v>
      </c>
      <c r="K1153" s="114"/>
    </row>
    <row r="1154" spans="1:11" ht="15.3" x14ac:dyDescent="0.5">
      <c r="A1154" s="23" t="s">
        <v>465</v>
      </c>
      <c r="B1154" s="3" t="s">
        <v>766</v>
      </c>
      <c r="C1154" s="4" t="s">
        <v>941</v>
      </c>
      <c r="D1154" s="125" t="s">
        <v>939</v>
      </c>
      <c r="E1154" s="125" t="s">
        <v>1576</v>
      </c>
      <c r="F1154" s="125" t="s">
        <v>1583</v>
      </c>
      <c r="G1154" s="37">
        <f t="shared" si="149"/>
        <v>1.8300653594771243E-2</v>
      </c>
      <c r="H1154" s="34">
        <v>3</v>
      </c>
      <c r="I1154" s="37">
        <f t="shared" si="150"/>
        <v>6.1002178649237479E-3</v>
      </c>
      <c r="K1154" s="114"/>
    </row>
    <row r="1155" spans="1:11" ht="15.3" x14ac:dyDescent="0.5">
      <c r="A1155" s="23" t="s">
        <v>466</v>
      </c>
      <c r="B1155" s="3" t="s">
        <v>767</v>
      </c>
      <c r="C1155" s="4" t="s">
        <v>195</v>
      </c>
      <c r="D1155" s="125" t="s">
        <v>940</v>
      </c>
      <c r="E1155" s="125" t="s">
        <v>1577</v>
      </c>
      <c r="F1155" s="125" t="s">
        <v>1584</v>
      </c>
      <c r="G1155" s="37">
        <f>4/765</f>
        <v>5.2287581699346402E-3</v>
      </c>
      <c r="H1155" s="34">
        <v>3</v>
      </c>
      <c r="I1155" s="37">
        <f t="shared" si="150"/>
        <v>1.7429193899782135E-3</v>
      </c>
      <c r="K1155" s="114"/>
    </row>
    <row r="1156" spans="1:11" ht="15.3" x14ac:dyDescent="0.5">
      <c r="A1156" s="23" t="s">
        <v>467</v>
      </c>
      <c r="B1156" s="3" t="s">
        <v>768</v>
      </c>
      <c r="C1156" s="4" t="s">
        <v>195</v>
      </c>
      <c r="D1156" s="125" t="s">
        <v>940</v>
      </c>
      <c r="E1156" s="125" t="s">
        <v>1577</v>
      </c>
      <c r="F1156" s="125" t="s">
        <v>1584</v>
      </c>
      <c r="G1156" s="37">
        <f t="shared" ref="G1156:G1162" si="151">4/765</f>
        <v>5.2287581699346402E-3</v>
      </c>
      <c r="H1156" s="34">
        <v>3</v>
      </c>
      <c r="I1156" s="37">
        <f t="shared" si="150"/>
        <v>1.7429193899782135E-3</v>
      </c>
      <c r="K1156" s="114"/>
    </row>
    <row r="1157" spans="1:11" ht="15.3" x14ac:dyDescent="0.5">
      <c r="A1157" s="23" t="s">
        <v>942</v>
      </c>
      <c r="B1157" s="3" t="s">
        <v>769</v>
      </c>
      <c r="C1157" s="4" t="s">
        <v>195</v>
      </c>
      <c r="D1157" s="125" t="s">
        <v>566</v>
      </c>
      <c r="E1157" s="125" t="s">
        <v>1578</v>
      </c>
      <c r="F1157" s="125" t="s">
        <v>1585</v>
      </c>
      <c r="G1157" s="37">
        <f>8/765</f>
        <v>1.045751633986928E-2</v>
      </c>
      <c r="H1157" s="34">
        <v>3</v>
      </c>
      <c r="I1157" s="37">
        <f t="shared" si="150"/>
        <v>3.4858387799564269E-3</v>
      </c>
      <c r="K1157" s="114"/>
    </row>
    <row r="1158" spans="1:11" ht="15.3" x14ac:dyDescent="0.5">
      <c r="A1158" s="23" t="s">
        <v>943</v>
      </c>
      <c r="B1158" s="3" t="s">
        <v>770</v>
      </c>
      <c r="C1158" s="4" t="s">
        <v>195</v>
      </c>
      <c r="D1158" s="125" t="s">
        <v>333</v>
      </c>
      <c r="E1158" s="125" t="s">
        <v>1579</v>
      </c>
      <c r="F1158" s="125" t="s">
        <v>1566</v>
      </c>
      <c r="G1158" s="37">
        <f>2/765</f>
        <v>2.6143790849673201E-3</v>
      </c>
      <c r="H1158" s="34">
        <v>3</v>
      </c>
      <c r="I1158" s="37">
        <f t="shared" si="150"/>
        <v>8.7145969498910673E-4</v>
      </c>
      <c r="K1158" s="114"/>
    </row>
    <row r="1159" spans="1:11" ht="15.3" x14ac:dyDescent="0.5">
      <c r="A1159" s="23" t="s">
        <v>944</v>
      </c>
      <c r="B1159" s="3" t="s">
        <v>771</v>
      </c>
      <c r="C1159" s="4" t="s">
        <v>195</v>
      </c>
      <c r="D1159" s="125" t="s">
        <v>940</v>
      </c>
      <c r="E1159" s="125" t="s">
        <v>1577</v>
      </c>
      <c r="F1159" s="125" t="s">
        <v>1584</v>
      </c>
      <c r="G1159" s="37">
        <f t="shared" si="151"/>
        <v>5.2287581699346402E-3</v>
      </c>
      <c r="H1159" s="34">
        <v>3</v>
      </c>
      <c r="I1159" s="37">
        <f t="shared" si="150"/>
        <v>1.7429193899782135E-3</v>
      </c>
      <c r="K1159" s="114"/>
    </row>
    <row r="1160" spans="1:11" ht="15.3" x14ac:dyDescent="0.5">
      <c r="A1160" s="23" t="s">
        <v>945</v>
      </c>
      <c r="B1160" s="3" t="s">
        <v>772</v>
      </c>
      <c r="C1160" s="4" t="s">
        <v>195</v>
      </c>
      <c r="D1160" s="125" t="s">
        <v>940</v>
      </c>
      <c r="E1160" s="125" t="s">
        <v>1577</v>
      </c>
      <c r="F1160" s="125" t="s">
        <v>1584</v>
      </c>
      <c r="G1160" s="37">
        <f t="shared" si="151"/>
        <v>5.2287581699346402E-3</v>
      </c>
      <c r="H1160" s="34">
        <v>3</v>
      </c>
      <c r="I1160" s="37">
        <f t="shared" si="150"/>
        <v>1.7429193899782135E-3</v>
      </c>
      <c r="K1160" s="114"/>
    </row>
    <row r="1161" spans="1:11" ht="15.3" x14ac:dyDescent="0.5">
      <c r="A1161" s="23" t="s">
        <v>946</v>
      </c>
      <c r="B1161" s="3" t="s">
        <v>773</v>
      </c>
      <c r="C1161" s="4" t="s">
        <v>195</v>
      </c>
      <c r="D1161" s="125" t="s">
        <v>940</v>
      </c>
      <c r="E1161" s="125" t="s">
        <v>1577</v>
      </c>
      <c r="F1161" s="125" t="s">
        <v>1584</v>
      </c>
      <c r="G1161" s="37">
        <f t="shared" si="151"/>
        <v>5.2287581699346402E-3</v>
      </c>
      <c r="H1161" s="34">
        <v>3</v>
      </c>
      <c r="I1161" s="37">
        <f t="shared" si="150"/>
        <v>1.7429193899782135E-3</v>
      </c>
      <c r="K1161" s="114"/>
    </row>
    <row r="1162" spans="1:11" ht="15.3" x14ac:dyDescent="0.5">
      <c r="A1162" s="23" t="s">
        <v>947</v>
      </c>
      <c r="B1162" s="3" t="s">
        <v>36</v>
      </c>
      <c r="C1162" s="4" t="s">
        <v>195</v>
      </c>
      <c r="D1162" s="125" t="s">
        <v>940</v>
      </c>
      <c r="E1162" s="125" t="s">
        <v>1577</v>
      </c>
      <c r="F1162" s="125" t="s">
        <v>1584</v>
      </c>
      <c r="G1162" s="37">
        <f t="shared" si="151"/>
        <v>5.2287581699346402E-3</v>
      </c>
      <c r="H1162" s="34">
        <v>3</v>
      </c>
      <c r="I1162" s="37">
        <f t="shared" si="150"/>
        <v>1.7429193899782135E-3</v>
      </c>
      <c r="K1162" s="114"/>
    </row>
    <row r="1163" spans="1:11" ht="15.3" x14ac:dyDescent="0.5">
      <c r="A1163" s="23" t="s">
        <v>948</v>
      </c>
      <c r="B1163" s="3" t="s">
        <v>774</v>
      </c>
      <c r="C1163" s="4" t="s">
        <v>125</v>
      </c>
      <c r="D1163" s="125" t="s">
        <v>939</v>
      </c>
      <c r="E1163" s="125" t="s">
        <v>1576</v>
      </c>
      <c r="F1163" s="125" t="s">
        <v>1583</v>
      </c>
      <c r="G1163" s="37">
        <f>14/765</f>
        <v>1.8300653594771243E-2</v>
      </c>
      <c r="H1163" s="34">
        <v>3</v>
      </c>
      <c r="I1163" s="37">
        <f t="shared" si="150"/>
        <v>6.1002178649237479E-3</v>
      </c>
      <c r="K1163" s="114"/>
    </row>
    <row r="1164" spans="1:11" ht="15.3" x14ac:dyDescent="0.5">
      <c r="A1164" s="23" t="s">
        <v>949</v>
      </c>
      <c r="B1164" s="3" t="s">
        <v>775</v>
      </c>
      <c r="C1164" s="4" t="s">
        <v>195</v>
      </c>
      <c r="D1164" s="125" t="s">
        <v>939</v>
      </c>
      <c r="E1164" s="125" t="s">
        <v>1576</v>
      </c>
      <c r="F1164" s="125" t="s">
        <v>1583</v>
      </c>
      <c r="G1164" s="37">
        <f t="shared" ref="G1164:G1176" si="152">14/765</f>
        <v>1.8300653594771243E-2</v>
      </c>
      <c r="H1164" s="34">
        <v>3</v>
      </c>
      <c r="I1164" s="37">
        <f t="shared" si="150"/>
        <v>6.1002178649237479E-3</v>
      </c>
      <c r="K1164" s="114"/>
    </row>
    <row r="1165" spans="1:11" ht="15.3" x14ac:dyDescent="0.5">
      <c r="A1165" s="23" t="s">
        <v>950</v>
      </c>
      <c r="B1165" s="3" t="s">
        <v>776</v>
      </c>
      <c r="C1165" s="4" t="s">
        <v>195</v>
      </c>
      <c r="D1165" s="125" t="s">
        <v>939</v>
      </c>
      <c r="E1165" s="125" t="s">
        <v>1576</v>
      </c>
      <c r="F1165" s="125" t="s">
        <v>1583</v>
      </c>
      <c r="G1165" s="37">
        <f t="shared" si="152"/>
        <v>1.8300653594771243E-2</v>
      </c>
      <c r="H1165" s="34">
        <v>3</v>
      </c>
      <c r="I1165" s="37">
        <f t="shared" si="150"/>
        <v>6.1002178649237479E-3</v>
      </c>
      <c r="K1165" s="114"/>
    </row>
    <row r="1166" spans="1:11" ht="15.3" x14ac:dyDescent="0.5">
      <c r="A1166" s="23" t="s">
        <v>951</v>
      </c>
      <c r="B1166" s="3" t="s">
        <v>777</v>
      </c>
      <c r="C1166" s="4" t="s">
        <v>195</v>
      </c>
      <c r="D1166" s="125" t="s">
        <v>939</v>
      </c>
      <c r="E1166" s="125" t="s">
        <v>1576</v>
      </c>
      <c r="F1166" s="125" t="s">
        <v>1583</v>
      </c>
      <c r="G1166" s="37">
        <f t="shared" si="152"/>
        <v>1.8300653594771243E-2</v>
      </c>
      <c r="H1166" s="34">
        <v>3</v>
      </c>
      <c r="I1166" s="37">
        <f t="shared" si="150"/>
        <v>6.1002178649237479E-3</v>
      </c>
      <c r="K1166" s="114"/>
    </row>
    <row r="1167" spans="1:11" ht="15.3" x14ac:dyDescent="0.5">
      <c r="A1167" s="23" t="s">
        <v>952</v>
      </c>
      <c r="B1167" s="3" t="s">
        <v>778</v>
      </c>
      <c r="C1167" s="4" t="s">
        <v>195</v>
      </c>
      <c r="D1167" s="125" t="s">
        <v>939</v>
      </c>
      <c r="E1167" s="125" t="s">
        <v>1576</v>
      </c>
      <c r="F1167" s="125" t="s">
        <v>1583</v>
      </c>
      <c r="G1167" s="37">
        <f t="shared" si="152"/>
        <v>1.8300653594771243E-2</v>
      </c>
      <c r="H1167" s="34">
        <v>3</v>
      </c>
      <c r="I1167" s="37">
        <f t="shared" si="150"/>
        <v>6.1002178649237479E-3</v>
      </c>
      <c r="K1167" s="114"/>
    </row>
    <row r="1168" spans="1:11" ht="15.3" x14ac:dyDescent="0.5">
      <c r="A1168" s="23" t="s">
        <v>953</v>
      </c>
      <c r="B1168" s="3" t="s">
        <v>779</v>
      </c>
      <c r="C1168" s="4" t="s">
        <v>195</v>
      </c>
      <c r="D1168" s="125" t="s">
        <v>939</v>
      </c>
      <c r="E1168" s="125" t="s">
        <v>1576</v>
      </c>
      <c r="F1168" s="125" t="s">
        <v>1583</v>
      </c>
      <c r="G1168" s="37">
        <f t="shared" si="152"/>
        <v>1.8300653594771243E-2</v>
      </c>
      <c r="H1168" s="34">
        <v>3</v>
      </c>
      <c r="I1168" s="37">
        <f t="shared" si="150"/>
        <v>6.1002178649237479E-3</v>
      </c>
      <c r="K1168" s="114"/>
    </row>
    <row r="1169" spans="1:11" ht="15.3" x14ac:dyDescent="0.5">
      <c r="A1169" s="23" t="s">
        <v>954</v>
      </c>
      <c r="B1169" s="3" t="s">
        <v>780</v>
      </c>
      <c r="C1169" s="4" t="s">
        <v>125</v>
      </c>
      <c r="D1169" s="125" t="s">
        <v>939</v>
      </c>
      <c r="E1169" s="125" t="s">
        <v>1576</v>
      </c>
      <c r="F1169" s="125" t="s">
        <v>1583</v>
      </c>
      <c r="G1169" s="37">
        <f t="shared" si="152"/>
        <v>1.8300653594771243E-2</v>
      </c>
      <c r="H1169" s="34">
        <v>3</v>
      </c>
      <c r="I1169" s="37">
        <f t="shared" si="150"/>
        <v>6.1002178649237479E-3</v>
      </c>
      <c r="K1169" s="114"/>
    </row>
    <row r="1170" spans="1:11" ht="15.3" x14ac:dyDescent="0.5">
      <c r="A1170" s="23" t="s">
        <v>955</v>
      </c>
      <c r="B1170" s="3" t="s">
        <v>781</v>
      </c>
      <c r="C1170" s="4" t="s">
        <v>195</v>
      </c>
      <c r="D1170" s="125" t="s">
        <v>939</v>
      </c>
      <c r="E1170" s="125" t="s">
        <v>1576</v>
      </c>
      <c r="F1170" s="125" t="s">
        <v>1583</v>
      </c>
      <c r="G1170" s="37">
        <f t="shared" si="152"/>
        <v>1.8300653594771243E-2</v>
      </c>
      <c r="H1170" s="34">
        <v>3</v>
      </c>
      <c r="I1170" s="37">
        <f t="shared" si="150"/>
        <v>6.1002178649237479E-3</v>
      </c>
      <c r="K1170" s="114"/>
    </row>
    <row r="1171" spans="1:11" ht="15.3" x14ac:dyDescent="0.5">
      <c r="A1171" s="23" t="s">
        <v>956</v>
      </c>
      <c r="B1171" s="3" t="s">
        <v>782</v>
      </c>
      <c r="C1171" s="4" t="s">
        <v>195</v>
      </c>
      <c r="D1171" s="125" t="s">
        <v>939</v>
      </c>
      <c r="E1171" s="125" t="s">
        <v>1576</v>
      </c>
      <c r="F1171" s="125" t="s">
        <v>1583</v>
      </c>
      <c r="G1171" s="37">
        <f t="shared" si="152"/>
        <v>1.8300653594771243E-2</v>
      </c>
      <c r="H1171" s="34">
        <v>3</v>
      </c>
      <c r="I1171" s="37">
        <f t="shared" si="150"/>
        <v>6.1002178649237479E-3</v>
      </c>
      <c r="K1171" s="114"/>
    </row>
    <row r="1172" spans="1:11" ht="15.3" x14ac:dyDescent="0.5">
      <c r="A1172" s="23" t="s">
        <v>957</v>
      </c>
      <c r="B1172" s="3" t="s">
        <v>783</v>
      </c>
      <c r="C1172" s="4" t="s">
        <v>195</v>
      </c>
      <c r="D1172" s="125" t="s">
        <v>939</v>
      </c>
      <c r="E1172" s="125" t="s">
        <v>1576</v>
      </c>
      <c r="F1172" s="125" t="s">
        <v>1583</v>
      </c>
      <c r="G1172" s="37">
        <f t="shared" si="152"/>
        <v>1.8300653594771243E-2</v>
      </c>
      <c r="H1172" s="34">
        <v>3</v>
      </c>
      <c r="I1172" s="37">
        <f t="shared" si="150"/>
        <v>6.1002178649237479E-3</v>
      </c>
      <c r="K1172" s="114"/>
    </row>
    <row r="1173" spans="1:11" ht="15.3" x14ac:dyDescent="0.5">
      <c r="A1173" s="23" t="s">
        <v>958</v>
      </c>
      <c r="B1173" s="3" t="s">
        <v>784</v>
      </c>
      <c r="C1173" s="4" t="s">
        <v>195</v>
      </c>
      <c r="D1173" s="125" t="s">
        <v>939</v>
      </c>
      <c r="E1173" s="125" t="s">
        <v>1576</v>
      </c>
      <c r="F1173" s="125" t="s">
        <v>1583</v>
      </c>
      <c r="G1173" s="37">
        <f t="shared" si="152"/>
        <v>1.8300653594771243E-2</v>
      </c>
      <c r="H1173" s="34">
        <v>3</v>
      </c>
      <c r="I1173" s="37">
        <f t="shared" si="150"/>
        <v>6.1002178649237479E-3</v>
      </c>
      <c r="K1173" s="114"/>
    </row>
    <row r="1174" spans="1:11" ht="15.3" x14ac:dyDescent="0.5">
      <c r="A1174" s="23" t="s">
        <v>959</v>
      </c>
      <c r="B1174" s="3" t="s">
        <v>785</v>
      </c>
      <c r="C1174" s="4" t="s">
        <v>195</v>
      </c>
      <c r="D1174" s="125" t="s">
        <v>939</v>
      </c>
      <c r="E1174" s="125" t="s">
        <v>1576</v>
      </c>
      <c r="F1174" s="125" t="s">
        <v>1583</v>
      </c>
      <c r="G1174" s="37">
        <f t="shared" si="152"/>
        <v>1.8300653594771243E-2</v>
      </c>
      <c r="H1174" s="34">
        <v>3</v>
      </c>
      <c r="I1174" s="37">
        <f t="shared" si="150"/>
        <v>6.1002178649237479E-3</v>
      </c>
      <c r="K1174" s="114"/>
    </row>
    <row r="1175" spans="1:11" ht="15.3" x14ac:dyDescent="0.5">
      <c r="A1175" s="23" t="s">
        <v>960</v>
      </c>
      <c r="B1175" s="3" t="s">
        <v>786</v>
      </c>
      <c r="C1175" s="4" t="s">
        <v>195</v>
      </c>
      <c r="D1175" s="125" t="s">
        <v>939</v>
      </c>
      <c r="E1175" s="125" t="s">
        <v>1576</v>
      </c>
      <c r="F1175" s="125" t="s">
        <v>1583</v>
      </c>
      <c r="G1175" s="37">
        <f t="shared" si="152"/>
        <v>1.8300653594771243E-2</v>
      </c>
      <c r="H1175" s="34">
        <v>3</v>
      </c>
      <c r="I1175" s="37">
        <f t="shared" si="150"/>
        <v>6.1002178649237479E-3</v>
      </c>
      <c r="K1175" s="114"/>
    </row>
    <row r="1176" spans="1:11" ht="15.3" x14ac:dyDescent="0.5">
      <c r="A1176" s="23" t="s">
        <v>961</v>
      </c>
      <c r="B1176" s="3" t="s">
        <v>787</v>
      </c>
      <c r="C1176" s="4" t="s">
        <v>195</v>
      </c>
      <c r="D1176" s="125" t="s">
        <v>939</v>
      </c>
      <c r="E1176" s="125" t="s">
        <v>1576</v>
      </c>
      <c r="F1176" s="125" t="s">
        <v>1583</v>
      </c>
      <c r="G1176" s="37">
        <f t="shared" si="152"/>
        <v>1.8300653594771243E-2</v>
      </c>
      <c r="H1176" s="34">
        <v>3</v>
      </c>
      <c r="I1176" s="37">
        <f t="shared" si="150"/>
        <v>6.1002178649237479E-3</v>
      </c>
      <c r="K1176" s="114"/>
    </row>
    <row r="1177" spans="1:11" ht="15.3" x14ac:dyDescent="0.5">
      <c r="A1177" s="23" t="s">
        <v>962</v>
      </c>
      <c r="B1177" s="3" t="s">
        <v>965</v>
      </c>
      <c r="C1177" s="6" t="s">
        <v>967</v>
      </c>
      <c r="D1177" s="125" t="s">
        <v>912</v>
      </c>
      <c r="E1177" s="125" t="s">
        <v>1580</v>
      </c>
      <c r="F1177" s="125" t="s">
        <v>1586</v>
      </c>
      <c r="G1177" s="37">
        <f>90/765</f>
        <v>0.11764705882352941</v>
      </c>
      <c r="H1177" s="34">
        <v>3</v>
      </c>
      <c r="I1177" s="37">
        <f t="shared" si="150"/>
        <v>3.9215686274509803E-2</v>
      </c>
      <c r="K1177" s="114"/>
    </row>
    <row r="1178" spans="1:11" ht="15.3" x14ac:dyDescent="0.5">
      <c r="A1178" s="23" t="s">
        <v>963</v>
      </c>
      <c r="B1178" s="3" t="s">
        <v>966</v>
      </c>
      <c r="C1178" s="6" t="s">
        <v>195</v>
      </c>
      <c r="D1178" s="125" t="s">
        <v>912</v>
      </c>
      <c r="E1178" s="125" t="s">
        <v>1580</v>
      </c>
      <c r="F1178" s="125" t="s">
        <v>1586</v>
      </c>
      <c r="G1178" s="37">
        <f t="shared" ref="G1178:G1179" si="153">90/765</f>
        <v>0.11764705882352941</v>
      </c>
      <c r="H1178" s="34">
        <v>3</v>
      </c>
      <c r="I1178" s="37">
        <f t="shared" si="150"/>
        <v>3.9215686274509803E-2</v>
      </c>
      <c r="K1178" s="114"/>
    </row>
    <row r="1179" spans="1:11" ht="15.3" x14ac:dyDescent="0.5">
      <c r="A1179" s="23" t="s">
        <v>964</v>
      </c>
      <c r="B1179" s="3" t="s">
        <v>788</v>
      </c>
      <c r="C1179" s="4" t="s">
        <v>195</v>
      </c>
      <c r="D1179" s="125" t="s">
        <v>912</v>
      </c>
      <c r="E1179" s="125" t="s">
        <v>1580</v>
      </c>
      <c r="F1179" s="125" t="s">
        <v>1586</v>
      </c>
      <c r="G1179" s="37">
        <f t="shared" si="153"/>
        <v>0.11764705882352941</v>
      </c>
      <c r="H1179" s="34">
        <v>3</v>
      </c>
      <c r="I1179" s="37">
        <f t="shared" si="150"/>
        <v>3.9215686274509803E-2</v>
      </c>
      <c r="K1179" s="114"/>
    </row>
    <row r="1180" spans="1:11" ht="15.3" x14ac:dyDescent="0.5">
      <c r="A1180" s="23" t="s">
        <v>968</v>
      </c>
      <c r="B1180" s="3" t="s">
        <v>789</v>
      </c>
      <c r="C1180" s="4" t="s">
        <v>195</v>
      </c>
      <c r="D1180" s="125" t="s">
        <v>939</v>
      </c>
      <c r="E1180" s="125" t="s">
        <v>1576</v>
      </c>
      <c r="F1180" s="125" t="s">
        <v>1583</v>
      </c>
      <c r="G1180" s="37">
        <f>14/765</f>
        <v>1.8300653594771243E-2</v>
      </c>
      <c r="H1180" s="34">
        <v>3</v>
      </c>
      <c r="I1180" s="37">
        <f t="shared" si="150"/>
        <v>6.1002178649237479E-3</v>
      </c>
      <c r="K1180" s="114"/>
    </row>
    <row r="1181" spans="1:11" ht="15.3" x14ac:dyDescent="0.5">
      <c r="A1181" s="23" t="s">
        <v>969</v>
      </c>
      <c r="B1181" s="3" t="s">
        <v>790</v>
      </c>
      <c r="C1181" s="4" t="s">
        <v>195</v>
      </c>
      <c r="D1181" s="125" t="s">
        <v>939</v>
      </c>
      <c r="E1181" s="125" t="s">
        <v>1576</v>
      </c>
      <c r="F1181" s="125" t="s">
        <v>1583</v>
      </c>
      <c r="G1181" s="37">
        <f t="shared" ref="G1181:G1199" si="154">14/765</f>
        <v>1.8300653594771243E-2</v>
      </c>
      <c r="H1181" s="34">
        <v>3</v>
      </c>
      <c r="I1181" s="37">
        <f t="shared" si="150"/>
        <v>6.1002178649237479E-3</v>
      </c>
      <c r="K1181" s="114"/>
    </row>
    <row r="1182" spans="1:11" ht="15.3" x14ac:dyDescent="0.5">
      <c r="A1182" s="23" t="s">
        <v>970</v>
      </c>
      <c r="B1182" s="3" t="s">
        <v>791</v>
      </c>
      <c r="C1182" s="4" t="s">
        <v>195</v>
      </c>
      <c r="D1182" s="125" t="s">
        <v>939</v>
      </c>
      <c r="E1182" s="125" t="s">
        <v>1576</v>
      </c>
      <c r="F1182" s="125" t="s">
        <v>1583</v>
      </c>
      <c r="G1182" s="37">
        <f t="shared" si="154"/>
        <v>1.8300653594771243E-2</v>
      </c>
      <c r="H1182" s="34">
        <v>3</v>
      </c>
      <c r="I1182" s="37">
        <f t="shared" si="150"/>
        <v>6.1002178649237479E-3</v>
      </c>
      <c r="K1182" s="114"/>
    </row>
    <row r="1183" spans="1:11" ht="15.3" x14ac:dyDescent="0.5">
      <c r="A1183" s="23" t="s">
        <v>971</v>
      </c>
      <c r="B1183" s="3" t="s">
        <v>792</v>
      </c>
      <c r="C1183" s="4" t="s">
        <v>195</v>
      </c>
      <c r="D1183" s="125" t="s">
        <v>939</v>
      </c>
      <c r="E1183" s="125" t="s">
        <v>1576</v>
      </c>
      <c r="F1183" s="125" t="s">
        <v>1583</v>
      </c>
      <c r="G1183" s="37">
        <f t="shared" si="154"/>
        <v>1.8300653594771243E-2</v>
      </c>
      <c r="H1183" s="34">
        <v>3</v>
      </c>
      <c r="I1183" s="37">
        <f t="shared" si="150"/>
        <v>6.1002178649237479E-3</v>
      </c>
      <c r="K1183" s="114"/>
    </row>
    <row r="1184" spans="1:11" ht="15.3" x14ac:dyDescent="0.5">
      <c r="A1184" s="23" t="s">
        <v>972</v>
      </c>
      <c r="B1184" s="3" t="s">
        <v>793</v>
      </c>
      <c r="C1184" s="4" t="s">
        <v>195</v>
      </c>
      <c r="D1184" s="125" t="s">
        <v>939</v>
      </c>
      <c r="E1184" s="125" t="s">
        <v>1576</v>
      </c>
      <c r="F1184" s="125" t="s">
        <v>1583</v>
      </c>
      <c r="G1184" s="37">
        <f t="shared" si="154"/>
        <v>1.8300653594771243E-2</v>
      </c>
      <c r="H1184" s="34">
        <v>3</v>
      </c>
      <c r="I1184" s="37">
        <f t="shared" si="150"/>
        <v>6.1002178649237479E-3</v>
      </c>
      <c r="K1184" s="114"/>
    </row>
    <row r="1185" spans="1:11" ht="15.3" x14ac:dyDescent="0.5">
      <c r="A1185" s="23" t="s">
        <v>973</v>
      </c>
      <c r="B1185" s="3" t="s">
        <v>794</v>
      </c>
      <c r="C1185" s="4" t="s">
        <v>195</v>
      </c>
      <c r="D1185" s="125" t="s">
        <v>939</v>
      </c>
      <c r="E1185" s="125" t="s">
        <v>1576</v>
      </c>
      <c r="F1185" s="125" t="s">
        <v>1583</v>
      </c>
      <c r="G1185" s="37">
        <f t="shared" si="154"/>
        <v>1.8300653594771243E-2</v>
      </c>
      <c r="H1185" s="34">
        <v>3</v>
      </c>
      <c r="I1185" s="37">
        <f t="shared" si="150"/>
        <v>6.1002178649237479E-3</v>
      </c>
      <c r="K1185" s="114"/>
    </row>
    <row r="1186" spans="1:11" ht="15.3" x14ac:dyDescent="0.5">
      <c r="A1186" s="23" t="s">
        <v>974</v>
      </c>
      <c r="B1186" s="3" t="s">
        <v>795</v>
      </c>
      <c r="C1186" s="4" t="s">
        <v>195</v>
      </c>
      <c r="D1186" s="125" t="s">
        <v>979</v>
      </c>
      <c r="E1186" s="125" t="s">
        <v>1581</v>
      </c>
      <c r="F1186" s="125" t="s">
        <v>1587</v>
      </c>
      <c r="G1186" s="37">
        <f>100/765</f>
        <v>0.13071895424836602</v>
      </c>
      <c r="H1186" s="34">
        <v>3</v>
      </c>
      <c r="I1186" s="37">
        <f t="shared" si="150"/>
        <v>4.357298474945534E-2</v>
      </c>
      <c r="K1186" s="114"/>
    </row>
    <row r="1187" spans="1:11" ht="15.3" x14ac:dyDescent="0.5">
      <c r="A1187" s="23" t="s">
        <v>975</v>
      </c>
      <c r="B1187" s="3" t="s">
        <v>796</v>
      </c>
      <c r="C1187" s="4" t="s">
        <v>195</v>
      </c>
      <c r="D1187" s="125" t="s">
        <v>939</v>
      </c>
      <c r="E1187" s="125" t="s">
        <v>1576</v>
      </c>
      <c r="F1187" s="125" t="s">
        <v>1583</v>
      </c>
      <c r="G1187" s="37">
        <f t="shared" si="154"/>
        <v>1.8300653594771243E-2</v>
      </c>
      <c r="H1187" s="34">
        <v>3</v>
      </c>
      <c r="I1187" s="37">
        <f t="shared" si="150"/>
        <v>6.1002178649237479E-3</v>
      </c>
      <c r="K1187" s="114"/>
    </row>
    <row r="1188" spans="1:11" ht="15.3" x14ac:dyDescent="0.5">
      <c r="A1188" s="23" t="s">
        <v>976</v>
      </c>
      <c r="B1188" s="3" t="s">
        <v>797</v>
      </c>
      <c r="C1188" s="4" t="s">
        <v>195</v>
      </c>
      <c r="D1188" s="125" t="s">
        <v>939</v>
      </c>
      <c r="E1188" s="125" t="s">
        <v>1576</v>
      </c>
      <c r="F1188" s="125" t="s">
        <v>1583</v>
      </c>
      <c r="G1188" s="37">
        <f t="shared" si="154"/>
        <v>1.8300653594771243E-2</v>
      </c>
      <c r="H1188" s="34">
        <v>3</v>
      </c>
      <c r="I1188" s="37">
        <f t="shared" si="150"/>
        <v>6.1002178649237479E-3</v>
      </c>
      <c r="K1188" s="114"/>
    </row>
    <row r="1189" spans="1:11" ht="15.3" x14ac:dyDescent="0.5">
      <c r="A1189" s="23" t="s">
        <v>977</v>
      </c>
      <c r="B1189" s="3" t="s">
        <v>798</v>
      </c>
      <c r="C1189" s="4" t="s">
        <v>195</v>
      </c>
      <c r="D1189" s="125" t="s">
        <v>939</v>
      </c>
      <c r="E1189" s="125" t="s">
        <v>1576</v>
      </c>
      <c r="F1189" s="125" t="s">
        <v>1583</v>
      </c>
      <c r="G1189" s="37">
        <f t="shared" si="154"/>
        <v>1.8300653594771243E-2</v>
      </c>
      <c r="H1189" s="34">
        <v>3</v>
      </c>
      <c r="I1189" s="37">
        <f t="shared" si="150"/>
        <v>6.1002178649237479E-3</v>
      </c>
      <c r="K1189" s="114"/>
    </row>
    <row r="1190" spans="1:11" ht="15.3" x14ac:dyDescent="0.5">
      <c r="A1190" s="23" t="s">
        <v>978</v>
      </c>
      <c r="B1190" s="3" t="s">
        <v>799</v>
      </c>
      <c r="C1190" s="4" t="s">
        <v>125</v>
      </c>
      <c r="D1190" s="125" t="s">
        <v>939</v>
      </c>
      <c r="E1190" s="125" t="s">
        <v>1576</v>
      </c>
      <c r="F1190" s="125" t="s">
        <v>1583</v>
      </c>
      <c r="G1190" s="37">
        <f t="shared" si="154"/>
        <v>1.8300653594771243E-2</v>
      </c>
      <c r="H1190" s="34">
        <v>3</v>
      </c>
      <c r="I1190" s="37">
        <f t="shared" si="150"/>
        <v>6.1002178649237479E-3</v>
      </c>
      <c r="K1190" s="114"/>
    </row>
    <row r="1191" spans="1:11" ht="15.3" x14ac:dyDescent="0.5">
      <c r="A1191" s="23" t="s">
        <v>980</v>
      </c>
      <c r="B1191" s="3" t="s">
        <v>800</v>
      </c>
      <c r="C1191" s="4" t="s">
        <v>125</v>
      </c>
      <c r="D1191" s="125" t="s">
        <v>939</v>
      </c>
      <c r="E1191" s="125" t="s">
        <v>1576</v>
      </c>
      <c r="F1191" s="125" t="s">
        <v>1583</v>
      </c>
      <c r="G1191" s="37">
        <f t="shared" si="154"/>
        <v>1.8300653594771243E-2</v>
      </c>
      <c r="H1191" s="34">
        <v>3</v>
      </c>
      <c r="I1191" s="37">
        <f t="shared" si="150"/>
        <v>6.1002178649237479E-3</v>
      </c>
      <c r="K1191" s="114"/>
    </row>
    <row r="1192" spans="1:11" ht="15.3" x14ac:dyDescent="0.5">
      <c r="A1192" s="23" t="s">
        <v>981</v>
      </c>
      <c r="B1192" s="3" t="s">
        <v>801</v>
      </c>
      <c r="C1192" s="4" t="s">
        <v>125</v>
      </c>
      <c r="D1192" s="125" t="s">
        <v>939</v>
      </c>
      <c r="E1192" s="125" t="s">
        <v>1576</v>
      </c>
      <c r="F1192" s="125" t="s">
        <v>1583</v>
      </c>
      <c r="G1192" s="37">
        <f t="shared" si="154"/>
        <v>1.8300653594771243E-2</v>
      </c>
      <c r="H1192" s="34">
        <v>3</v>
      </c>
      <c r="I1192" s="37">
        <f t="shared" si="150"/>
        <v>6.1002178649237479E-3</v>
      </c>
      <c r="K1192" s="114"/>
    </row>
    <row r="1193" spans="1:11" ht="15.3" x14ac:dyDescent="0.5">
      <c r="A1193" s="23" t="s">
        <v>982</v>
      </c>
      <c r="B1193" s="3" t="s">
        <v>802</v>
      </c>
      <c r="C1193" s="4" t="s">
        <v>125</v>
      </c>
      <c r="D1193" s="125" t="s">
        <v>939</v>
      </c>
      <c r="E1193" s="125" t="s">
        <v>1576</v>
      </c>
      <c r="F1193" s="125" t="s">
        <v>1583</v>
      </c>
      <c r="G1193" s="37">
        <f t="shared" si="154"/>
        <v>1.8300653594771243E-2</v>
      </c>
      <c r="H1193" s="34">
        <v>3</v>
      </c>
      <c r="I1193" s="37">
        <f t="shared" si="150"/>
        <v>6.1002178649237479E-3</v>
      </c>
      <c r="K1193" s="114"/>
    </row>
    <row r="1194" spans="1:11" ht="15.3" x14ac:dyDescent="0.5">
      <c r="A1194" s="23" t="s">
        <v>983</v>
      </c>
      <c r="B1194" s="3" t="s">
        <v>803</v>
      </c>
      <c r="C1194" s="4" t="s">
        <v>195</v>
      </c>
      <c r="D1194" s="125" t="s">
        <v>939</v>
      </c>
      <c r="E1194" s="125" t="s">
        <v>1576</v>
      </c>
      <c r="F1194" s="125" t="s">
        <v>1583</v>
      </c>
      <c r="G1194" s="37">
        <f t="shared" si="154"/>
        <v>1.8300653594771243E-2</v>
      </c>
      <c r="H1194" s="34">
        <v>3</v>
      </c>
      <c r="I1194" s="37">
        <f t="shared" si="150"/>
        <v>6.1002178649237479E-3</v>
      </c>
      <c r="K1194" s="114"/>
    </row>
    <row r="1195" spans="1:11" ht="15.3" x14ac:dyDescent="0.5">
      <c r="A1195" s="23" t="s">
        <v>984</v>
      </c>
      <c r="B1195" s="3" t="s">
        <v>804</v>
      </c>
      <c r="C1195" s="4" t="s">
        <v>195</v>
      </c>
      <c r="D1195" s="125" t="s">
        <v>939</v>
      </c>
      <c r="E1195" s="125" t="s">
        <v>1576</v>
      </c>
      <c r="F1195" s="125" t="s">
        <v>1583</v>
      </c>
      <c r="G1195" s="37">
        <f t="shared" si="154"/>
        <v>1.8300653594771243E-2</v>
      </c>
      <c r="H1195" s="34">
        <v>3</v>
      </c>
      <c r="I1195" s="37">
        <f t="shared" si="150"/>
        <v>6.1002178649237479E-3</v>
      </c>
      <c r="K1195" s="114"/>
    </row>
    <row r="1196" spans="1:11" ht="15.3" x14ac:dyDescent="0.5">
      <c r="A1196" s="23" t="s">
        <v>985</v>
      </c>
      <c r="B1196" s="3" t="s">
        <v>805</v>
      </c>
      <c r="C1196" s="4" t="s">
        <v>195</v>
      </c>
      <c r="D1196" s="125" t="s">
        <v>939</v>
      </c>
      <c r="E1196" s="125" t="s">
        <v>1576</v>
      </c>
      <c r="F1196" s="125" t="s">
        <v>1583</v>
      </c>
      <c r="G1196" s="37">
        <f t="shared" si="154"/>
        <v>1.8300653594771243E-2</v>
      </c>
      <c r="H1196" s="34">
        <v>3</v>
      </c>
      <c r="I1196" s="37">
        <f t="shared" si="150"/>
        <v>6.1002178649237479E-3</v>
      </c>
      <c r="K1196" s="114"/>
    </row>
    <row r="1197" spans="1:11" ht="15.3" x14ac:dyDescent="0.5">
      <c r="A1197" s="23" t="s">
        <v>986</v>
      </c>
      <c r="B1197" s="3" t="s">
        <v>806</v>
      </c>
      <c r="C1197" s="4" t="s">
        <v>195</v>
      </c>
      <c r="D1197" s="125" t="s">
        <v>940</v>
      </c>
      <c r="E1197" s="125" t="s">
        <v>1577</v>
      </c>
      <c r="F1197" s="125" t="s">
        <v>1584</v>
      </c>
      <c r="G1197" s="37">
        <f>4/765</f>
        <v>5.2287581699346402E-3</v>
      </c>
      <c r="H1197" s="34">
        <v>3</v>
      </c>
      <c r="I1197" s="37">
        <f t="shared" si="150"/>
        <v>1.7429193899782135E-3</v>
      </c>
      <c r="K1197" s="114"/>
    </row>
    <row r="1198" spans="1:11" ht="15.3" x14ac:dyDescent="0.5">
      <c r="A1198" s="23" t="s">
        <v>988</v>
      </c>
      <c r="B1198" s="3" t="s">
        <v>807</v>
      </c>
      <c r="C1198" s="4" t="s">
        <v>195</v>
      </c>
      <c r="D1198" s="125" t="s">
        <v>939</v>
      </c>
      <c r="E1198" s="125" t="s">
        <v>1576</v>
      </c>
      <c r="F1198" s="125" t="s">
        <v>1583</v>
      </c>
      <c r="G1198" s="37">
        <f t="shared" si="154"/>
        <v>1.8300653594771243E-2</v>
      </c>
      <c r="H1198" s="34">
        <v>3</v>
      </c>
      <c r="I1198" s="37">
        <f t="shared" si="150"/>
        <v>6.1002178649237479E-3</v>
      </c>
      <c r="K1198" s="114"/>
    </row>
    <row r="1199" spans="1:11" ht="15.3" x14ac:dyDescent="0.5">
      <c r="A1199" s="23" t="s">
        <v>989</v>
      </c>
      <c r="B1199" s="3" t="s">
        <v>808</v>
      </c>
      <c r="C1199" s="4" t="s">
        <v>195</v>
      </c>
      <c r="D1199" s="125" t="s">
        <v>939</v>
      </c>
      <c r="E1199" s="125" t="s">
        <v>1576</v>
      </c>
      <c r="F1199" s="125" t="s">
        <v>1583</v>
      </c>
      <c r="G1199" s="37">
        <f t="shared" si="154"/>
        <v>1.8300653594771243E-2</v>
      </c>
      <c r="H1199" s="34">
        <v>5</v>
      </c>
      <c r="I1199" s="37">
        <f t="shared" si="150"/>
        <v>3.6601307189542487E-3</v>
      </c>
      <c r="K1199" s="114"/>
    </row>
    <row r="1200" spans="1:11" ht="15.3" x14ac:dyDescent="0.5">
      <c r="A1200" s="23" t="s">
        <v>990</v>
      </c>
      <c r="B1200" s="3" t="s">
        <v>809</v>
      </c>
      <c r="C1200" s="4" t="s">
        <v>195</v>
      </c>
      <c r="D1200" s="125" t="s">
        <v>987</v>
      </c>
      <c r="E1200" s="125" t="s">
        <v>1582</v>
      </c>
      <c r="F1200" s="125" t="s">
        <v>1588</v>
      </c>
      <c r="G1200" s="37">
        <f>28/765</f>
        <v>3.6601307189542485E-2</v>
      </c>
      <c r="H1200" s="34">
        <v>3</v>
      </c>
      <c r="I1200" s="37">
        <f t="shared" si="150"/>
        <v>1.2200435729847496E-2</v>
      </c>
      <c r="K1200" s="114"/>
    </row>
    <row r="1201" spans="1:11" ht="30.6" x14ac:dyDescent="0.5">
      <c r="A1201" s="23" t="s">
        <v>991</v>
      </c>
      <c r="B1201" s="16" t="s">
        <v>810</v>
      </c>
      <c r="C1201" s="4" t="s">
        <v>125</v>
      </c>
      <c r="D1201" s="118" t="s">
        <v>287</v>
      </c>
      <c r="E1201" s="118" t="s">
        <v>613</v>
      </c>
      <c r="F1201" s="119" t="s">
        <v>1553</v>
      </c>
      <c r="G1201" s="37">
        <f>1/225</f>
        <v>4.4444444444444444E-3</v>
      </c>
      <c r="H1201" s="34">
        <v>3</v>
      </c>
      <c r="I1201" s="37">
        <f t="shared" si="150"/>
        <v>1.4814814814814814E-3</v>
      </c>
      <c r="K1201" s="114"/>
    </row>
    <row r="1202" spans="1:11" ht="15.3" x14ac:dyDescent="0.5">
      <c r="A1202" s="11" t="s">
        <v>992</v>
      </c>
      <c r="B1202" s="16" t="s">
        <v>993</v>
      </c>
      <c r="C1202" s="6" t="s">
        <v>125</v>
      </c>
      <c r="D1202" s="125" t="s">
        <v>333</v>
      </c>
      <c r="E1202" s="125" t="s">
        <v>1579</v>
      </c>
      <c r="F1202" s="125" t="s">
        <v>1566</v>
      </c>
      <c r="G1202" s="37">
        <f>2/765</f>
        <v>2.6143790849673201E-3</v>
      </c>
      <c r="H1202" s="34">
        <v>3</v>
      </c>
      <c r="I1202" s="37">
        <f t="shared" si="150"/>
        <v>8.7145969498910673E-4</v>
      </c>
      <c r="K1202" s="114"/>
    </row>
    <row r="1203" spans="1:11" ht="15.3" x14ac:dyDescent="0.5">
      <c r="A1203" s="11" t="s">
        <v>994</v>
      </c>
      <c r="B1203" s="3" t="s">
        <v>1410</v>
      </c>
      <c r="C1203" s="4" t="s">
        <v>197</v>
      </c>
      <c r="D1203" s="118" t="s">
        <v>287</v>
      </c>
      <c r="E1203" s="118" t="s">
        <v>613</v>
      </c>
      <c r="F1203" s="119" t="s">
        <v>1553</v>
      </c>
      <c r="G1203" s="37">
        <f>1/225</f>
        <v>4.4444444444444444E-3</v>
      </c>
      <c r="H1203" s="34">
        <v>3</v>
      </c>
      <c r="I1203" s="37">
        <f t="shared" si="150"/>
        <v>1.4814814814814814E-3</v>
      </c>
      <c r="K1203" s="114"/>
    </row>
    <row r="1204" spans="1:11" ht="15.3" x14ac:dyDescent="0.5">
      <c r="A1204" s="11" t="s">
        <v>995</v>
      </c>
      <c r="B1204" s="3" t="s">
        <v>1411</v>
      </c>
      <c r="C1204" s="4" t="s">
        <v>197</v>
      </c>
      <c r="D1204" s="118" t="s">
        <v>287</v>
      </c>
      <c r="E1204" s="118" t="s">
        <v>613</v>
      </c>
      <c r="F1204" s="119" t="s">
        <v>1553</v>
      </c>
      <c r="G1204" s="37">
        <f t="shared" ref="G1204:G1208" si="155">1/225</f>
        <v>4.4444444444444444E-3</v>
      </c>
      <c r="H1204" s="34">
        <v>3</v>
      </c>
      <c r="I1204" s="37">
        <f t="shared" si="150"/>
        <v>1.4814814814814814E-3</v>
      </c>
      <c r="K1204" s="114"/>
    </row>
    <row r="1205" spans="1:11" ht="15.3" x14ac:dyDescent="0.5">
      <c r="A1205" s="11" t="s">
        <v>996</v>
      </c>
      <c r="B1205" s="3" t="s">
        <v>1412</v>
      </c>
      <c r="C1205" s="4" t="s">
        <v>197</v>
      </c>
      <c r="D1205" s="118" t="s">
        <v>287</v>
      </c>
      <c r="E1205" s="118" t="s">
        <v>613</v>
      </c>
      <c r="F1205" s="119" t="s">
        <v>1553</v>
      </c>
      <c r="G1205" s="37">
        <f t="shared" si="155"/>
        <v>4.4444444444444444E-3</v>
      </c>
      <c r="H1205" s="34">
        <v>3</v>
      </c>
      <c r="I1205" s="37">
        <f t="shared" si="150"/>
        <v>1.4814814814814814E-3</v>
      </c>
      <c r="K1205" s="114"/>
    </row>
    <row r="1206" spans="1:11" ht="15.3" x14ac:dyDescent="0.5">
      <c r="A1206" s="11" t="s">
        <v>997</v>
      </c>
      <c r="B1206" s="3" t="s">
        <v>1413</v>
      </c>
      <c r="C1206" s="4" t="s">
        <v>197</v>
      </c>
      <c r="D1206" s="118" t="s">
        <v>287</v>
      </c>
      <c r="E1206" s="118" t="s">
        <v>613</v>
      </c>
      <c r="F1206" s="119" t="s">
        <v>1553</v>
      </c>
      <c r="G1206" s="37">
        <f t="shared" si="155"/>
        <v>4.4444444444444444E-3</v>
      </c>
      <c r="H1206" s="34">
        <v>3</v>
      </c>
      <c r="I1206" s="37">
        <f t="shared" si="150"/>
        <v>1.4814814814814814E-3</v>
      </c>
      <c r="K1206" s="114"/>
    </row>
    <row r="1207" spans="1:11" ht="15.3" x14ac:dyDescent="0.5">
      <c r="A1207" s="11" t="s">
        <v>998</v>
      </c>
      <c r="B1207" s="3" t="s">
        <v>1414</v>
      </c>
      <c r="C1207" s="4" t="s">
        <v>197</v>
      </c>
      <c r="D1207" s="118" t="s">
        <v>287</v>
      </c>
      <c r="E1207" s="118" t="s">
        <v>613</v>
      </c>
      <c r="F1207" s="119" t="s">
        <v>1553</v>
      </c>
      <c r="G1207" s="37">
        <f t="shared" si="155"/>
        <v>4.4444444444444444E-3</v>
      </c>
      <c r="H1207" s="34">
        <v>3</v>
      </c>
      <c r="I1207" s="37">
        <f t="shared" si="150"/>
        <v>1.4814814814814814E-3</v>
      </c>
      <c r="K1207" s="114"/>
    </row>
    <row r="1208" spans="1:11" ht="15.3" x14ac:dyDescent="0.5">
      <c r="A1208" s="11" t="s">
        <v>999</v>
      </c>
      <c r="B1208" s="3" t="s">
        <v>1415</v>
      </c>
      <c r="C1208" s="4" t="s">
        <v>197</v>
      </c>
      <c r="D1208" s="118" t="s">
        <v>287</v>
      </c>
      <c r="E1208" s="118" t="s">
        <v>613</v>
      </c>
      <c r="F1208" s="119" t="s">
        <v>1553</v>
      </c>
      <c r="G1208" s="37">
        <f t="shared" si="155"/>
        <v>4.4444444444444444E-3</v>
      </c>
      <c r="H1208" s="34">
        <v>3</v>
      </c>
      <c r="I1208" s="37">
        <f t="shared" si="150"/>
        <v>1.4814814814814814E-3</v>
      </c>
      <c r="K1208" s="114"/>
    </row>
    <row r="1209" spans="1:11" ht="15.3" x14ac:dyDescent="0.5">
      <c r="A1209" s="11" t="s">
        <v>1000</v>
      </c>
      <c r="B1209" s="49" t="s">
        <v>1416</v>
      </c>
      <c r="C1209" s="4" t="s">
        <v>125</v>
      </c>
      <c r="D1209" s="118" t="s">
        <v>939</v>
      </c>
      <c r="E1209" s="125" t="s">
        <v>1576</v>
      </c>
      <c r="F1209" s="125" t="s">
        <v>1583</v>
      </c>
      <c r="G1209" s="37">
        <f t="shared" ref="G1209:G1224" si="156">14/765</f>
        <v>1.8300653594771243E-2</v>
      </c>
      <c r="H1209" s="34">
        <v>3</v>
      </c>
      <c r="I1209" s="37">
        <f t="shared" ref="I1209:I1234" si="157">G1209/H1209</f>
        <v>6.1002178649237479E-3</v>
      </c>
      <c r="K1209" s="114"/>
    </row>
    <row r="1210" spans="1:11" ht="15.3" x14ac:dyDescent="0.5">
      <c r="A1210" s="11" t="s">
        <v>1001</v>
      </c>
      <c r="B1210" s="3" t="s">
        <v>1417</v>
      </c>
      <c r="C1210" s="4" t="s">
        <v>125</v>
      </c>
      <c r="D1210" s="118" t="s">
        <v>939</v>
      </c>
      <c r="E1210" s="125" t="s">
        <v>1576</v>
      </c>
      <c r="F1210" s="125" t="s">
        <v>1583</v>
      </c>
      <c r="G1210" s="37">
        <f t="shared" si="156"/>
        <v>1.8300653594771243E-2</v>
      </c>
      <c r="H1210" s="34">
        <v>3</v>
      </c>
      <c r="I1210" s="37">
        <f t="shared" si="157"/>
        <v>6.1002178649237479E-3</v>
      </c>
      <c r="K1210" s="114"/>
    </row>
    <row r="1211" spans="1:11" ht="15.3" x14ac:dyDescent="0.5">
      <c r="A1211" s="11" t="s">
        <v>1002</v>
      </c>
      <c r="B1211" s="3" t="s">
        <v>1418</v>
      </c>
      <c r="C1211" s="4" t="s">
        <v>125</v>
      </c>
      <c r="D1211" s="118" t="s">
        <v>939</v>
      </c>
      <c r="E1211" s="125" t="s">
        <v>1576</v>
      </c>
      <c r="F1211" s="125" t="s">
        <v>1583</v>
      </c>
      <c r="G1211" s="37">
        <f t="shared" si="156"/>
        <v>1.8300653594771243E-2</v>
      </c>
      <c r="H1211" s="34">
        <v>3</v>
      </c>
      <c r="I1211" s="37">
        <f t="shared" si="157"/>
        <v>6.1002178649237479E-3</v>
      </c>
      <c r="K1211" s="114"/>
    </row>
    <row r="1212" spans="1:11" ht="15.3" x14ac:dyDescent="0.5">
      <c r="A1212" s="11" t="s">
        <v>1003</v>
      </c>
      <c r="B1212" s="3" t="s">
        <v>1419</v>
      </c>
      <c r="C1212" s="4" t="s">
        <v>125</v>
      </c>
      <c r="D1212" s="118" t="s">
        <v>939</v>
      </c>
      <c r="E1212" s="125" t="s">
        <v>1576</v>
      </c>
      <c r="F1212" s="125" t="s">
        <v>1583</v>
      </c>
      <c r="G1212" s="37">
        <f t="shared" si="156"/>
        <v>1.8300653594771243E-2</v>
      </c>
      <c r="H1212" s="34">
        <v>3</v>
      </c>
      <c r="I1212" s="37">
        <f t="shared" si="157"/>
        <v>6.1002178649237479E-3</v>
      </c>
      <c r="K1212" s="114"/>
    </row>
    <row r="1213" spans="1:11" ht="15.3" x14ac:dyDescent="0.5">
      <c r="A1213" s="11" t="s">
        <v>1004</v>
      </c>
      <c r="B1213" s="3" t="s">
        <v>1420</v>
      </c>
      <c r="C1213" s="4" t="s">
        <v>125</v>
      </c>
      <c r="D1213" s="118" t="s">
        <v>939</v>
      </c>
      <c r="E1213" s="125" t="s">
        <v>1576</v>
      </c>
      <c r="F1213" s="125" t="s">
        <v>1583</v>
      </c>
      <c r="G1213" s="37">
        <f t="shared" si="156"/>
        <v>1.8300653594771243E-2</v>
      </c>
      <c r="H1213" s="34">
        <v>3</v>
      </c>
      <c r="I1213" s="37">
        <f t="shared" si="157"/>
        <v>6.1002178649237479E-3</v>
      </c>
      <c r="K1213" s="114"/>
    </row>
    <row r="1214" spans="1:11" ht="15.3" x14ac:dyDescent="0.5">
      <c r="A1214" s="11" t="s">
        <v>1005</v>
      </c>
      <c r="B1214" s="3" t="s">
        <v>1421</v>
      </c>
      <c r="C1214" s="4" t="s">
        <v>125</v>
      </c>
      <c r="D1214" s="118" t="s">
        <v>939</v>
      </c>
      <c r="E1214" s="125" t="s">
        <v>1576</v>
      </c>
      <c r="F1214" s="125" t="s">
        <v>1583</v>
      </c>
      <c r="G1214" s="37">
        <f t="shared" si="156"/>
        <v>1.8300653594771243E-2</v>
      </c>
      <c r="H1214" s="34">
        <v>3</v>
      </c>
      <c r="I1214" s="37">
        <f t="shared" si="157"/>
        <v>6.1002178649237479E-3</v>
      </c>
      <c r="K1214" s="114"/>
    </row>
    <row r="1215" spans="1:11" ht="15.3" x14ac:dyDescent="0.5">
      <c r="A1215" s="11" t="s">
        <v>1006</v>
      </c>
      <c r="B1215" s="3" t="s">
        <v>1422</v>
      </c>
      <c r="C1215" s="4" t="s">
        <v>125</v>
      </c>
      <c r="D1215" s="118" t="s">
        <v>939</v>
      </c>
      <c r="E1215" s="125" t="s">
        <v>1576</v>
      </c>
      <c r="F1215" s="125" t="s">
        <v>1583</v>
      </c>
      <c r="G1215" s="37">
        <f t="shared" si="156"/>
        <v>1.8300653594771243E-2</v>
      </c>
      <c r="H1215" s="34">
        <v>3</v>
      </c>
      <c r="I1215" s="37">
        <f t="shared" si="157"/>
        <v>6.1002178649237479E-3</v>
      </c>
      <c r="K1215" s="114"/>
    </row>
    <row r="1216" spans="1:11" ht="15.3" x14ac:dyDescent="0.5">
      <c r="A1216" s="11" t="s">
        <v>1007</v>
      </c>
      <c r="B1216" s="3" t="s">
        <v>1423</v>
      </c>
      <c r="C1216" s="4" t="s">
        <v>125</v>
      </c>
      <c r="D1216" s="118" t="s">
        <v>939</v>
      </c>
      <c r="E1216" s="125" t="s">
        <v>1576</v>
      </c>
      <c r="F1216" s="125" t="s">
        <v>1583</v>
      </c>
      <c r="G1216" s="37">
        <f t="shared" si="156"/>
        <v>1.8300653594771243E-2</v>
      </c>
      <c r="H1216" s="34">
        <v>3</v>
      </c>
      <c r="I1216" s="37">
        <f t="shared" si="157"/>
        <v>6.1002178649237479E-3</v>
      </c>
      <c r="K1216" s="114"/>
    </row>
    <row r="1217" spans="1:11" ht="15.3" x14ac:dyDescent="0.5">
      <c r="A1217" s="11" t="s">
        <v>1008</v>
      </c>
      <c r="B1217" s="3" t="s">
        <v>1424</v>
      </c>
      <c r="C1217" s="4" t="s">
        <v>125</v>
      </c>
      <c r="D1217" s="118" t="s">
        <v>939</v>
      </c>
      <c r="E1217" s="125" t="s">
        <v>1576</v>
      </c>
      <c r="F1217" s="125" t="s">
        <v>1583</v>
      </c>
      <c r="G1217" s="37">
        <f t="shared" si="156"/>
        <v>1.8300653594771243E-2</v>
      </c>
      <c r="H1217" s="34">
        <v>3</v>
      </c>
      <c r="I1217" s="37">
        <f t="shared" si="157"/>
        <v>6.1002178649237479E-3</v>
      </c>
      <c r="K1217" s="114"/>
    </row>
    <row r="1218" spans="1:11" ht="15.3" x14ac:dyDescent="0.5">
      <c r="A1218" s="11" t="s">
        <v>1009</v>
      </c>
      <c r="B1218" s="3" t="s">
        <v>1425</v>
      </c>
      <c r="C1218" s="4" t="s">
        <v>125</v>
      </c>
      <c r="D1218" s="118" t="s">
        <v>939</v>
      </c>
      <c r="E1218" s="125" t="s">
        <v>1576</v>
      </c>
      <c r="F1218" s="125" t="s">
        <v>1583</v>
      </c>
      <c r="G1218" s="37">
        <f t="shared" si="156"/>
        <v>1.8300653594771243E-2</v>
      </c>
      <c r="H1218" s="34">
        <v>3</v>
      </c>
      <c r="I1218" s="37">
        <f t="shared" si="157"/>
        <v>6.1002178649237479E-3</v>
      </c>
      <c r="K1218" s="114"/>
    </row>
    <row r="1219" spans="1:11" ht="15.3" x14ac:dyDescent="0.5">
      <c r="A1219" s="11" t="s">
        <v>1010</v>
      </c>
      <c r="B1219" s="3" t="s">
        <v>1426</v>
      </c>
      <c r="C1219" s="4" t="s">
        <v>125</v>
      </c>
      <c r="D1219" s="118" t="s">
        <v>939</v>
      </c>
      <c r="E1219" s="125" t="s">
        <v>1576</v>
      </c>
      <c r="F1219" s="125" t="s">
        <v>1583</v>
      </c>
      <c r="G1219" s="37">
        <f t="shared" si="156"/>
        <v>1.8300653594771243E-2</v>
      </c>
      <c r="H1219" s="34">
        <v>3</v>
      </c>
      <c r="I1219" s="37">
        <f t="shared" si="157"/>
        <v>6.1002178649237479E-3</v>
      </c>
      <c r="K1219" s="114"/>
    </row>
    <row r="1220" spans="1:11" ht="15.3" x14ac:dyDescent="0.5">
      <c r="A1220" s="11" t="s">
        <v>1011</v>
      </c>
      <c r="B1220" s="3" t="s">
        <v>1427</v>
      </c>
      <c r="C1220" s="4" t="s">
        <v>125</v>
      </c>
      <c r="D1220" s="118" t="s">
        <v>939</v>
      </c>
      <c r="E1220" s="125" t="s">
        <v>1576</v>
      </c>
      <c r="F1220" s="125" t="s">
        <v>1583</v>
      </c>
      <c r="G1220" s="37">
        <f t="shared" si="156"/>
        <v>1.8300653594771243E-2</v>
      </c>
      <c r="H1220" s="34">
        <v>3</v>
      </c>
      <c r="I1220" s="37">
        <f t="shared" si="157"/>
        <v>6.1002178649237479E-3</v>
      </c>
      <c r="K1220" s="114"/>
    </row>
    <row r="1221" spans="1:11" ht="15.3" x14ac:dyDescent="0.5">
      <c r="A1221" s="11" t="s">
        <v>1012</v>
      </c>
      <c r="B1221" s="3" t="s">
        <v>1428</v>
      </c>
      <c r="C1221" s="4" t="s">
        <v>125</v>
      </c>
      <c r="D1221" s="118" t="s">
        <v>939</v>
      </c>
      <c r="E1221" s="125" t="s">
        <v>1576</v>
      </c>
      <c r="F1221" s="125" t="s">
        <v>1583</v>
      </c>
      <c r="G1221" s="37">
        <f t="shared" si="156"/>
        <v>1.8300653594771243E-2</v>
      </c>
      <c r="H1221" s="34">
        <v>3</v>
      </c>
      <c r="I1221" s="37">
        <f t="shared" si="157"/>
        <v>6.1002178649237479E-3</v>
      </c>
      <c r="K1221" s="114"/>
    </row>
    <row r="1222" spans="1:11" ht="15.3" x14ac:dyDescent="0.5">
      <c r="A1222" s="11" t="s">
        <v>1013</v>
      </c>
      <c r="B1222" s="3" t="s">
        <v>1429</v>
      </c>
      <c r="C1222" s="4" t="s">
        <v>125</v>
      </c>
      <c r="D1222" s="118" t="s">
        <v>939</v>
      </c>
      <c r="E1222" s="125" t="s">
        <v>1576</v>
      </c>
      <c r="F1222" s="125" t="s">
        <v>1583</v>
      </c>
      <c r="G1222" s="37">
        <f t="shared" si="156"/>
        <v>1.8300653594771243E-2</v>
      </c>
      <c r="H1222" s="34">
        <v>3</v>
      </c>
      <c r="I1222" s="37">
        <f t="shared" si="157"/>
        <v>6.1002178649237479E-3</v>
      </c>
      <c r="K1222" s="114"/>
    </row>
    <row r="1223" spans="1:11" ht="15.3" x14ac:dyDescent="0.5">
      <c r="A1223" s="11" t="s">
        <v>1014</v>
      </c>
      <c r="B1223" s="3" t="s">
        <v>1430</v>
      </c>
      <c r="C1223" s="4" t="s">
        <v>125</v>
      </c>
      <c r="D1223" s="118" t="s">
        <v>939</v>
      </c>
      <c r="E1223" s="125" t="s">
        <v>1576</v>
      </c>
      <c r="F1223" s="125" t="s">
        <v>1583</v>
      </c>
      <c r="G1223" s="37">
        <f t="shared" si="156"/>
        <v>1.8300653594771243E-2</v>
      </c>
      <c r="H1223" s="34">
        <v>3</v>
      </c>
      <c r="I1223" s="37">
        <f t="shared" si="157"/>
        <v>6.1002178649237479E-3</v>
      </c>
      <c r="K1223" s="114"/>
    </row>
    <row r="1224" spans="1:11" ht="15.3" x14ac:dyDescent="0.5">
      <c r="A1224" s="11" t="s">
        <v>1015</v>
      </c>
      <c r="B1224" s="3" t="s">
        <v>1431</v>
      </c>
      <c r="C1224" s="4" t="s">
        <v>125</v>
      </c>
      <c r="D1224" s="118" t="s">
        <v>939</v>
      </c>
      <c r="E1224" s="125" t="s">
        <v>1576</v>
      </c>
      <c r="F1224" s="125" t="s">
        <v>1583</v>
      </c>
      <c r="G1224" s="37">
        <f t="shared" si="156"/>
        <v>1.8300653594771243E-2</v>
      </c>
      <c r="H1224" s="34">
        <v>3</v>
      </c>
      <c r="I1224" s="37">
        <f t="shared" si="157"/>
        <v>6.1002178649237479E-3</v>
      </c>
      <c r="K1224" s="114"/>
    </row>
    <row r="1225" spans="1:11" ht="15.3" x14ac:dyDescent="0.5">
      <c r="A1225" s="11" t="s">
        <v>1016</v>
      </c>
      <c r="B1225" s="3" t="s">
        <v>1186</v>
      </c>
      <c r="C1225" s="4" t="s">
        <v>125</v>
      </c>
      <c r="D1225" s="118" t="s">
        <v>287</v>
      </c>
      <c r="E1225" s="118" t="s">
        <v>613</v>
      </c>
      <c r="F1225" s="119" t="s">
        <v>1553</v>
      </c>
      <c r="G1225" s="37">
        <f>1/225</f>
        <v>4.4444444444444444E-3</v>
      </c>
      <c r="H1225" s="34">
        <v>3</v>
      </c>
      <c r="I1225" s="37">
        <f t="shared" si="157"/>
        <v>1.4814814814814814E-3</v>
      </c>
      <c r="K1225" s="114"/>
    </row>
    <row r="1226" spans="1:11" ht="15.3" x14ac:dyDescent="0.5">
      <c r="A1226" s="11" t="s">
        <v>1017</v>
      </c>
      <c r="B1226" s="3" t="s">
        <v>1432</v>
      </c>
      <c r="C1226" s="4" t="s">
        <v>125</v>
      </c>
      <c r="D1226" s="118" t="s">
        <v>287</v>
      </c>
      <c r="E1226" s="118" t="s">
        <v>613</v>
      </c>
      <c r="F1226" s="119" t="s">
        <v>1553</v>
      </c>
      <c r="G1226" s="37">
        <f t="shared" ref="G1226:G1234" si="158">1/225</f>
        <v>4.4444444444444444E-3</v>
      </c>
      <c r="H1226" s="34">
        <v>3</v>
      </c>
      <c r="I1226" s="37">
        <f t="shared" si="157"/>
        <v>1.4814814814814814E-3</v>
      </c>
      <c r="K1226" s="114"/>
    </row>
    <row r="1227" spans="1:11" ht="15.3" x14ac:dyDescent="0.5">
      <c r="A1227" s="11" t="s">
        <v>1018</v>
      </c>
      <c r="B1227" s="3" t="s">
        <v>1433</v>
      </c>
      <c r="C1227" s="4" t="s">
        <v>125</v>
      </c>
      <c r="D1227" s="118" t="s">
        <v>287</v>
      </c>
      <c r="E1227" s="118" t="s">
        <v>613</v>
      </c>
      <c r="F1227" s="119" t="s">
        <v>1553</v>
      </c>
      <c r="G1227" s="37">
        <f t="shared" si="158"/>
        <v>4.4444444444444444E-3</v>
      </c>
      <c r="H1227" s="34">
        <v>3</v>
      </c>
      <c r="I1227" s="37">
        <f t="shared" si="157"/>
        <v>1.4814814814814814E-3</v>
      </c>
      <c r="K1227" s="114"/>
    </row>
    <row r="1228" spans="1:11" ht="15.3" x14ac:dyDescent="0.5">
      <c r="A1228" s="11" t="s">
        <v>1019</v>
      </c>
      <c r="B1228" s="3" t="s">
        <v>1434</v>
      </c>
      <c r="C1228" s="4" t="s">
        <v>125</v>
      </c>
      <c r="D1228" s="118" t="s">
        <v>287</v>
      </c>
      <c r="E1228" s="118" t="s">
        <v>613</v>
      </c>
      <c r="F1228" s="119" t="s">
        <v>1553</v>
      </c>
      <c r="G1228" s="37">
        <f t="shared" si="158"/>
        <v>4.4444444444444444E-3</v>
      </c>
      <c r="H1228" s="34">
        <v>3</v>
      </c>
      <c r="I1228" s="37">
        <f t="shared" si="157"/>
        <v>1.4814814814814814E-3</v>
      </c>
      <c r="K1228" s="114"/>
    </row>
    <row r="1229" spans="1:11" ht="15.3" x14ac:dyDescent="0.5">
      <c r="A1229" s="11" t="s">
        <v>1020</v>
      </c>
      <c r="B1229" s="3" t="s">
        <v>1435</v>
      </c>
      <c r="C1229" s="4" t="s">
        <v>125</v>
      </c>
      <c r="D1229" s="118" t="s">
        <v>287</v>
      </c>
      <c r="E1229" s="118" t="s">
        <v>613</v>
      </c>
      <c r="F1229" s="119" t="s">
        <v>1553</v>
      </c>
      <c r="G1229" s="37">
        <f t="shared" si="158"/>
        <v>4.4444444444444444E-3</v>
      </c>
      <c r="H1229" s="34">
        <v>3</v>
      </c>
      <c r="I1229" s="37">
        <f t="shared" si="157"/>
        <v>1.4814814814814814E-3</v>
      </c>
      <c r="K1229" s="114"/>
    </row>
    <row r="1230" spans="1:11" ht="15.3" x14ac:dyDescent="0.5">
      <c r="A1230" s="11" t="s">
        <v>1021</v>
      </c>
      <c r="B1230" s="3" t="s">
        <v>1436</v>
      </c>
      <c r="C1230" s="4" t="s">
        <v>125</v>
      </c>
      <c r="D1230" s="118" t="s">
        <v>287</v>
      </c>
      <c r="E1230" s="118" t="s">
        <v>613</v>
      </c>
      <c r="F1230" s="119" t="s">
        <v>1553</v>
      </c>
      <c r="G1230" s="37">
        <f t="shared" si="158"/>
        <v>4.4444444444444444E-3</v>
      </c>
      <c r="H1230" s="34">
        <v>3</v>
      </c>
      <c r="I1230" s="37">
        <f t="shared" si="157"/>
        <v>1.4814814814814814E-3</v>
      </c>
      <c r="K1230" s="114"/>
    </row>
    <row r="1231" spans="1:11" ht="15.3" x14ac:dyDescent="0.5">
      <c r="A1231" s="11" t="s">
        <v>1022</v>
      </c>
      <c r="B1231" s="3" t="s">
        <v>1437</v>
      </c>
      <c r="C1231" s="4" t="s">
        <v>125</v>
      </c>
      <c r="D1231" s="118" t="s">
        <v>287</v>
      </c>
      <c r="E1231" s="118" t="s">
        <v>613</v>
      </c>
      <c r="F1231" s="119" t="s">
        <v>1553</v>
      </c>
      <c r="G1231" s="37">
        <f t="shared" si="158"/>
        <v>4.4444444444444444E-3</v>
      </c>
      <c r="H1231" s="34">
        <v>3</v>
      </c>
      <c r="I1231" s="37">
        <f t="shared" si="157"/>
        <v>1.4814814814814814E-3</v>
      </c>
      <c r="K1231" s="114"/>
    </row>
    <row r="1232" spans="1:11" ht="15.3" x14ac:dyDescent="0.5">
      <c r="A1232" s="11" t="s">
        <v>1023</v>
      </c>
      <c r="B1232" s="3" t="s">
        <v>1438</v>
      </c>
      <c r="C1232" s="4" t="s">
        <v>125</v>
      </c>
      <c r="D1232" s="118" t="s">
        <v>287</v>
      </c>
      <c r="E1232" s="118" t="s">
        <v>613</v>
      </c>
      <c r="F1232" s="119" t="s">
        <v>1553</v>
      </c>
      <c r="G1232" s="37">
        <f t="shared" si="158"/>
        <v>4.4444444444444444E-3</v>
      </c>
      <c r="H1232" s="34">
        <v>3</v>
      </c>
      <c r="I1232" s="37">
        <f t="shared" si="157"/>
        <v>1.4814814814814814E-3</v>
      </c>
      <c r="K1232" s="114"/>
    </row>
    <row r="1233" spans="1:11" ht="15.3" x14ac:dyDescent="0.5">
      <c r="A1233" s="11" t="s">
        <v>1024</v>
      </c>
      <c r="B1233" s="3" t="s">
        <v>1439</v>
      </c>
      <c r="C1233" s="4" t="s">
        <v>125</v>
      </c>
      <c r="D1233" s="118" t="s">
        <v>287</v>
      </c>
      <c r="E1233" s="118" t="s">
        <v>613</v>
      </c>
      <c r="F1233" s="119" t="s">
        <v>1553</v>
      </c>
      <c r="G1233" s="37">
        <f t="shared" si="158"/>
        <v>4.4444444444444444E-3</v>
      </c>
      <c r="H1233" s="34">
        <v>3</v>
      </c>
      <c r="I1233" s="37">
        <f t="shared" si="157"/>
        <v>1.4814814814814814E-3</v>
      </c>
      <c r="K1233" s="114"/>
    </row>
    <row r="1234" spans="1:11" ht="15.3" x14ac:dyDescent="0.5">
      <c r="A1234" s="11" t="s">
        <v>1025</v>
      </c>
      <c r="B1234" s="3" t="s">
        <v>1440</v>
      </c>
      <c r="C1234" s="4" t="s">
        <v>125</v>
      </c>
      <c r="D1234" s="118" t="s">
        <v>287</v>
      </c>
      <c r="E1234" s="118" t="s">
        <v>613</v>
      </c>
      <c r="F1234" s="119" t="s">
        <v>1553</v>
      </c>
      <c r="G1234" s="37">
        <f t="shared" si="158"/>
        <v>4.4444444444444444E-3</v>
      </c>
      <c r="H1234" s="34">
        <v>3</v>
      </c>
      <c r="I1234" s="37">
        <f t="shared" si="157"/>
        <v>1.4814814814814814E-3</v>
      </c>
      <c r="K1234" s="114"/>
    </row>
    <row r="1235" spans="1:11" ht="15.3" x14ac:dyDescent="0.5">
      <c r="A1235" s="11" t="s">
        <v>1026</v>
      </c>
      <c r="B1235" s="3" t="s">
        <v>1441</v>
      </c>
      <c r="C1235" s="4" t="s">
        <v>125</v>
      </c>
      <c r="D1235" s="118" t="s">
        <v>939</v>
      </c>
      <c r="E1235" s="125" t="s">
        <v>1576</v>
      </c>
      <c r="F1235" s="125" t="s">
        <v>1583</v>
      </c>
      <c r="G1235" s="37">
        <f t="shared" ref="G1235:G1236" si="159">14/765</f>
        <v>1.8300653594771243E-2</v>
      </c>
      <c r="H1235" s="34">
        <v>3</v>
      </c>
      <c r="I1235" s="37">
        <f t="shared" ref="I1235:I1237" si="160">G1235/H1235</f>
        <v>6.1002178649237479E-3</v>
      </c>
      <c r="K1235" s="114"/>
    </row>
    <row r="1236" spans="1:11" ht="15.3" x14ac:dyDescent="0.5">
      <c r="A1236" s="11" t="s">
        <v>1027</v>
      </c>
      <c r="B1236" s="3" t="s">
        <v>1442</v>
      </c>
      <c r="C1236" s="4" t="s">
        <v>125</v>
      </c>
      <c r="D1236" s="118" t="s">
        <v>939</v>
      </c>
      <c r="E1236" s="125" t="s">
        <v>1576</v>
      </c>
      <c r="F1236" s="125" t="s">
        <v>1583</v>
      </c>
      <c r="G1236" s="37">
        <f t="shared" si="159"/>
        <v>1.8300653594771243E-2</v>
      </c>
      <c r="H1236" s="34">
        <v>3</v>
      </c>
      <c r="I1236" s="37">
        <f t="shared" si="160"/>
        <v>6.1002178649237479E-3</v>
      </c>
      <c r="K1236" s="114"/>
    </row>
    <row r="1237" spans="1:11" ht="15.3" x14ac:dyDescent="0.5">
      <c r="A1237" s="11" t="s">
        <v>1028</v>
      </c>
      <c r="B1237" s="3" t="s">
        <v>1443</v>
      </c>
      <c r="C1237" s="4" t="s">
        <v>125</v>
      </c>
      <c r="D1237" s="118" t="s">
        <v>940</v>
      </c>
      <c r="E1237" s="125" t="s">
        <v>1577</v>
      </c>
      <c r="F1237" s="125" t="s">
        <v>1584</v>
      </c>
      <c r="G1237" s="37">
        <f>4/765</f>
        <v>5.2287581699346402E-3</v>
      </c>
      <c r="H1237" s="34">
        <v>3</v>
      </c>
      <c r="I1237" s="37">
        <f t="shared" si="160"/>
        <v>1.7429193899782135E-3</v>
      </c>
      <c r="K1237" s="114"/>
    </row>
    <row r="1238" spans="1:11" ht="15.3" x14ac:dyDescent="0.5">
      <c r="A1238" s="23">
        <v>7</v>
      </c>
      <c r="B1238" s="59" t="s">
        <v>1029</v>
      </c>
      <c r="C1238" s="3"/>
      <c r="D1238" s="118"/>
      <c r="E1238" s="36"/>
      <c r="F1238" s="118"/>
      <c r="G1238" s="37"/>
      <c r="H1238" s="34"/>
      <c r="I1238" s="68" t="s">
        <v>1589</v>
      </c>
      <c r="K1238" s="114"/>
    </row>
    <row r="1239" spans="1:11" ht="15.3" x14ac:dyDescent="0.5">
      <c r="A1239" s="18" t="s">
        <v>475</v>
      </c>
      <c r="B1239" s="3" t="s">
        <v>846</v>
      </c>
      <c r="C1239" s="4" t="s">
        <v>125</v>
      </c>
      <c r="D1239" s="118" t="s">
        <v>566</v>
      </c>
      <c r="E1239" s="125" t="s">
        <v>1578</v>
      </c>
      <c r="F1239" s="125" t="s">
        <v>1585</v>
      </c>
      <c r="G1239" s="37">
        <f>8/765</f>
        <v>1.045751633986928E-2</v>
      </c>
      <c r="H1239" s="34">
        <v>3</v>
      </c>
      <c r="I1239" s="37">
        <f>G1239/H1239</f>
        <v>3.4858387799564269E-3</v>
      </c>
      <c r="K1239" s="114"/>
    </row>
    <row r="1240" spans="1:11" ht="15.3" x14ac:dyDescent="0.5">
      <c r="A1240" s="18" t="s">
        <v>476</v>
      </c>
      <c r="B1240" s="3" t="s">
        <v>847</v>
      </c>
      <c r="C1240" s="4" t="s">
        <v>125</v>
      </c>
      <c r="D1240" s="118" t="s">
        <v>566</v>
      </c>
      <c r="E1240" s="125" t="s">
        <v>1578</v>
      </c>
      <c r="F1240" s="125" t="s">
        <v>1585</v>
      </c>
      <c r="G1240" s="37">
        <f t="shared" ref="G1240:G1247" si="161">8/765</f>
        <v>1.045751633986928E-2</v>
      </c>
      <c r="H1240" s="34">
        <v>3</v>
      </c>
      <c r="I1240" s="37">
        <f t="shared" ref="I1240:I1259" si="162">G1240/H1240</f>
        <v>3.4858387799564269E-3</v>
      </c>
      <c r="K1240" s="114"/>
    </row>
    <row r="1241" spans="1:11" ht="15.3" x14ac:dyDescent="0.5">
      <c r="A1241" s="18" t="s">
        <v>477</v>
      </c>
      <c r="B1241" s="3" t="s">
        <v>848</v>
      </c>
      <c r="C1241" s="4" t="s">
        <v>125</v>
      </c>
      <c r="D1241" s="118" t="s">
        <v>333</v>
      </c>
      <c r="E1241" s="125" t="s">
        <v>1579</v>
      </c>
      <c r="F1241" s="125" t="s">
        <v>1566</v>
      </c>
      <c r="G1241" s="37">
        <f>2/765</f>
        <v>2.6143790849673201E-3</v>
      </c>
      <c r="H1241" s="34">
        <v>3</v>
      </c>
      <c r="I1241" s="37">
        <f t="shared" si="162"/>
        <v>8.7145969498910673E-4</v>
      </c>
      <c r="K1241" s="114"/>
    </row>
    <row r="1242" spans="1:11" ht="15.3" x14ac:dyDescent="0.5">
      <c r="A1242" s="18" t="s">
        <v>478</v>
      </c>
      <c r="B1242" s="3" t="s">
        <v>849</v>
      </c>
      <c r="C1242" s="4" t="s">
        <v>125</v>
      </c>
      <c r="D1242" s="118" t="s">
        <v>566</v>
      </c>
      <c r="E1242" s="125" t="s">
        <v>1578</v>
      </c>
      <c r="F1242" s="125" t="s">
        <v>1585</v>
      </c>
      <c r="G1242" s="37">
        <f t="shared" si="161"/>
        <v>1.045751633986928E-2</v>
      </c>
      <c r="H1242" s="34">
        <v>3</v>
      </c>
      <c r="I1242" s="37">
        <f t="shared" si="162"/>
        <v>3.4858387799564269E-3</v>
      </c>
      <c r="K1242" s="114"/>
    </row>
    <row r="1243" spans="1:11" ht="15.3" x14ac:dyDescent="0.5">
      <c r="A1243" s="18" t="s">
        <v>479</v>
      </c>
      <c r="B1243" s="3" t="s">
        <v>850</v>
      </c>
      <c r="C1243" s="4" t="s">
        <v>125</v>
      </c>
      <c r="D1243" s="118" t="s">
        <v>566</v>
      </c>
      <c r="E1243" s="125" t="s">
        <v>1578</v>
      </c>
      <c r="F1243" s="125" t="s">
        <v>1585</v>
      </c>
      <c r="G1243" s="37">
        <f t="shared" si="161"/>
        <v>1.045751633986928E-2</v>
      </c>
      <c r="H1243" s="34">
        <v>3</v>
      </c>
      <c r="I1243" s="37">
        <f t="shared" si="162"/>
        <v>3.4858387799564269E-3</v>
      </c>
      <c r="K1243" s="114"/>
    </row>
    <row r="1244" spans="1:11" ht="15.3" x14ac:dyDescent="0.5">
      <c r="A1244" s="18" t="s">
        <v>483</v>
      </c>
      <c r="B1244" s="3" t="s">
        <v>1195</v>
      </c>
      <c r="C1244" s="4" t="s">
        <v>125</v>
      </c>
      <c r="D1244" s="118" t="s">
        <v>566</v>
      </c>
      <c r="E1244" s="125" t="s">
        <v>1579</v>
      </c>
      <c r="F1244" s="125" t="s">
        <v>1566</v>
      </c>
      <c r="G1244" s="37">
        <f>2/765</f>
        <v>2.6143790849673201E-3</v>
      </c>
      <c r="H1244" s="34">
        <v>5</v>
      </c>
      <c r="I1244" s="37">
        <f t="shared" si="162"/>
        <v>5.2287581699346399E-4</v>
      </c>
      <c r="K1244" s="114"/>
    </row>
    <row r="1245" spans="1:11" ht="15.3" x14ac:dyDescent="0.5">
      <c r="A1245" s="18" t="s">
        <v>484</v>
      </c>
      <c r="B1245" s="3" t="s">
        <v>1030</v>
      </c>
      <c r="C1245" s="6" t="s">
        <v>125</v>
      </c>
      <c r="D1245" s="118" t="s">
        <v>940</v>
      </c>
      <c r="E1245" s="125" t="s">
        <v>1577</v>
      </c>
      <c r="F1245" s="125" t="s">
        <v>1584</v>
      </c>
      <c r="G1245" s="37">
        <f>4/765</f>
        <v>5.2287581699346402E-3</v>
      </c>
      <c r="H1245" s="34">
        <v>3</v>
      </c>
      <c r="I1245" s="37">
        <f t="shared" si="162"/>
        <v>1.7429193899782135E-3</v>
      </c>
      <c r="K1245" s="114"/>
    </row>
    <row r="1246" spans="1:11" ht="15.3" x14ac:dyDescent="0.5">
      <c r="A1246" s="18" t="s">
        <v>485</v>
      </c>
      <c r="B1246" s="3" t="s">
        <v>68</v>
      </c>
      <c r="C1246" s="4" t="s">
        <v>125</v>
      </c>
      <c r="D1246" s="118" t="s">
        <v>333</v>
      </c>
      <c r="E1246" s="125" t="s">
        <v>1579</v>
      </c>
      <c r="F1246" s="125" t="s">
        <v>1566</v>
      </c>
      <c r="G1246" s="37">
        <f>2/765</f>
        <v>2.6143790849673201E-3</v>
      </c>
      <c r="H1246" s="34">
        <v>7</v>
      </c>
      <c r="I1246" s="37">
        <f t="shared" si="162"/>
        <v>3.7348272642390287E-4</v>
      </c>
      <c r="K1246" s="114"/>
    </row>
    <row r="1247" spans="1:11" ht="15.3" x14ac:dyDescent="0.5">
      <c r="A1247" s="18" t="s">
        <v>486</v>
      </c>
      <c r="B1247" s="3" t="s">
        <v>759</v>
      </c>
      <c r="C1247" s="4" t="s">
        <v>125</v>
      </c>
      <c r="D1247" s="118" t="s">
        <v>566</v>
      </c>
      <c r="E1247" s="125" t="s">
        <v>1578</v>
      </c>
      <c r="F1247" s="125" t="s">
        <v>1585</v>
      </c>
      <c r="G1247" s="37">
        <f t="shared" si="161"/>
        <v>1.045751633986928E-2</v>
      </c>
      <c r="H1247" s="34">
        <v>3</v>
      </c>
      <c r="I1247" s="37">
        <f t="shared" si="162"/>
        <v>3.4858387799564269E-3</v>
      </c>
      <c r="K1247" s="114"/>
    </row>
    <row r="1248" spans="1:11" ht="15.3" x14ac:dyDescent="0.5">
      <c r="A1248" s="18" t="s">
        <v>487</v>
      </c>
      <c r="B1248" s="3" t="s">
        <v>69</v>
      </c>
      <c r="C1248" s="6" t="s">
        <v>125</v>
      </c>
      <c r="D1248" s="118" t="s">
        <v>333</v>
      </c>
      <c r="E1248" s="125" t="s">
        <v>1579</v>
      </c>
      <c r="F1248" s="125" t="s">
        <v>1566</v>
      </c>
      <c r="G1248" s="37">
        <f>2/765</f>
        <v>2.6143790849673201E-3</v>
      </c>
      <c r="H1248" s="34">
        <v>5</v>
      </c>
      <c r="I1248" s="37">
        <f t="shared" si="162"/>
        <v>5.2287581699346399E-4</v>
      </c>
      <c r="K1248" s="114"/>
    </row>
    <row r="1249" spans="1:11" ht="15.3" x14ac:dyDescent="0.5">
      <c r="A1249" s="18" t="s">
        <v>488</v>
      </c>
      <c r="B1249" s="3" t="s">
        <v>851</v>
      </c>
      <c r="C1249" s="6" t="s">
        <v>967</v>
      </c>
      <c r="D1249" s="118" t="s">
        <v>912</v>
      </c>
      <c r="E1249" s="125" t="s">
        <v>1580</v>
      </c>
      <c r="F1249" s="125" t="s">
        <v>1586</v>
      </c>
      <c r="G1249" s="37">
        <f>90/765</f>
        <v>0.11764705882352941</v>
      </c>
      <c r="H1249" s="34">
        <v>3</v>
      </c>
      <c r="I1249" s="37">
        <f t="shared" si="162"/>
        <v>3.9215686274509803E-2</v>
      </c>
      <c r="K1249" s="114"/>
    </row>
    <row r="1250" spans="1:11" ht="15.3" x14ac:dyDescent="0.5">
      <c r="A1250" s="18" t="s">
        <v>489</v>
      </c>
      <c r="B1250" s="3" t="s">
        <v>788</v>
      </c>
      <c r="C1250" s="6" t="s">
        <v>195</v>
      </c>
      <c r="D1250" s="118" t="s">
        <v>912</v>
      </c>
      <c r="E1250" s="125" t="s">
        <v>1580</v>
      </c>
      <c r="F1250" s="125" t="s">
        <v>1586</v>
      </c>
      <c r="G1250" s="37">
        <f>90/765</f>
        <v>0.11764705882352941</v>
      </c>
      <c r="H1250" s="34">
        <v>3</v>
      </c>
      <c r="I1250" s="37">
        <f t="shared" si="162"/>
        <v>3.9215686274509803E-2</v>
      </c>
      <c r="K1250" s="114"/>
    </row>
    <row r="1251" spans="1:11" ht="15.3" x14ac:dyDescent="0.5">
      <c r="A1251" s="18" t="s">
        <v>518</v>
      </c>
      <c r="B1251" s="3" t="s">
        <v>1444</v>
      </c>
      <c r="C1251" s="4" t="s">
        <v>197</v>
      </c>
      <c r="D1251" s="118" t="s">
        <v>287</v>
      </c>
      <c r="E1251" s="36" t="s">
        <v>639</v>
      </c>
      <c r="F1251" s="125" t="s">
        <v>1591</v>
      </c>
      <c r="G1251" s="139">
        <f>1/540</f>
        <v>1.8518518518518519E-3</v>
      </c>
      <c r="H1251" s="34">
        <v>3</v>
      </c>
      <c r="I1251" s="37">
        <f t="shared" si="162"/>
        <v>6.1728395061728394E-4</v>
      </c>
      <c r="K1251" s="114"/>
    </row>
    <row r="1252" spans="1:11" ht="15.3" x14ac:dyDescent="0.5">
      <c r="A1252" s="18" t="s">
        <v>519</v>
      </c>
      <c r="B1252" s="3" t="s">
        <v>1445</v>
      </c>
      <c r="C1252" s="4" t="s">
        <v>197</v>
      </c>
      <c r="D1252" s="118" t="s">
        <v>287</v>
      </c>
      <c r="E1252" s="36" t="s">
        <v>639</v>
      </c>
      <c r="F1252" s="125" t="s">
        <v>1591</v>
      </c>
      <c r="G1252" s="139">
        <f t="shared" ref="G1252:G1259" si="163">1/540</f>
        <v>1.8518518518518519E-3</v>
      </c>
      <c r="H1252" s="34">
        <v>3</v>
      </c>
      <c r="I1252" s="37">
        <f t="shared" si="162"/>
        <v>6.1728395061728394E-4</v>
      </c>
      <c r="K1252" s="114"/>
    </row>
    <row r="1253" spans="1:11" ht="15.3" x14ac:dyDescent="0.5">
      <c r="A1253" s="18" t="s">
        <v>520</v>
      </c>
      <c r="B1253" s="3" t="s">
        <v>1446</v>
      </c>
      <c r="C1253" s="4" t="s">
        <v>197</v>
      </c>
      <c r="D1253" s="118" t="s">
        <v>287</v>
      </c>
      <c r="E1253" s="36" t="s">
        <v>639</v>
      </c>
      <c r="F1253" s="125" t="s">
        <v>1591</v>
      </c>
      <c r="G1253" s="139">
        <f t="shared" si="163"/>
        <v>1.8518518518518519E-3</v>
      </c>
      <c r="H1253" s="34">
        <v>3</v>
      </c>
      <c r="I1253" s="37">
        <f t="shared" si="162"/>
        <v>6.1728395061728394E-4</v>
      </c>
      <c r="K1253" s="114"/>
    </row>
    <row r="1254" spans="1:11" ht="15.3" x14ac:dyDescent="0.5">
      <c r="A1254" s="18" t="s">
        <v>521</v>
      </c>
      <c r="B1254" s="3" t="s">
        <v>1447</v>
      </c>
      <c r="C1254" s="4" t="s">
        <v>197</v>
      </c>
      <c r="D1254" s="118" t="s">
        <v>287</v>
      </c>
      <c r="E1254" s="36" t="s">
        <v>639</v>
      </c>
      <c r="F1254" s="125" t="s">
        <v>1591</v>
      </c>
      <c r="G1254" s="139">
        <f t="shared" si="163"/>
        <v>1.8518518518518519E-3</v>
      </c>
      <c r="H1254" s="34">
        <v>3</v>
      </c>
      <c r="I1254" s="37">
        <f t="shared" si="162"/>
        <v>6.1728395061728394E-4</v>
      </c>
      <c r="K1254" s="114"/>
    </row>
    <row r="1255" spans="1:11" ht="15.3" x14ac:dyDescent="0.5">
      <c r="A1255" s="18" t="s">
        <v>522</v>
      </c>
      <c r="B1255" s="3" t="s">
        <v>1448</v>
      </c>
      <c r="C1255" s="4" t="s">
        <v>197</v>
      </c>
      <c r="D1255" s="118" t="s">
        <v>287</v>
      </c>
      <c r="E1255" s="36" t="s">
        <v>639</v>
      </c>
      <c r="F1255" s="125" t="s">
        <v>1591</v>
      </c>
      <c r="G1255" s="139">
        <f t="shared" si="163"/>
        <v>1.8518518518518519E-3</v>
      </c>
      <c r="H1255" s="34">
        <v>3</v>
      </c>
      <c r="I1255" s="37">
        <f t="shared" si="162"/>
        <v>6.1728395061728394E-4</v>
      </c>
      <c r="K1255" s="114"/>
    </row>
    <row r="1256" spans="1:11" ht="15.3" x14ac:dyDescent="0.5">
      <c r="A1256" s="18" t="s">
        <v>523</v>
      </c>
      <c r="B1256" s="3" t="s">
        <v>1449</v>
      </c>
      <c r="C1256" s="4" t="s">
        <v>197</v>
      </c>
      <c r="D1256" s="118" t="s">
        <v>287</v>
      </c>
      <c r="E1256" s="36" t="s">
        <v>639</v>
      </c>
      <c r="F1256" s="125" t="s">
        <v>1591</v>
      </c>
      <c r="G1256" s="139">
        <f t="shared" si="163"/>
        <v>1.8518518518518519E-3</v>
      </c>
      <c r="H1256" s="34">
        <v>3</v>
      </c>
      <c r="I1256" s="37">
        <f t="shared" si="162"/>
        <v>6.1728395061728394E-4</v>
      </c>
      <c r="K1256" s="114"/>
    </row>
    <row r="1257" spans="1:11" ht="15.3" x14ac:dyDescent="0.5">
      <c r="A1257" s="18" t="s">
        <v>524</v>
      </c>
      <c r="B1257" s="3" t="s">
        <v>1450</v>
      </c>
      <c r="C1257" s="4" t="s">
        <v>197</v>
      </c>
      <c r="D1257" s="118" t="s">
        <v>287</v>
      </c>
      <c r="E1257" s="36" t="s">
        <v>639</v>
      </c>
      <c r="F1257" s="125" t="s">
        <v>1591</v>
      </c>
      <c r="G1257" s="139">
        <f t="shared" si="163"/>
        <v>1.8518518518518519E-3</v>
      </c>
      <c r="H1257" s="34">
        <v>3</v>
      </c>
      <c r="I1257" s="37">
        <f t="shared" si="162"/>
        <v>6.1728395061728394E-4</v>
      </c>
      <c r="K1257" s="114"/>
    </row>
    <row r="1258" spans="1:11" ht="15.3" x14ac:dyDescent="0.5">
      <c r="A1258" s="18" t="s">
        <v>1039</v>
      </c>
      <c r="B1258" s="3" t="s">
        <v>1451</v>
      </c>
      <c r="C1258" s="4" t="s">
        <v>197</v>
      </c>
      <c r="D1258" s="118" t="s">
        <v>287</v>
      </c>
      <c r="E1258" s="36" t="s">
        <v>639</v>
      </c>
      <c r="F1258" s="125" t="s">
        <v>1591</v>
      </c>
      <c r="G1258" s="139">
        <f t="shared" si="163"/>
        <v>1.8518518518518519E-3</v>
      </c>
      <c r="H1258" s="34">
        <v>3</v>
      </c>
      <c r="I1258" s="37">
        <f t="shared" si="162"/>
        <v>6.1728395061728394E-4</v>
      </c>
      <c r="K1258" s="114"/>
    </row>
    <row r="1259" spans="1:11" ht="15.3" x14ac:dyDescent="0.5">
      <c r="A1259" s="18" t="s">
        <v>1040</v>
      </c>
      <c r="B1259" s="3" t="s">
        <v>1452</v>
      </c>
      <c r="C1259" s="4" t="s">
        <v>197</v>
      </c>
      <c r="D1259" s="118" t="s">
        <v>287</v>
      </c>
      <c r="E1259" s="36" t="s">
        <v>639</v>
      </c>
      <c r="F1259" s="125" t="s">
        <v>1591</v>
      </c>
      <c r="G1259" s="139">
        <f t="shared" si="163"/>
        <v>1.8518518518518519E-3</v>
      </c>
      <c r="H1259" s="34">
        <v>3</v>
      </c>
      <c r="I1259" s="37">
        <f t="shared" si="162"/>
        <v>6.1728395061728394E-4</v>
      </c>
      <c r="K1259" s="114"/>
    </row>
    <row r="1260" spans="1:11" ht="15.3" x14ac:dyDescent="0.5">
      <c r="A1260" s="18" t="s">
        <v>1041</v>
      </c>
      <c r="B1260" s="3" t="s">
        <v>854</v>
      </c>
      <c r="C1260" s="4" t="s">
        <v>196</v>
      </c>
      <c r="D1260" s="118" t="s">
        <v>333</v>
      </c>
      <c r="E1260" s="125" t="s">
        <v>1579</v>
      </c>
      <c r="F1260" s="125" t="s">
        <v>1566</v>
      </c>
      <c r="G1260" s="37">
        <f>2/765</f>
        <v>2.6143790849673201E-3</v>
      </c>
      <c r="H1260" s="34">
        <v>3</v>
      </c>
      <c r="I1260" s="37">
        <f t="shared" ref="I1260:I1277" si="164">G1260/H1260</f>
        <v>8.7145969498910673E-4</v>
      </c>
      <c r="K1260" s="114"/>
    </row>
    <row r="1261" spans="1:11" ht="15.3" x14ac:dyDescent="0.5">
      <c r="A1261" s="18" t="s">
        <v>1042</v>
      </c>
      <c r="B1261" s="3" t="s">
        <v>855</v>
      </c>
      <c r="C1261" s="4" t="s">
        <v>125</v>
      </c>
      <c r="D1261" s="118" t="s">
        <v>566</v>
      </c>
      <c r="E1261" s="125" t="s">
        <v>1578</v>
      </c>
      <c r="F1261" s="125" t="s">
        <v>1585</v>
      </c>
      <c r="G1261" s="37">
        <f t="shared" ref="G1261:G1275" si="165">8/765</f>
        <v>1.045751633986928E-2</v>
      </c>
      <c r="H1261" s="34">
        <v>3</v>
      </c>
      <c r="I1261" s="37">
        <f t="shared" si="164"/>
        <v>3.4858387799564269E-3</v>
      </c>
      <c r="K1261" s="114"/>
    </row>
    <row r="1262" spans="1:11" ht="15.3" x14ac:dyDescent="0.5">
      <c r="A1262" s="18" t="s">
        <v>1043</v>
      </c>
      <c r="B1262" s="3" t="s">
        <v>856</v>
      </c>
      <c r="C1262" s="4" t="s">
        <v>125</v>
      </c>
      <c r="D1262" s="118" t="s">
        <v>566</v>
      </c>
      <c r="E1262" s="125" t="s">
        <v>1578</v>
      </c>
      <c r="F1262" s="125" t="s">
        <v>1585</v>
      </c>
      <c r="G1262" s="37">
        <f t="shared" si="165"/>
        <v>1.045751633986928E-2</v>
      </c>
      <c r="H1262" s="34">
        <v>3</v>
      </c>
      <c r="I1262" s="37">
        <f t="shared" si="164"/>
        <v>3.4858387799564269E-3</v>
      </c>
      <c r="K1262" s="114"/>
    </row>
    <row r="1263" spans="1:11" ht="15.3" x14ac:dyDescent="0.5">
      <c r="A1263" s="18" t="s">
        <v>1044</v>
      </c>
      <c r="B1263" s="3" t="s">
        <v>857</v>
      </c>
      <c r="C1263" s="4" t="s">
        <v>125</v>
      </c>
      <c r="D1263" s="118" t="s">
        <v>566</v>
      </c>
      <c r="E1263" s="125" t="s">
        <v>1578</v>
      </c>
      <c r="F1263" s="125" t="s">
        <v>1585</v>
      </c>
      <c r="G1263" s="37">
        <f t="shared" si="165"/>
        <v>1.045751633986928E-2</v>
      </c>
      <c r="H1263" s="34">
        <v>3</v>
      </c>
      <c r="I1263" s="37">
        <f t="shared" si="164"/>
        <v>3.4858387799564269E-3</v>
      </c>
      <c r="K1263" s="114"/>
    </row>
    <row r="1264" spans="1:11" ht="15.3" x14ac:dyDescent="0.5">
      <c r="A1264" s="18" t="s">
        <v>1045</v>
      </c>
      <c r="B1264" s="3" t="s">
        <v>1200</v>
      </c>
      <c r="C1264" s="4" t="s">
        <v>125</v>
      </c>
      <c r="D1264" s="118" t="s">
        <v>566</v>
      </c>
      <c r="E1264" s="125" t="s">
        <v>1578</v>
      </c>
      <c r="F1264" s="125" t="s">
        <v>1585</v>
      </c>
      <c r="G1264" s="37">
        <f t="shared" si="165"/>
        <v>1.045751633986928E-2</v>
      </c>
      <c r="H1264" s="34">
        <v>3</v>
      </c>
      <c r="I1264" s="37">
        <f t="shared" si="164"/>
        <v>3.4858387799564269E-3</v>
      </c>
      <c r="K1264" s="114"/>
    </row>
    <row r="1265" spans="1:11" ht="15.3" x14ac:dyDescent="0.5">
      <c r="A1265" s="18" t="s">
        <v>1046</v>
      </c>
      <c r="B1265" s="3" t="s">
        <v>1453</v>
      </c>
      <c r="C1265" s="4" t="s">
        <v>195</v>
      </c>
      <c r="D1265" s="118" t="s">
        <v>566</v>
      </c>
      <c r="E1265" s="125" t="s">
        <v>1578</v>
      </c>
      <c r="F1265" s="125" t="s">
        <v>1585</v>
      </c>
      <c r="G1265" s="37">
        <f t="shared" si="165"/>
        <v>1.045751633986928E-2</v>
      </c>
      <c r="H1265" s="34">
        <v>3</v>
      </c>
      <c r="I1265" s="37">
        <f t="shared" si="164"/>
        <v>3.4858387799564269E-3</v>
      </c>
      <c r="K1265" s="114"/>
    </row>
    <row r="1266" spans="1:11" ht="15.3" x14ac:dyDescent="0.5">
      <c r="A1266" s="18" t="s">
        <v>1047</v>
      </c>
      <c r="B1266" s="3" t="s">
        <v>1454</v>
      </c>
      <c r="C1266" s="4" t="s">
        <v>125</v>
      </c>
      <c r="D1266" s="118" t="s">
        <v>566</v>
      </c>
      <c r="E1266" s="125" t="s">
        <v>1578</v>
      </c>
      <c r="F1266" s="125" t="s">
        <v>1585</v>
      </c>
      <c r="G1266" s="37">
        <f t="shared" si="165"/>
        <v>1.045751633986928E-2</v>
      </c>
      <c r="H1266" s="34">
        <v>3</v>
      </c>
      <c r="I1266" s="37">
        <f t="shared" si="164"/>
        <v>3.4858387799564269E-3</v>
      </c>
      <c r="K1266" s="114"/>
    </row>
    <row r="1267" spans="1:11" ht="15.3" x14ac:dyDescent="0.5">
      <c r="A1267" s="18" t="s">
        <v>1055</v>
      </c>
      <c r="B1267" s="3" t="s">
        <v>1455</v>
      </c>
      <c r="C1267" s="4" t="s">
        <v>125</v>
      </c>
      <c r="D1267" s="118" t="s">
        <v>566</v>
      </c>
      <c r="E1267" s="125" t="s">
        <v>1578</v>
      </c>
      <c r="F1267" s="125" t="s">
        <v>1585</v>
      </c>
      <c r="G1267" s="37">
        <f t="shared" si="165"/>
        <v>1.045751633986928E-2</v>
      </c>
      <c r="H1267" s="34">
        <v>3</v>
      </c>
      <c r="I1267" s="37">
        <f t="shared" si="164"/>
        <v>3.4858387799564269E-3</v>
      </c>
      <c r="K1267" s="114"/>
    </row>
    <row r="1268" spans="1:11" ht="15.3" x14ac:dyDescent="0.5">
      <c r="A1268" s="18" t="s">
        <v>1056</v>
      </c>
      <c r="B1268" s="3" t="s">
        <v>1456</v>
      </c>
      <c r="C1268" s="4" t="s">
        <v>125</v>
      </c>
      <c r="D1268" s="118" t="s">
        <v>566</v>
      </c>
      <c r="E1268" s="125" t="s">
        <v>1578</v>
      </c>
      <c r="F1268" s="125" t="s">
        <v>1585</v>
      </c>
      <c r="G1268" s="37">
        <f t="shared" si="165"/>
        <v>1.045751633986928E-2</v>
      </c>
      <c r="H1268" s="34">
        <v>3</v>
      </c>
      <c r="I1268" s="37">
        <f t="shared" si="164"/>
        <v>3.4858387799564269E-3</v>
      </c>
      <c r="K1268" s="114"/>
    </row>
    <row r="1269" spans="1:11" ht="15.3" x14ac:dyDescent="0.5">
      <c r="A1269" s="18" t="s">
        <v>1063</v>
      </c>
      <c r="B1269" s="3" t="s">
        <v>1457</v>
      </c>
      <c r="C1269" s="4" t="s">
        <v>125</v>
      </c>
      <c r="D1269" s="118" t="s">
        <v>566</v>
      </c>
      <c r="E1269" s="125" t="s">
        <v>1578</v>
      </c>
      <c r="F1269" s="125" t="s">
        <v>1585</v>
      </c>
      <c r="G1269" s="37">
        <f t="shared" si="165"/>
        <v>1.045751633986928E-2</v>
      </c>
      <c r="H1269" s="34">
        <v>3</v>
      </c>
      <c r="I1269" s="37">
        <f t="shared" si="164"/>
        <v>3.4858387799564269E-3</v>
      </c>
      <c r="K1269" s="114"/>
    </row>
    <row r="1270" spans="1:11" ht="30.6" x14ac:dyDescent="0.5">
      <c r="A1270" s="18" t="s">
        <v>1064</v>
      </c>
      <c r="B1270" s="16" t="s">
        <v>1458</v>
      </c>
      <c r="C1270" s="4" t="s">
        <v>125</v>
      </c>
      <c r="D1270" s="118" t="s">
        <v>566</v>
      </c>
      <c r="E1270" s="125" t="s">
        <v>1578</v>
      </c>
      <c r="F1270" s="125" t="s">
        <v>1585</v>
      </c>
      <c r="G1270" s="37">
        <f t="shared" si="165"/>
        <v>1.045751633986928E-2</v>
      </c>
      <c r="H1270" s="34">
        <v>3</v>
      </c>
      <c r="I1270" s="37">
        <f t="shared" si="164"/>
        <v>3.4858387799564269E-3</v>
      </c>
      <c r="K1270" s="114"/>
    </row>
    <row r="1271" spans="1:11" ht="30.6" x14ac:dyDescent="0.5">
      <c r="A1271" s="18" t="s">
        <v>1065</v>
      </c>
      <c r="B1271" s="16" t="s">
        <v>1459</v>
      </c>
      <c r="C1271" s="4" t="s">
        <v>125</v>
      </c>
      <c r="D1271" s="118" t="s">
        <v>566</v>
      </c>
      <c r="E1271" s="125" t="s">
        <v>1578</v>
      </c>
      <c r="F1271" s="125" t="s">
        <v>1585</v>
      </c>
      <c r="G1271" s="37">
        <f t="shared" si="165"/>
        <v>1.045751633986928E-2</v>
      </c>
      <c r="H1271" s="34">
        <v>3</v>
      </c>
      <c r="I1271" s="37">
        <f t="shared" si="164"/>
        <v>3.4858387799564269E-3</v>
      </c>
      <c r="K1271" s="114"/>
    </row>
    <row r="1272" spans="1:11" ht="15.3" x14ac:dyDescent="0.5">
      <c r="A1272" s="18" t="s">
        <v>1066</v>
      </c>
      <c r="B1272" s="16" t="s">
        <v>1460</v>
      </c>
      <c r="C1272" s="4" t="s">
        <v>125</v>
      </c>
      <c r="D1272" s="118" t="s">
        <v>566</v>
      </c>
      <c r="E1272" s="125" t="s">
        <v>1578</v>
      </c>
      <c r="F1272" s="125" t="s">
        <v>1585</v>
      </c>
      <c r="G1272" s="37">
        <f t="shared" si="165"/>
        <v>1.045751633986928E-2</v>
      </c>
      <c r="H1272" s="34">
        <v>3</v>
      </c>
      <c r="I1272" s="37">
        <f t="shared" si="164"/>
        <v>3.4858387799564269E-3</v>
      </c>
      <c r="K1272" s="114"/>
    </row>
    <row r="1273" spans="1:11" ht="30.6" x14ac:dyDescent="0.5">
      <c r="A1273" s="18" t="s">
        <v>1067</v>
      </c>
      <c r="B1273" s="16" t="s">
        <v>1461</v>
      </c>
      <c r="C1273" s="4" t="s">
        <v>125</v>
      </c>
      <c r="D1273" s="118" t="s">
        <v>566</v>
      </c>
      <c r="E1273" s="125" t="s">
        <v>1578</v>
      </c>
      <c r="F1273" s="125" t="s">
        <v>1585</v>
      </c>
      <c r="G1273" s="37">
        <f t="shared" si="165"/>
        <v>1.045751633986928E-2</v>
      </c>
      <c r="H1273" s="34">
        <v>3</v>
      </c>
      <c r="I1273" s="37">
        <f t="shared" si="164"/>
        <v>3.4858387799564269E-3</v>
      </c>
      <c r="K1273" s="114"/>
    </row>
    <row r="1274" spans="1:11" ht="15.3" x14ac:dyDescent="0.5">
      <c r="A1274" s="18" t="s">
        <v>1068</v>
      </c>
      <c r="B1274" s="3" t="s">
        <v>1204</v>
      </c>
      <c r="C1274" s="4" t="s">
        <v>125</v>
      </c>
      <c r="D1274" s="118" t="s">
        <v>566</v>
      </c>
      <c r="E1274" s="125" t="s">
        <v>1578</v>
      </c>
      <c r="F1274" s="125" t="s">
        <v>1585</v>
      </c>
      <c r="G1274" s="37">
        <f t="shared" si="165"/>
        <v>1.045751633986928E-2</v>
      </c>
      <c r="H1274" s="34">
        <v>3</v>
      </c>
      <c r="I1274" s="37">
        <f t="shared" si="164"/>
        <v>3.4858387799564269E-3</v>
      </c>
      <c r="K1274" s="114"/>
    </row>
    <row r="1275" spans="1:11" ht="15.3" x14ac:dyDescent="0.5">
      <c r="A1275" s="18" t="s">
        <v>1069</v>
      </c>
      <c r="B1275" s="3" t="s">
        <v>1462</v>
      </c>
      <c r="C1275" s="4" t="s">
        <v>125</v>
      </c>
      <c r="D1275" s="118" t="s">
        <v>566</v>
      </c>
      <c r="E1275" s="125" t="s">
        <v>1578</v>
      </c>
      <c r="F1275" s="125" t="s">
        <v>1585</v>
      </c>
      <c r="G1275" s="37">
        <f t="shared" si="165"/>
        <v>1.045751633986928E-2</v>
      </c>
      <c r="H1275" s="34">
        <v>3</v>
      </c>
      <c r="I1275" s="37">
        <f t="shared" si="164"/>
        <v>3.4858387799564269E-3</v>
      </c>
      <c r="K1275" s="114"/>
    </row>
    <row r="1276" spans="1:11" ht="15.3" x14ac:dyDescent="0.5">
      <c r="A1276" s="18" t="s">
        <v>1485</v>
      </c>
      <c r="B1276" s="3" t="s">
        <v>1463</v>
      </c>
      <c r="C1276" s="4" t="s">
        <v>197</v>
      </c>
      <c r="D1276" s="118" t="s">
        <v>287</v>
      </c>
      <c r="E1276" s="36" t="s">
        <v>639</v>
      </c>
      <c r="F1276" s="125" t="s">
        <v>1591</v>
      </c>
      <c r="G1276" s="139">
        <f>1/540</f>
        <v>1.8518518518518519E-3</v>
      </c>
      <c r="H1276" s="34">
        <v>3</v>
      </c>
      <c r="I1276" s="37">
        <f t="shared" si="164"/>
        <v>6.1728395061728394E-4</v>
      </c>
      <c r="K1276" s="114"/>
    </row>
    <row r="1277" spans="1:11" ht="15.3" x14ac:dyDescent="0.5">
      <c r="A1277" s="18" t="s">
        <v>1486</v>
      </c>
      <c r="B1277" s="3" t="s">
        <v>1464</v>
      </c>
      <c r="C1277" s="4" t="s">
        <v>197</v>
      </c>
      <c r="D1277" s="118" t="s">
        <v>287</v>
      </c>
      <c r="E1277" s="36" t="s">
        <v>639</v>
      </c>
      <c r="F1277" s="125" t="s">
        <v>1591</v>
      </c>
      <c r="G1277" s="139">
        <f>1/540</f>
        <v>1.8518518518518519E-3</v>
      </c>
      <c r="H1277" s="34">
        <v>3</v>
      </c>
      <c r="I1277" s="37">
        <f t="shared" si="164"/>
        <v>6.1728395061728394E-4</v>
      </c>
      <c r="K1277" s="114"/>
    </row>
    <row r="1278" spans="1:11" ht="15.3" x14ac:dyDescent="0.5">
      <c r="A1278" s="18" t="s">
        <v>1487</v>
      </c>
      <c r="B1278" s="3" t="s">
        <v>1465</v>
      </c>
      <c r="C1278" s="4" t="s">
        <v>1062</v>
      </c>
      <c r="D1278" s="118" t="s">
        <v>333</v>
      </c>
      <c r="E1278" s="125" t="s">
        <v>1579</v>
      </c>
      <c r="F1278" s="125" t="s">
        <v>1566</v>
      </c>
      <c r="G1278" s="37">
        <f>2/765</f>
        <v>2.6143790849673201E-3</v>
      </c>
      <c r="H1278" s="34">
        <v>3</v>
      </c>
      <c r="I1278" s="37">
        <f t="shared" ref="I1278" si="166">G1278/H1278</f>
        <v>8.7145969498910673E-4</v>
      </c>
      <c r="K1278" s="114"/>
    </row>
    <row r="1279" spans="1:11" ht="15.3" x14ac:dyDescent="0.5">
      <c r="A1279" s="18" t="s">
        <v>1488</v>
      </c>
      <c r="B1279" s="3" t="s">
        <v>1466</v>
      </c>
      <c r="C1279" s="4" t="s">
        <v>197</v>
      </c>
      <c r="D1279" s="118" t="s">
        <v>287</v>
      </c>
      <c r="E1279" s="36" t="s">
        <v>639</v>
      </c>
      <c r="F1279" s="125" t="s">
        <v>1591</v>
      </c>
      <c r="G1279" s="139">
        <f>1/540</f>
        <v>1.8518518518518519E-3</v>
      </c>
      <c r="H1279" s="34">
        <v>3</v>
      </c>
      <c r="I1279" s="37">
        <f t="shared" ref="I1279:I1280" si="167">G1279/H1279</f>
        <v>6.1728395061728394E-4</v>
      </c>
      <c r="K1279" s="114"/>
    </row>
    <row r="1280" spans="1:11" ht="15.3" x14ac:dyDescent="0.5">
      <c r="A1280" s="18" t="s">
        <v>1489</v>
      </c>
      <c r="B1280" s="3" t="s">
        <v>1467</v>
      </c>
      <c r="C1280" s="4" t="s">
        <v>1062</v>
      </c>
      <c r="D1280" s="118" t="s">
        <v>333</v>
      </c>
      <c r="E1280" s="125" t="s">
        <v>1579</v>
      </c>
      <c r="F1280" s="125" t="s">
        <v>1566</v>
      </c>
      <c r="G1280" s="37">
        <f>2/765</f>
        <v>2.6143790849673201E-3</v>
      </c>
      <c r="H1280" s="34">
        <v>3</v>
      </c>
      <c r="I1280" s="37">
        <f t="shared" si="167"/>
        <v>8.7145969498910673E-4</v>
      </c>
      <c r="K1280" s="114"/>
    </row>
    <row r="1281" spans="1:11" ht="15.3" x14ac:dyDescent="0.5">
      <c r="A1281" s="18" t="s">
        <v>1490</v>
      </c>
      <c r="B1281" s="3" t="s">
        <v>1468</v>
      </c>
      <c r="C1281" s="4" t="s">
        <v>197</v>
      </c>
      <c r="D1281" s="118" t="s">
        <v>287</v>
      </c>
      <c r="E1281" s="36" t="s">
        <v>639</v>
      </c>
      <c r="F1281" s="125" t="s">
        <v>1591</v>
      </c>
      <c r="G1281" s="139">
        <f>1/540</f>
        <v>1.8518518518518519E-3</v>
      </c>
      <c r="H1281" s="34">
        <v>3</v>
      </c>
      <c r="I1281" s="37">
        <f t="shared" ref="I1281:I1294" si="168">G1281/H1281</f>
        <v>6.1728395061728394E-4</v>
      </c>
      <c r="K1281" s="114"/>
    </row>
    <row r="1282" spans="1:11" ht="15.3" x14ac:dyDescent="0.5">
      <c r="A1282" s="18" t="s">
        <v>1491</v>
      </c>
      <c r="B1282" s="3" t="s">
        <v>1465</v>
      </c>
      <c r="C1282" s="4" t="s">
        <v>1062</v>
      </c>
      <c r="D1282" s="118" t="s">
        <v>333</v>
      </c>
      <c r="E1282" s="125" t="s">
        <v>1579</v>
      </c>
      <c r="F1282" s="125" t="s">
        <v>1566</v>
      </c>
      <c r="G1282" s="37">
        <f>2/765</f>
        <v>2.6143790849673201E-3</v>
      </c>
      <c r="H1282" s="34">
        <v>3</v>
      </c>
      <c r="I1282" s="37">
        <f t="shared" si="168"/>
        <v>8.7145969498910673E-4</v>
      </c>
      <c r="K1282" s="114"/>
    </row>
    <row r="1283" spans="1:11" ht="15.3" x14ac:dyDescent="0.5">
      <c r="A1283" s="18" t="s">
        <v>1492</v>
      </c>
      <c r="B1283" s="3" t="s">
        <v>1469</v>
      </c>
      <c r="C1283" s="4" t="s">
        <v>125</v>
      </c>
      <c r="D1283" s="118" t="s">
        <v>566</v>
      </c>
      <c r="E1283" s="125" t="s">
        <v>1578</v>
      </c>
      <c r="F1283" s="125" t="s">
        <v>1585</v>
      </c>
      <c r="G1283" s="37">
        <f t="shared" ref="G1283:G1294" si="169">8/765</f>
        <v>1.045751633986928E-2</v>
      </c>
      <c r="H1283" s="34">
        <v>3</v>
      </c>
      <c r="I1283" s="37">
        <f t="shared" si="168"/>
        <v>3.4858387799564269E-3</v>
      </c>
      <c r="K1283" s="114"/>
    </row>
    <row r="1284" spans="1:11" ht="15.3" x14ac:dyDescent="0.5">
      <c r="A1284" s="18" t="s">
        <v>1493</v>
      </c>
      <c r="B1284" s="3" t="s">
        <v>1470</v>
      </c>
      <c r="C1284" s="4" t="s">
        <v>125</v>
      </c>
      <c r="D1284" s="118" t="s">
        <v>940</v>
      </c>
      <c r="E1284" s="125" t="s">
        <v>1577</v>
      </c>
      <c r="F1284" s="125" t="s">
        <v>1584</v>
      </c>
      <c r="G1284" s="37">
        <f>4/765</f>
        <v>5.2287581699346402E-3</v>
      </c>
      <c r="H1284" s="34">
        <v>3</v>
      </c>
      <c r="I1284" s="37">
        <f t="shared" si="168"/>
        <v>1.7429193899782135E-3</v>
      </c>
      <c r="K1284" s="114"/>
    </row>
    <row r="1285" spans="1:11" ht="15.3" x14ac:dyDescent="0.5">
      <c r="A1285" s="18" t="s">
        <v>1494</v>
      </c>
      <c r="B1285" s="3" t="s">
        <v>38</v>
      </c>
      <c r="C1285" s="4" t="s">
        <v>195</v>
      </c>
      <c r="D1285" s="118" t="s">
        <v>566</v>
      </c>
      <c r="E1285" s="125" t="s">
        <v>1578</v>
      </c>
      <c r="F1285" s="125" t="s">
        <v>1585</v>
      </c>
      <c r="G1285" s="37">
        <f t="shared" si="169"/>
        <v>1.045751633986928E-2</v>
      </c>
      <c r="H1285" s="34">
        <v>3</v>
      </c>
      <c r="I1285" s="37">
        <f t="shared" si="168"/>
        <v>3.4858387799564269E-3</v>
      </c>
      <c r="K1285" s="114"/>
    </row>
    <row r="1286" spans="1:11" ht="15.3" x14ac:dyDescent="0.5">
      <c r="A1286" s="18" t="s">
        <v>1495</v>
      </c>
      <c r="B1286" s="3" t="s">
        <v>1471</v>
      </c>
      <c r="C1286" s="4" t="s">
        <v>498</v>
      </c>
      <c r="D1286" s="118" t="s">
        <v>566</v>
      </c>
      <c r="E1286" s="125" t="s">
        <v>1578</v>
      </c>
      <c r="F1286" s="125" t="s">
        <v>1585</v>
      </c>
      <c r="G1286" s="37">
        <f t="shared" si="169"/>
        <v>1.045751633986928E-2</v>
      </c>
      <c r="H1286" s="34">
        <v>3</v>
      </c>
      <c r="I1286" s="37">
        <f t="shared" si="168"/>
        <v>3.4858387799564269E-3</v>
      </c>
      <c r="K1286" s="114"/>
    </row>
    <row r="1287" spans="1:11" ht="15.3" x14ac:dyDescent="0.5">
      <c r="A1287" s="18" t="s">
        <v>1496</v>
      </c>
      <c r="B1287" s="3" t="s">
        <v>1472</v>
      </c>
      <c r="C1287" s="4" t="s">
        <v>125</v>
      </c>
      <c r="D1287" s="118" t="s">
        <v>566</v>
      </c>
      <c r="E1287" s="125" t="s">
        <v>1578</v>
      </c>
      <c r="F1287" s="125" t="s">
        <v>1585</v>
      </c>
      <c r="G1287" s="37">
        <f t="shared" si="169"/>
        <v>1.045751633986928E-2</v>
      </c>
      <c r="H1287" s="34">
        <v>3</v>
      </c>
      <c r="I1287" s="37">
        <f t="shared" si="168"/>
        <v>3.4858387799564269E-3</v>
      </c>
      <c r="K1287" s="114"/>
    </row>
    <row r="1288" spans="1:11" ht="15.3" x14ac:dyDescent="0.5">
      <c r="A1288" s="18" t="s">
        <v>1497</v>
      </c>
      <c r="B1288" s="3" t="s">
        <v>1473</v>
      </c>
      <c r="C1288" s="4" t="s">
        <v>125</v>
      </c>
      <c r="D1288" s="118" t="s">
        <v>566</v>
      </c>
      <c r="E1288" s="125" t="s">
        <v>1578</v>
      </c>
      <c r="F1288" s="125" t="s">
        <v>1585</v>
      </c>
      <c r="G1288" s="37">
        <f t="shared" si="169"/>
        <v>1.045751633986928E-2</v>
      </c>
      <c r="H1288" s="34">
        <v>3</v>
      </c>
      <c r="I1288" s="37">
        <f t="shared" si="168"/>
        <v>3.4858387799564269E-3</v>
      </c>
      <c r="K1288" s="114"/>
    </row>
    <row r="1289" spans="1:11" ht="15.3" x14ac:dyDescent="0.5">
      <c r="A1289" s="18" t="s">
        <v>1498</v>
      </c>
      <c r="B1289" s="3" t="s">
        <v>1474</v>
      </c>
      <c r="C1289" s="4" t="s">
        <v>125</v>
      </c>
      <c r="D1289" s="118" t="s">
        <v>566</v>
      </c>
      <c r="E1289" s="125" t="s">
        <v>1578</v>
      </c>
      <c r="F1289" s="125" t="s">
        <v>1585</v>
      </c>
      <c r="G1289" s="37">
        <f t="shared" si="169"/>
        <v>1.045751633986928E-2</v>
      </c>
      <c r="H1289" s="34">
        <v>3</v>
      </c>
      <c r="I1289" s="37">
        <f t="shared" si="168"/>
        <v>3.4858387799564269E-3</v>
      </c>
      <c r="K1289" s="114"/>
    </row>
    <row r="1290" spans="1:11" ht="15.3" x14ac:dyDescent="0.5">
      <c r="A1290" s="18" t="s">
        <v>1499</v>
      </c>
      <c r="B1290" s="3" t="s">
        <v>1475</v>
      </c>
      <c r="C1290" s="4" t="s">
        <v>195</v>
      </c>
      <c r="D1290" s="118" t="s">
        <v>566</v>
      </c>
      <c r="E1290" s="125" t="s">
        <v>1578</v>
      </c>
      <c r="F1290" s="125" t="s">
        <v>1585</v>
      </c>
      <c r="G1290" s="37">
        <f t="shared" si="169"/>
        <v>1.045751633986928E-2</v>
      </c>
      <c r="H1290" s="34">
        <v>3</v>
      </c>
      <c r="I1290" s="37">
        <f t="shared" si="168"/>
        <v>3.4858387799564269E-3</v>
      </c>
      <c r="K1290" s="114"/>
    </row>
    <row r="1291" spans="1:11" ht="15.3" x14ac:dyDescent="0.5">
      <c r="A1291" s="18" t="s">
        <v>1500</v>
      </c>
      <c r="B1291" s="3" t="s">
        <v>1476</v>
      </c>
      <c r="C1291" s="4" t="s">
        <v>125</v>
      </c>
      <c r="D1291" s="118" t="s">
        <v>566</v>
      </c>
      <c r="E1291" s="125" t="s">
        <v>1578</v>
      </c>
      <c r="F1291" s="125" t="s">
        <v>1585</v>
      </c>
      <c r="G1291" s="37">
        <f t="shared" si="169"/>
        <v>1.045751633986928E-2</v>
      </c>
      <c r="H1291" s="34">
        <v>3</v>
      </c>
      <c r="I1291" s="37">
        <f t="shared" si="168"/>
        <v>3.4858387799564269E-3</v>
      </c>
      <c r="K1291" s="114"/>
    </row>
    <row r="1292" spans="1:11" ht="15.3" x14ac:dyDescent="0.5">
      <c r="A1292" s="18" t="s">
        <v>1501</v>
      </c>
      <c r="B1292" s="3" t="s">
        <v>1477</v>
      </c>
      <c r="C1292" s="4" t="s">
        <v>125</v>
      </c>
      <c r="D1292" s="118" t="s">
        <v>566</v>
      </c>
      <c r="E1292" s="125" t="s">
        <v>1578</v>
      </c>
      <c r="F1292" s="125" t="s">
        <v>1585</v>
      </c>
      <c r="G1292" s="37">
        <f t="shared" si="169"/>
        <v>1.045751633986928E-2</v>
      </c>
      <c r="H1292" s="34">
        <v>3</v>
      </c>
      <c r="I1292" s="37">
        <f t="shared" si="168"/>
        <v>3.4858387799564269E-3</v>
      </c>
      <c r="K1292" s="114"/>
    </row>
    <row r="1293" spans="1:11" ht="15.3" x14ac:dyDescent="0.5">
      <c r="A1293" s="18" t="s">
        <v>1502</v>
      </c>
      <c r="B1293" s="3" t="s">
        <v>1478</v>
      </c>
      <c r="C1293" s="4" t="s">
        <v>125</v>
      </c>
      <c r="D1293" s="118" t="s">
        <v>566</v>
      </c>
      <c r="E1293" s="125" t="s">
        <v>1578</v>
      </c>
      <c r="F1293" s="125" t="s">
        <v>1585</v>
      </c>
      <c r="G1293" s="37">
        <f t="shared" si="169"/>
        <v>1.045751633986928E-2</v>
      </c>
      <c r="H1293" s="34">
        <v>3</v>
      </c>
      <c r="I1293" s="37">
        <f t="shared" si="168"/>
        <v>3.4858387799564269E-3</v>
      </c>
      <c r="K1293" s="114"/>
    </row>
    <row r="1294" spans="1:11" ht="15.3" x14ac:dyDescent="0.5">
      <c r="A1294" s="18" t="s">
        <v>1503</v>
      </c>
      <c r="B1294" s="3" t="s">
        <v>1479</v>
      </c>
      <c r="C1294" s="4" t="s">
        <v>498</v>
      </c>
      <c r="D1294" s="118" t="s">
        <v>566</v>
      </c>
      <c r="E1294" s="125" t="s">
        <v>1578</v>
      </c>
      <c r="F1294" s="125" t="s">
        <v>1585</v>
      </c>
      <c r="G1294" s="37">
        <f t="shared" si="169"/>
        <v>1.045751633986928E-2</v>
      </c>
      <c r="H1294" s="34">
        <v>3</v>
      </c>
      <c r="I1294" s="37">
        <f t="shared" si="168"/>
        <v>3.4858387799564269E-3</v>
      </c>
      <c r="K1294" s="114"/>
    </row>
    <row r="1295" spans="1:11" ht="15.3" x14ac:dyDescent="0.5">
      <c r="A1295" s="121">
        <v>8</v>
      </c>
      <c r="B1295" s="59" t="s">
        <v>1370</v>
      </c>
      <c r="C1295" s="3"/>
      <c r="D1295" s="118"/>
      <c r="E1295" s="36"/>
      <c r="F1295" s="118"/>
      <c r="G1295" s="37"/>
      <c r="H1295" s="34"/>
      <c r="I1295" s="68" t="s">
        <v>1590</v>
      </c>
      <c r="K1295" s="114"/>
    </row>
    <row r="1296" spans="1:11" ht="15.3" x14ac:dyDescent="0.5">
      <c r="A1296" s="23" t="s">
        <v>499</v>
      </c>
      <c r="B1296" s="3" t="s">
        <v>159</v>
      </c>
      <c r="C1296" s="6" t="s">
        <v>125</v>
      </c>
      <c r="D1296" s="125" t="s">
        <v>333</v>
      </c>
      <c r="E1296" s="125" t="s">
        <v>1561</v>
      </c>
      <c r="F1296" s="125" t="s">
        <v>1559</v>
      </c>
      <c r="G1296" s="37">
        <f>1/765</f>
        <v>1.30718954248366E-3</v>
      </c>
      <c r="H1296" s="34">
        <v>7</v>
      </c>
      <c r="I1296" s="37">
        <f>G1296/H1296</f>
        <v>1.8674136321195143E-4</v>
      </c>
      <c r="K1296" s="114"/>
    </row>
    <row r="1297" spans="1:11" ht="15.3" x14ac:dyDescent="0.5">
      <c r="A1297" s="23" t="s">
        <v>500</v>
      </c>
      <c r="B1297" s="3" t="s">
        <v>160</v>
      </c>
      <c r="C1297" s="6" t="s">
        <v>125</v>
      </c>
      <c r="D1297" s="125" t="s">
        <v>1070</v>
      </c>
      <c r="E1297" s="125" t="s">
        <v>1592</v>
      </c>
      <c r="F1297" s="125" t="s">
        <v>1594</v>
      </c>
      <c r="G1297" s="37">
        <f>23/765</f>
        <v>3.0065359477124184E-2</v>
      </c>
      <c r="H1297" s="34">
        <v>7</v>
      </c>
      <c r="I1297" s="37">
        <f t="shared" ref="I1297:I1318" si="170">G1297/H1297</f>
        <v>4.2950513538748836E-3</v>
      </c>
      <c r="K1297" s="114"/>
    </row>
    <row r="1298" spans="1:11" ht="15.3" x14ac:dyDescent="0.5">
      <c r="A1298" s="23" t="s">
        <v>501</v>
      </c>
      <c r="B1298" s="3" t="s">
        <v>161</v>
      </c>
      <c r="C1298" s="6" t="s">
        <v>125</v>
      </c>
      <c r="D1298" s="125" t="s">
        <v>333</v>
      </c>
      <c r="E1298" s="125" t="s">
        <v>1561</v>
      </c>
      <c r="F1298" s="125" t="s">
        <v>1559</v>
      </c>
      <c r="G1298" s="37">
        <f t="shared" ref="G1298:G1318" si="171">1/765</f>
        <v>1.30718954248366E-3</v>
      </c>
      <c r="H1298" s="34">
        <v>5</v>
      </c>
      <c r="I1298" s="37">
        <f t="shared" si="170"/>
        <v>2.61437908496732E-4</v>
      </c>
      <c r="K1298" s="114"/>
    </row>
    <row r="1299" spans="1:11" ht="15.3" x14ac:dyDescent="0.5">
      <c r="A1299" s="23" t="s">
        <v>502</v>
      </c>
      <c r="B1299" s="3" t="s">
        <v>162</v>
      </c>
      <c r="C1299" s="6" t="s">
        <v>125</v>
      </c>
      <c r="D1299" s="125" t="s">
        <v>1070</v>
      </c>
      <c r="E1299" s="125" t="s">
        <v>1592</v>
      </c>
      <c r="F1299" s="125" t="s">
        <v>1594</v>
      </c>
      <c r="G1299" s="37">
        <f>23/765</f>
        <v>3.0065359477124184E-2</v>
      </c>
      <c r="H1299" s="34">
        <v>5</v>
      </c>
      <c r="I1299" s="37">
        <f t="shared" si="170"/>
        <v>6.0130718954248367E-3</v>
      </c>
      <c r="K1299" s="114"/>
    </row>
    <row r="1300" spans="1:11" ht="15.3" x14ac:dyDescent="0.5">
      <c r="A1300" s="23" t="s">
        <v>503</v>
      </c>
      <c r="B1300" s="3" t="s">
        <v>163</v>
      </c>
      <c r="C1300" s="6" t="s">
        <v>580</v>
      </c>
      <c r="D1300" s="125" t="s">
        <v>333</v>
      </c>
      <c r="E1300" s="125" t="s">
        <v>1561</v>
      </c>
      <c r="F1300" s="125" t="s">
        <v>1559</v>
      </c>
      <c r="G1300" s="37">
        <f t="shared" si="171"/>
        <v>1.30718954248366E-3</v>
      </c>
      <c r="H1300" s="34">
        <v>5</v>
      </c>
      <c r="I1300" s="37">
        <f t="shared" si="170"/>
        <v>2.61437908496732E-4</v>
      </c>
      <c r="K1300" s="114"/>
    </row>
    <row r="1301" spans="1:11" ht="15.3" x14ac:dyDescent="0.5">
      <c r="A1301" s="23" t="s">
        <v>504</v>
      </c>
      <c r="B1301" s="3" t="s">
        <v>164</v>
      </c>
      <c r="C1301" s="6" t="s">
        <v>195</v>
      </c>
      <c r="D1301" s="125" t="s">
        <v>333</v>
      </c>
      <c r="E1301" s="125" t="s">
        <v>1561</v>
      </c>
      <c r="F1301" s="125" t="s">
        <v>1559</v>
      </c>
      <c r="G1301" s="37">
        <f t="shared" si="171"/>
        <v>1.30718954248366E-3</v>
      </c>
      <c r="H1301" s="34">
        <v>8</v>
      </c>
      <c r="I1301" s="37">
        <f t="shared" si="170"/>
        <v>1.6339869281045751E-4</v>
      </c>
      <c r="K1301" s="114"/>
    </row>
    <row r="1302" spans="1:11" ht="15.3" x14ac:dyDescent="0.5">
      <c r="A1302" s="23" t="s">
        <v>505</v>
      </c>
      <c r="B1302" s="3" t="s">
        <v>165</v>
      </c>
      <c r="C1302" s="6" t="s">
        <v>202</v>
      </c>
      <c r="D1302" s="125" t="s">
        <v>333</v>
      </c>
      <c r="E1302" s="125" t="s">
        <v>1561</v>
      </c>
      <c r="F1302" s="125" t="s">
        <v>1559</v>
      </c>
      <c r="G1302" s="37">
        <f t="shared" si="171"/>
        <v>1.30718954248366E-3</v>
      </c>
      <c r="H1302" s="34">
        <v>7</v>
      </c>
      <c r="I1302" s="37">
        <f t="shared" si="170"/>
        <v>1.8674136321195143E-4</v>
      </c>
      <c r="K1302" s="114"/>
    </row>
    <row r="1303" spans="1:11" ht="15.3" x14ac:dyDescent="0.5">
      <c r="A1303" s="23" t="s">
        <v>506</v>
      </c>
      <c r="B1303" s="3" t="s">
        <v>69</v>
      </c>
      <c r="C1303" s="6" t="s">
        <v>202</v>
      </c>
      <c r="D1303" s="125" t="s">
        <v>333</v>
      </c>
      <c r="E1303" s="125" t="s">
        <v>1561</v>
      </c>
      <c r="F1303" s="125" t="s">
        <v>1559</v>
      </c>
      <c r="G1303" s="37">
        <f t="shared" si="171"/>
        <v>1.30718954248366E-3</v>
      </c>
      <c r="H1303" s="34">
        <v>5</v>
      </c>
      <c r="I1303" s="37">
        <f t="shared" si="170"/>
        <v>2.61437908496732E-4</v>
      </c>
      <c r="K1303" s="114"/>
    </row>
    <row r="1304" spans="1:11" ht="15.3" x14ac:dyDescent="0.5">
      <c r="A1304" s="23" t="s">
        <v>507</v>
      </c>
      <c r="B1304" s="3" t="s">
        <v>858</v>
      </c>
      <c r="C1304" s="6" t="s">
        <v>202</v>
      </c>
      <c r="D1304" s="125" t="s">
        <v>333</v>
      </c>
      <c r="E1304" s="125" t="s">
        <v>1561</v>
      </c>
      <c r="F1304" s="125" t="s">
        <v>1559</v>
      </c>
      <c r="G1304" s="37">
        <f t="shared" si="171"/>
        <v>1.30718954248366E-3</v>
      </c>
      <c r="H1304" s="34">
        <v>8</v>
      </c>
      <c r="I1304" s="37">
        <f t="shared" si="170"/>
        <v>1.6339869281045751E-4</v>
      </c>
      <c r="K1304" s="114"/>
    </row>
    <row r="1305" spans="1:11" ht="15.3" x14ac:dyDescent="0.5">
      <c r="A1305" s="23" t="s">
        <v>508</v>
      </c>
      <c r="B1305" s="3" t="s">
        <v>167</v>
      </c>
      <c r="C1305" s="6" t="s">
        <v>195</v>
      </c>
      <c r="D1305" s="125" t="s">
        <v>333</v>
      </c>
      <c r="E1305" s="125" t="s">
        <v>1561</v>
      </c>
      <c r="F1305" s="125" t="s">
        <v>1559</v>
      </c>
      <c r="G1305" s="37">
        <f t="shared" si="171"/>
        <v>1.30718954248366E-3</v>
      </c>
      <c r="H1305" s="34">
        <v>3</v>
      </c>
      <c r="I1305" s="37">
        <f t="shared" si="170"/>
        <v>4.3572984749455336E-4</v>
      </c>
      <c r="K1305" s="114"/>
    </row>
    <row r="1306" spans="1:11" ht="15.3" x14ac:dyDescent="0.5">
      <c r="A1306" s="23" t="s">
        <v>509</v>
      </c>
      <c r="B1306" s="3" t="s">
        <v>168</v>
      </c>
      <c r="C1306" s="6" t="s">
        <v>125</v>
      </c>
      <c r="D1306" s="125" t="s">
        <v>333</v>
      </c>
      <c r="E1306" s="125" t="s">
        <v>1561</v>
      </c>
      <c r="F1306" s="125" t="s">
        <v>1559</v>
      </c>
      <c r="G1306" s="37">
        <f t="shared" si="171"/>
        <v>1.30718954248366E-3</v>
      </c>
      <c r="H1306" s="34">
        <v>5</v>
      </c>
      <c r="I1306" s="37">
        <f t="shared" si="170"/>
        <v>2.61437908496732E-4</v>
      </c>
      <c r="K1306" s="114"/>
    </row>
    <row r="1307" spans="1:11" ht="15.3" x14ac:dyDescent="0.5">
      <c r="A1307" s="23" t="s">
        <v>510</v>
      </c>
      <c r="B1307" s="3" t="s">
        <v>169</v>
      </c>
      <c r="C1307" s="6" t="s">
        <v>195</v>
      </c>
      <c r="D1307" s="125" t="s">
        <v>333</v>
      </c>
      <c r="E1307" s="125" t="s">
        <v>1561</v>
      </c>
      <c r="F1307" s="125" t="s">
        <v>1559</v>
      </c>
      <c r="G1307" s="37">
        <f t="shared" si="171"/>
        <v>1.30718954248366E-3</v>
      </c>
      <c r="H1307" s="34">
        <v>5</v>
      </c>
      <c r="I1307" s="37">
        <f t="shared" si="170"/>
        <v>2.61437908496732E-4</v>
      </c>
      <c r="K1307" s="114"/>
    </row>
    <row r="1308" spans="1:11" ht="15.3" x14ac:dyDescent="0.5">
      <c r="A1308" s="23" t="s">
        <v>511</v>
      </c>
      <c r="B1308" s="3" t="s">
        <v>170</v>
      </c>
      <c r="C1308" s="4" t="s">
        <v>125</v>
      </c>
      <c r="D1308" s="125" t="s">
        <v>333</v>
      </c>
      <c r="E1308" s="125" t="s">
        <v>1561</v>
      </c>
      <c r="F1308" s="125" t="s">
        <v>1559</v>
      </c>
      <c r="G1308" s="37">
        <f t="shared" si="171"/>
        <v>1.30718954248366E-3</v>
      </c>
      <c r="H1308" s="34">
        <v>5</v>
      </c>
      <c r="I1308" s="37">
        <f t="shared" si="170"/>
        <v>2.61437908496732E-4</v>
      </c>
      <c r="K1308" s="114"/>
    </row>
    <row r="1309" spans="1:11" ht="15.3" x14ac:dyDescent="0.5">
      <c r="A1309" s="23" t="s">
        <v>512</v>
      </c>
      <c r="B1309" s="3" t="s">
        <v>171</v>
      </c>
      <c r="C1309" s="6" t="s">
        <v>125</v>
      </c>
      <c r="D1309" s="125" t="s">
        <v>333</v>
      </c>
      <c r="E1309" s="125" t="s">
        <v>1561</v>
      </c>
      <c r="F1309" s="125" t="s">
        <v>1559</v>
      </c>
      <c r="G1309" s="37">
        <f t="shared" si="171"/>
        <v>1.30718954248366E-3</v>
      </c>
      <c r="H1309" s="34">
        <v>3</v>
      </c>
      <c r="I1309" s="37">
        <f t="shared" si="170"/>
        <v>4.3572984749455336E-4</v>
      </c>
      <c r="K1309" s="114"/>
    </row>
    <row r="1310" spans="1:11" ht="15.3" x14ac:dyDescent="0.5">
      <c r="A1310" s="23" t="s">
        <v>525</v>
      </c>
      <c r="B1310" s="3" t="s">
        <v>172</v>
      </c>
      <c r="C1310" s="6" t="s">
        <v>125</v>
      </c>
      <c r="D1310" s="125" t="s">
        <v>333</v>
      </c>
      <c r="E1310" s="125" t="s">
        <v>1561</v>
      </c>
      <c r="F1310" s="125" t="s">
        <v>1559</v>
      </c>
      <c r="G1310" s="37">
        <f t="shared" si="171"/>
        <v>1.30718954248366E-3</v>
      </c>
      <c r="H1310" s="34">
        <v>3</v>
      </c>
      <c r="I1310" s="37">
        <f t="shared" si="170"/>
        <v>4.3572984749455336E-4</v>
      </c>
      <c r="K1310" s="114"/>
    </row>
    <row r="1311" spans="1:11" ht="15.3" x14ac:dyDescent="0.5">
      <c r="A1311" s="23" t="s">
        <v>526</v>
      </c>
      <c r="B1311" s="3" t="s">
        <v>173</v>
      </c>
      <c r="C1311" s="6" t="s">
        <v>125</v>
      </c>
      <c r="D1311" s="125" t="s">
        <v>333</v>
      </c>
      <c r="E1311" s="125" t="s">
        <v>1561</v>
      </c>
      <c r="F1311" s="125" t="s">
        <v>1559</v>
      </c>
      <c r="G1311" s="37">
        <f t="shared" si="171"/>
        <v>1.30718954248366E-3</v>
      </c>
      <c r="H1311" s="34">
        <v>3</v>
      </c>
      <c r="I1311" s="37">
        <f t="shared" si="170"/>
        <v>4.3572984749455336E-4</v>
      </c>
      <c r="K1311" s="114"/>
    </row>
    <row r="1312" spans="1:11" ht="15.3" x14ac:dyDescent="0.5">
      <c r="A1312" s="23" t="s">
        <v>527</v>
      </c>
      <c r="B1312" s="3" t="s">
        <v>174</v>
      </c>
      <c r="C1312" s="6" t="s">
        <v>125</v>
      </c>
      <c r="D1312" s="125" t="s">
        <v>333</v>
      </c>
      <c r="E1312" s="125" t="s">
        <v>1561</v>
      </c>
      <c r="F1312" s="125" t="s">
        <v>1559</v>
      </c>
      <c r="G1312" s="37">
        <f t="shared" si="171"/>
        <v>1.30718954248366E-3</v>
      </c>
      <c r="H1312" s="34">
        <v>3</v>
      </c>
      <c r="I1312" s="37">
        <f t="shared" si="170"/>
        <v>4.3572984749455336E-4</v>
      </c>
      <c r="K1312" s="114"/>
    </row>
    <row r="1313" spans="1:11" ht="15.3" x14ac:dyDescent="0.5">
      <c r="A1313" s="23" t="s">
        <v>528</v>
      </c>
      <c r="B1313" s="3" t="s">
        <v>175</v>
      </c>
      <c r="C1313" s="6" t="s">
        <v>125</v>
      </c>
      <c r="D1313" s="125" t="s">
        <v>333</v>
      </c>
      <c r="E1313" s="125" t="s">
        <v>1561</v>
      </c>
      <c r="F1313" s="125" t="s">
        <v>1559</v>
      </c>
      <c r="G1313" s="37">
        <f t="shared" si="171"/>
        <v>1.30718954248366E-3</v>
      </c>
      <c r="H1313" s="34">
        <v>3</v>
      </c>
      <c r="I1313" s="37">
        <f t="shared" si="170"/>
        <v>4.3572984749455336E-4</v>
      </c>
      <c r="K1313" s="114"/>
    </row>
    <row r="1314" spans="1:11" ht="15.3" x14ac:dyDescent="0.5">
      <c r="A1314" s="23" t="s">
        <v>529</v>
      </c>
      <c r="B1314" s="3" t="s">
        <v>859</v>
      </c>
      <c r="C1314" s="6" t="s">
        <v>125</v>
      </c>
      <c r="D1314" s="125" t="s">
        <v>333</v>
      </c>
      <c r="E1314" s="125" t="s">
        <v>1561</v>
      </c>
      <c r="F1314" s="125" t="s">
        <v>1559</v>
      </c>
      <c r="G1314" s="37">
        <f t="shared" si="171"/>
        <v>1.30718954248366E-3</v>
      </c>
      <c r="H1314" s="34">
        <v>3</v>
      </c>
      <c r="I1314" s="37">
        <f t="shared" si="170"/>
        <v>4.3572984749455336E-4</v>
      </c>
      <c r="K1314" s="114"/>
    </row>
    <row r="1315" spans="1:11" ht="15.3" x14ac:dyDescent="0.5">
      <c r="A1315" s="23" t="s">
        <v>1071</v>
      </c>
      <c r="B1315" s="3" t="s">
        <v>1341</v>
      </c>
      <c r="C1315" s="6" t="s">
        <v>125</v>
      </c>
      <c r="D1315" s="125" t="s">
        <v>333</v>
      </c>
      <c r="E1315" s="125" t="s">
        <v>1561</v>
      </c>
      <c r="F1315" s="125" t="s">
        <v>1559</v>
      </c>
      <c r="G1315" s="37">
        <f t="shared" si="171"/>
        <v>1.30718954248366E-3</v>
      </c>
      <c r="H1315" s="34">
        <v>3</v>
      </c>
      <c r="I1315" s="37">
        <f t="shared" si="170"/>
        <v>4.3572984749455336E-4</v>
      </c>
      <c r="K1315" s="114"/>
    </row>
    <row r="1316" spans="1:11" ht="15.3" x14ac:dyDescent="0.5">
      <c r="A1316" s="23" t="s">
        <v>1072</v>
      </c>
      <c r="B1316" s="3" t="s">
        <v>1342</v>
      </c>
      <c r="C1316" s="6" t="s">
        <v>125</v>
      </c>
      <c r="D1316" s="125" t="s">
        <v>333</v>
      </c>
      <c r="E1316" s="125" t="s">
        <v>1561</v>
      </c>
      <c r="F1316" s="125" t="s">
        <v>1559</v>
      </c>
      <c r="G1316" s="37">
        <f t="shared" si="171"/>
        <v>1.30718954248366E-3</v>
      </c>
      <c r="H1316" s="34">
        <v>3</v>
      </c>
      <c r="I1316" s="37">
        <f t="shared" si="170"/>
        <v>4.3572984749455336E-4</v>
      </c>
      <c r="K1316" s="114"/>
    </row>
    <row r="1317" spans="1:11" ht="15.3" x14ac:dyDescent="0.5">
      <c r="A1317" s="23" t="s">
        <v>1073</v>
      </c>
      <c r="B1317" s="3" t="s">
        <v>233</v>
      </c>
      <c r="C1317" s="6" t="s">
        <v>125</v>
      </c>
      <c r="D1317" s="125" t="s">
        <v>333</v>
      </c>
      <c r="E1317" s="125" t="s">
        <v>1561</v>
      </c>
      <c r="F1317" s="125" t="s">
        <v>1559</v>
      </c>
      <c r="G1317" s="37">
        <f t="shared" si="171"/>
        <v>1.30718954248366E-3</v>
      </c>
      <c r="H1317" s="34">
        <v>3</v>
      </c>
      <c r="I1317" s="37">
        <f t="shared" si="170"/>
        <v>4.3572984749455336E-4</v>
      </c>
      <c r="K1317" s="114"/>
    </row>
    <row r="1318" spans="1:11" ht="15.3" x14ac:dyDescent="0.5">
      <c r="A1318" s="23" t="s">
        <v>1074</v>
      </c>
      <c r="B1318" s="3" t="s">
        <v>176</v>
      </c>
      <c r="C1318" s="6" t="s">
        <v>125</v>
      </c>
      <c r="D1318" s="125" t="s">
        <v>333</v>
      </c>
      <c r="E1318" s="125" t="s">
        <v>1561</v>
      </c>
      <c r="F1318" s="125" t="s">
        <v>1559</v>
      </c>
      <c r="G1318" s="37">
        <f t="shared" si="171"/>
        <v>1.30718954248366E-3</v>
      </c>
      <c r="H1318" s="34">
        <v>3</v>
      </c>
      <c r="I1318" s="37">
        <f t="shared" si="170"/>
        <v>4.3572984749455336E-4</v>
      </c>
      <c r="K1318" s="114"/>
    </row>
    <row r="1319" spans="1:11" ht="15.3" x14ac:dyDescent="0.5">
      <c r="A1319" s="121">
        <v>9</v>
      </c>
      <c r="B1319" s="59" t="s">
        <v>1123</v>
      </c>
      <c r="C1319" s="3"/>
      <c r="D1319" s="118"/>
      <c r="E1319" s="36"/>
      <c r="F1319" s="118"/>
      <c r="G1319" s="37"/>
      <c r="H1319" s="34"/>
      <c r="I1319" s="37"/>
      <c r="K1319" s="114"/>
    </row>
    <row r="1320" spans="1:11" ht="15.3" x14ac:dyDescent="0.5">
      <c r="A1320" s="48" t="s">
        <v>530</v>
      </c>
      <c r="B1320" s="3" t="s">
        <v>36</v>
      </c>
      <c r="C1320" s="6" t="s">
        <v>202</v>
      </c>
      <c r="D1320" s="125" t="s">
        <v>287</v>
      </c>
      <c r="E1320" s="125" t="s">
        <v>1596</v>
      </c>
      <c r="F1320" s="125" t="s">
        <v>1609</v>
      </c>
      <c r="G1320" s="37">
        <f>1/405</f>
        <v>2.4691358024691358E-3</v>
      </c>
      <c r="H1320" s="34">
        <v>3</v>
      </c>
      <c r="I1320" s="37">
        <f>G1320/H1320</f>
        <v>8.2304526748971192E-4</v>
      </c>
      <c r="K1320" s="114"/>
    </row>
    <row r="1321" spans="1:11" ht="15.3" x14ac:dyDescent="0.5">
      <c r="A1321" s="48" t="s">
        <v>531</v>
      </c>
      <c r="B1321" s="3" t="s">
        <v>37</v>
      </c>
      <c r="C1321" s="6" t="s">
        <v>202</v>
      </c>
      <c r="D1321" s="125" t="s">
        <v>424</v>
      </c>
      <c r="E1321" s="125" t="s">
        <v>1597</v>
      </c>
      <c r="F1321" s="125" t="s">
        <v>1610</v>
      </c>
      <c r="G1321" s="37">
        <f>3/405</f>
        <v>7.4074074074074077E-3</v>
      </c>
      <c r="H1321" s="34">
        <v>3</v>
      </c>
      <c r="I1321" s="37">
        <f t="shared" ref="I1321:I1333" si="172">G1321/H1321</f>
        <v>2.4691358024691358E-3</v>
      </c>
      <c r="K1321" s="114"/>
    </row>
    <row r="1322" spans="1:11" ht="15.3" x14ac:dyDescent="0.5">
      <c r="A1322" s="48" t="s">
        <v>532</v>
      </c>
      <c r="B1322" s="3" t="s">
        <v>38</v>
      </c>
      <c r="C1322" s="6" t="s">
        <v>202</v>
      </c>
      <c r="D1322" s="125" t="s">
        <v>287</v>
      </c>
      <c r="E1322" s="125" t="s">
        <v>1596</v>
      </c>
      <c r="F1322" s="125" t="s">
        <v>1609</v>
      </c>
      <c r="G1322" s="37">
        <f t="shared" ref="G1322:G1324" si="173">1/405</f>
        <v>2.4691358024691358E-3</v>
      </c>
      <c r="H1322" s="34">
        <v>3</v>
      </c>
      <c r="I1322" s="37">
        <f t="shared" si="172"/>
        <v>8.2304526748971192E-4</v>
      </c>
      <c r="K1322" s="114"/>
    </row>
    <row r="1323" spans="1:11" ht="15.3" x14ac:dyDescent="0.5">
      <c r="A1323" s="48" t="s">
        <v>533</v>
      </c>
      <c r="B1323" s="3" t="s">
        <v>39</v>
      </c>
      <c r="C1323" s="6" t="s">
        <v>202</v>
      </c>
      <c r="D1323" s="125" t="s">
        <v>425</v>
      </c>
      <c r="E1323" s="125" t="s">
        <v>1598</v>
      </c>
      <c r="F1323" s="125" t="s">
        <v>1611</v>
      </c>
      <c r="G1323" s="37">
        <f>4/405</f>
        <v>9.876543209876543E-3</v>
      </c>
      <c r="H1323" s="34">
        <v>3</v>
      </c>
      <c r="I1323" s="37">
        <f t="shared" si="172"/>
        <v>3.2921810699588477E-3</v>
      </c>
      <c r="K1323" s="114"/>
    </row>
    <row r="1324" spans="1:11" ht="15.3" x14ac:dyDescent="0.5">
      <c r="A1324" s="48" t="s">
        <v>534</v>
      </c>
      <c r="B1324" s="3" t="s">
        <v>40</v>
      </c>
      <c r="C1324" s="6" t="s">
        <v>125</v>
      </c>
      <c r="D1324" s="125" t="s">
        <v>287</v>
      </c>
      <c r="E1324" s="125" t="s">
        <v>1596</v>
      </c>
      <c r="F1324" s="125" t="s">
        <v>1609</v>
      </c>
      <c r="G1324" s="37">
        <f t="shared" si="173"/>
        <v>2.4691358024691358E-3</v>
      </c>
      <c r="H1324" s="34">
        <v>3</v>
      </c>
      <c r="I1324" s="37">
        <f t="shared" si="172"/>
        <v>8.2304526748971192E-4</v>
      </c>
      <c r="K1324" s="114"/>
    </row>
    <row r="1325" spans="1:11" ht="15.3" x14ac:dyDescent="0.5">
      <c r="A1325" s="48" t="s">
        <v>535</v>
      </c>
      <c r="B1325" s="3" t="s">
        <v>41</v>
      </c>
      <c r="C1325" s="6" t="s">
        <v>202</v>
      </c>
      <c r="D1325" s="125" t="s">
        <v>426</v>
      </c>
      <c r="E1325" s="125" t="s">
        <v>1599</v>
      </c>
      <c r="F1325" s="125" t="s">
        <v>1612</v>
      </c>
      <c r="G1325" s="37">
        <f>20/405</f>
        <v>4.9382716049382713E-2</v>
      </c>
      <c r="H1325" s="34">
        <v>3</v>
      </c>
      <c r="I1325" s="37">
        <f t="shared" si="172"/>
        <v>1.6460905349794237E-2</v>
      </c>
      <c r="K1325" s="114"/>
    </row>
    <row r="1326" spans="1:11" ht="15.3" x14ac:dyDescent="0.5">
      <c r="A1326" s="48" t="s">
        <v>536</v>
      </c>
      <c r="B1326" s="3" t="s">
        <v>42</v>
      </c>
      <c r="C1326" s="6" t="s">
        <v>202</v>
      </c>
      <c r="D1326" s="125" t="s">
        <v>427</v>
      </c>
      <c r="E1326" s="125" t="s">
        <v>1579</v>
      </c>
      <c r="F1326" s="125" t="s">
        <v>1566</v>
      </c>
      <c r="G1326" s="37">
        <f>2/765</f>
        <v>2.6143790849673201E-3</v>
      </c>
      <c r="H1326" s="34">
        <v>3</v>
      </c>
      <c r="I1326" s="37">
        <f t="shared" si="172"/>
        <v>8.7145969498910673E-4</v>
      </c>
      <c r="K1326" s="114"/>
    </row>
    <row r="1327" spans="1:11" ht="15.3" x14ac:dyDescent="0.5">
      <c r="A1327" s="48" t="s">
        <v>537</v>
      </c>
      <c r="B1327" s="3" t="s">
        <v>43</v>
      </c>
      <c r="C1327" s="6" t="s">
        <v>202</v>
      </c>
      <c r="D1327" s="125" t="s">
        <v>426</v>
      </c>
      <c r="E1327" s="125" t="s">
        <v>1599</v>
      </c>
      <c r="F1327" s="125" t="s">
        <v>1612</v>
      </c>
      <c r="G1327" s="37">
        <f>20/405</f>
        <v>4.9382716049382713E-2</v>
      </c>
      <c r="H1327" s="34">
        <v>3</v>
      </c>
      <c r="I1327" s="37">
        <f t="shared" si="172"/>
        <v>1.6460905349794237E-2</v>
      </c>
      <c r="K1327" s="114"/>
    </row>
    <row r="1328" spans="1:11" ht="15.3" x14ac:dyDescent="0.5">
      <c r="A1328" s="48" t="s">
        <v>538</v>
      </c>
      <c r="B1328" s="3" t="s">
        <v>44</v>
      </c>
      <c r="C1328" s="6" t="s">
        <v>202</v>
      </c>
      <c r="D1328" s="125" t="s">
        <v>287</v>
      </c>
      <c r="E1328" s="125" t="s">
        <v>1596</v>
      </c>
      <c r="F1328" s="125" t="s">
        <v>1609</v>
      </c>
      <c r="G1328" s="37">
        <f>1/405</f>
        <v>2.4691358024691358E-3</v>
      </c>
      <c r="H1328" s="34">
        <v>3</v>
      </c>
      <c r="I1328" s="37">
        <f t="shared" si="172"/>
        <v>8.2304526748971192E-4</v>
      </c>
      <c r="K1328" s="114"/>
    </row>
    <row r="1329" spans="1:11" ht="15.3" x14ac:dyDescent="0.5">
      <c r="A1329" s="48" t="s">
        <v>539</v>
      </c>
      <c r="B1329" s="3" t="s">
        <v>865</v>
      </c>
      <c r="C1329" s="6" t="s">
        <v>420</v>
      </c>
      <c r="D1329" s="125" t="s">
        <v>446</v>
      </c>
      <c r="E1329" s="125" t="s">
        <v>1600</v>
      </c>
      <c r="F1329" s="125" t="s">
        <v>1613</v>
      </c>
      <c r="G1329" s="37">
        <f>2/405</f>
        <v>4.9382716049382715E-3</v>
      </c>
      <c r="H1329" s="34">
        <v>3</v>
      </c>
      <c r="I1329" s="37">
        <f t="shared" si="172"/>
        <v>1.6460905349794238E-3</v>
      </c>
      <c r="K1329" s="114"/>
    </row>
    <row r="1330" spans="1:11" ht="15.3" x14ac:dyDescent="0.5">
      <c r="A1330" s="48" t="s">
        <v>540</v>
      </c>
      <c r="B1330" s="3" t="s">
        <v>45</v>
      </c>
      <c r="C1330" s="6" t="s">
        <v>428</v>
      </c>
      <c r="D1330" s="125" t="s">
        <v>427</v>
      </c>
      <c r="E1330" s="125" t="s">
        <v>1579</v>
      </c>
      <c r="F1330" s="125" t="s">
        <v>1566</v>
      </c>
      <c r="G1330" s="37">
        <f>2/765</f>
        <v>2.6143790849673201E-3</v>
      </c>
      <c r="H1330" s="34">
        <v>3</v>
      </c>
      <c r="I1330" s="37">
        <f t="shared" si="172"/>
        <v>8.7145969498910673E-4</v>
      </c>
      <c r="K1330" s="114"/>
    </row>
    <row r="1331" spans="1:11" ht="15.3" x14ac:dyDescent="0.5">
      <c r="A1331" s="48" t="s">
        <v>541</v>
      </c>
      <c r="B1331" s="3" t="s">
        <v>866</v>
      </c>
      <c r="C1331" s="6" t="s">
        <v>125</v>
      </c>
      <c r="D1331" s="125" t="s">
        <v>454</v>
      </c>
      <c r="E1331" s="125" t="s">
        <v>1561</v>
      </c>
      <c r="F1331" s="125" t="s">
        <v>1559</v>
      </c>
      <c r="G1331" s="37">
        <f>1/765</f>
        <v>1.30718954248366E-3</v>
      </c>
      <c r="H1331" s="34">
        <v>3</v>
      </c>
      <c r="I1331" s="37">
        <f t="shared" si="172"/>
        <v>4.3572984749455336E-4</v>
      </c>
      <c r="K1331" s="114"/>
    </row>
    <row r="1332" spans="1:11" ht="15.3" x14ac:dyDescent="0.5">
      <c r="A1332" s="48" t="s">
        <v>542</v>
      </c>
      <c r="B1332" s="3" t="s">
        <v>867</v>
      </c>
      <c r="C1332" s="6" t="s">
        <v>125</v>
      </c>
      <c r="D1332" s="125" t="s">
        <v>454</v>
      </c>
      <c r="E1332" s="125" t="s">
        <v>1561</v>
      </c>
      <c r="F1332" s="125" t="s">
        <v>1559</v>
      </c>
      <c r="G1332" s="37">
        <f>1/765</f>
        <v>1.30718954248366E-3</v>
      </c>
      <c r="H1332" s="34">
        <v>3</v>
      </c>
      <c r="I1332" s="37">
        <f t="shared" si="172"/>
        <v>4.3572984749455336E-4</v>
      </c>
      <c r="K1332" s="114"/>
    </row>
    <row r="1333" spans="1:11" ht="15.3" x14ac:dyDescent="0.5">
      <c r="A1333" s="48" t="s">
        <v>543</v>
      </c>
      <c r="B1333" s="3" t="s">
        <v>870</v>
      </c>
      <c r="C1333" s="6" t="s">
        <v>125</v>
      </c>
      <c r="D1333" s="125" t="s">
        <v>424</v>
      </c>
      <c r="E1333" s="36" t="s">
        <v>1597</v>
      </c>
      <c r="F1333" s="125" t="s">
        <v>1610</v>
      </c>
      <c r="G1333" s="37">
        <f>3/405</f>
        <v>7.4074074074074077E-3</v>
      </c>
      <c r="H1333" s="34">
        <v>3</v>
      </c>
      <c r="I1333" s="37">
        <f t="shared" si="172"/>
        <v>2.4691358024691358E-3</v>
      </c>
      <c r="K1333" s="114"/>
    </row>
    <row r="1334" spans="1:11" ht="15.3" x14ac:dyDescent="0.5">
      <c r="A1334" s="48" t="s">
        <v>544</v>
      </c>
      <c r="B1334" s="3" t="s">
        <v>871</v>
      </c>
      <c r="C1334" s="6" t="s">
        <v>202</v>
      </c>
      <c r="D1334" s="125" t="s">
        <v>287</v>
      </c>
      <c r="E1334" s="36" t="s">
        <v>1596</v>
      </c>
      <c r="F1334" s="125" t="s">
        <v>1609</v>
      </c>
      <c r="G1334" s="37">
        <f t="shared" ref="G1334:G1336" si="174">1/405</f>
        <v>2.4691358024691358E-3</v>
      </c>
      <c r="H1334" s="34">
        <v>3</v>
      </c>
      <c r="I1334" s="37">
        <f t="shared" ref="I1334:I1336" si="175">G1334/H1334</f>
        <v>8.2304526748971192E-4</v>
      </c>
      <c r="K1334" s="114"/>
    </row>
    <row r="1335" spans="1:11" ht="15.3" x14ac:dyDescent="0.5">
      <c r="A1335" s="48" t="s">
        <v>545</v>
      </c>
      <c r="B1335" s="3" t="s">
        <v>1343</v>
      </c>
      <c r="C1335" s="4" t="s">
        <v>125</v>
      </c>
      <c r="D1335" s="125" t="s">
        <v>287</v>
      </c>
      <c r="E1335" s="36" t="s">
        <v>1596</v>
      </c>
      <c r="F1335" s="125" t="s">
        <v>1609</v>
      </c>
      <c r="G1335" s="37">
        <f t="shared" si="174"/>
        <v>2.4691358024691358E-3</v>
      </c>
      <c r="H1335" s="34">
        <v>3</v>
      </c>
      <c r="I1335" s="37">
        <f t="shared" si="175"/>
        <v>8.2304526748971192E-4</v>
      </c>
      <c r="K1335" s="114"/>
    </row>
    <row r="1336" spans="1:11" ht="15.3" x14ac:dyDescent="0.5">
      <c r="A1336" s="48" t="s">
        <v>546</v>
      </c>
      <c r="B1336" s="3" t="s">
        <v>1344</v>
      </c>
      <c r="C1336" s="4" t="s">
        <v>202</v>
      </c>
      <c r="D1336" s="125" t="s">
        <v>287</v>
      </c>
      <c r="E1336" s="36" t="s">
        <v>1596</v>
      </c>
      <c r="F1336" s="125" t="s">
        <v>1609</v>
      </c>
      <c r="G1336" s="37">
        <f t="shared" si="174"/>
        <v>2.4691358024691358E-3</v>
      </c>
      <c r="H1336" s="34">
        <v>3</v>
      </c>
      <c r="I1336" s="37">
        <f t="shared" si="175"/>
        <v>8.2304526748971192E-4</v>
      </c>
      <c r="K1336" s="114"/>
    </row>
    <row r="1337" spans="1:11" ht="15.3" x14ac:dyDescent="0.5">
      <c r="A1337" s="48" t="s">
        <v>547</v>
      </c>
      <c r="B1337" s="3" t="s">
        <v>1345</v>
      </c>
      <c r="C1337" s="4" t="s">
        <v>125</v>
      </c>
      <c r="D1337" s="125" t="s">
        <v>427</v>
      </c>
      <c r="E1337" s="125" t="s">
        <v>1579</v>
      </c>
      <c r="F1337" s="125" t="s">
        <v>1566</v>
      </c>
      <c r="G1337" s="37">
        <f>2/765</f>
        <v>2.6143790849673201E-3</v>
      </c>
      <c r="H1337" s="34">
        <v>3</v>
      </c>
      <c r="I1337" s="37">
        <f t="shared" ref="I1337" si="176">G1337/H1337</f>
        <v>8.7145969498910673E-4</v>
      </c>
      <c r="K1337" s="114"/>
    </row>
    <row r="1338" spans="1:11" ht="15.3" x14ac:dyDescent="0.5">
      <c r="A1338" s="48" t="s">
        <v>548</v>
      </c>
      <c r="B1338" s="3" t="s">
        <v>131</v>
      </c>
      <c r="C1338" s="6" t="s">
        <v>420</v>
      </c>
      <c r="D1338" s="125" t="s">
        <v>426</v>
      </c>
      <c r="E1338" s="125" t="s">
        <v>1599</v>
      </c>
      <c r="F1338" s="125" t="s">
        <v>1612</v>
      </c>
      <c r="G1338" s="37">
        <f>20/405</f>
        <v>4.9382716049382713E-2</v>
      </c>
      <c r="H1338" s="34">
        <v>2</v>
      </c>
      <c r="I1338" s="37">
        <f t="shared" ref="I1338:I1354" si="177">G1338/H1338</f>
        <v>2.4691358024691357E-2</v>
      </c>
      <c r="K1338" s="114"/>
    </row>
    <row r="1339" spans="1:11" ht="15.3" x14ac:dyDescent="0.5">
      <c r="A1339" s="48" t="s">
        <v>1086</v>
      </c>
      <c r="B1339" s="3" t="s">
        <v>429</v>
      </c>
      <c r="C1339" s="6" t="s">
        <v>125</v>
      </c>
      <c r="D1339" s="125" t="s">
        <v>454</v>
      </c>
      <c r="E1339" s="125" t="s">
        <v>1561</v>
      </c>
      <c r="F1339" s="125" t="s">
        <v>1559</v>
      </c>
      <c r="G1339" s="37">
        <f>1/765</f>
        <v>1.30718954248366E-3</v>
      </c>
      <c r="H1339" s="34">
        <v>3</v>
      </c>
      <c r="I1339" s="37">
        <f t="shared" si="177"/>
        <v>4.3572984749455336E-4</v>
      </c>
      <c r="K1339" s="114"/>
    </row>
    <row r="1340" spans="1:11" ht="15.3" x14ac:dyDescent="0.5">
      <c r="A1340" s="48" t="s">
        <v>1087</v>
      </c>
      <c r="B1340" s="3" t="s">
        <v>46</v>
      </c>
      <c r="C1340" s="6" t="s">
        <v>420</v>
      </c>
      <c r="D1340" s="125" t="s">
        <v>1079</v>
      </c>
      <c r="E1340" s="125" t="s">
        <v>1602</v>
      </c>
      <c r="F1340" s="125" t="s">
        <v>1617</v>
      </c>
      <c r="G1340" s="37">
        <f>15/405</f>
        <v>3.7037037037037035E-2</v>
      </c>
      <c r="H1340" s="34">
        <v>2</v>
      </c>
      <c r="I1340" s="37">
        <f t="shared" si="177"/>
        <v>1.8518518518518517E-2</v>
      </c>
      <c r="K1340" s="114"/>
    </row>
    <row r="1341" spans="1:11" ht="15.3" x14ac:dyDescent="0.5">
      <c r="A1341" s="48" t="s">
        <v>1088</v>
      </c>
      <c r="B1341" s="3" t="s">
        <v>47</v>
      </c>
      <c r="C1341" s="6" t="s">
        <v>125</v>
      </c>
      <c r="D1341" s="125" t="s">
        <v>427</v>
      </c>
      <c r="E1341" s="125" t="s">
        <v>1579</v>
      </c>
      <c r="F1341" s="125" t="s">
        <v>1566</v>
      </c>
      <c r="G1341" s="37">
        <f>2/765</f>
        <v>2.6143790849673201E-3</v>
      </c>
      <c r="H1341" s="34">
        <v>3</v>
      </c>
      <c r="I1341" s="37">
        <f t="shared" si="177"/>
        <v>8.7145969498910673E-4</v>
      </c>
      <c r="K1341" s="114"/>
    </row>
    <row r="1342" spans="1:11" ht="15.3" x14ac:dyDescent="0.5">
      <c r="A1342" s="48" t="s">
        <v>1089</v>
      </c>
      <c r="B1342" s="3" t="s">
        <v>1080</v>
      </c>
      <c r="C1342" s="6" t="s">
        <v>420</v>
      </c>
      <c r="D1342" s="125" t="s">
        <v>435</v>
      </c>
      <c r="E1342" s="125" t="s">
        <v>1593</v>
      </c>
      <c r="F1342" s="125" t="s">
        <v>1595</v>
      </c>
      <c r="G1342" s="37">
        <f>20/765</f>
        <v>2.6143790849673203E-2</v>
      </c>
      <c r="H1342" s="34">
        <v>2</v>
      </c>
      <c r="I1342" s="37">
        <f t="shared" si="177"/>
        <v>1.3071895424836602E-2</v>
      </c>
      <c r="K1342" s="114"/>
    </row>
    <row r="1343" spans="1:11" ht="15.3" x14ac:dyDescent="0.5">
      <c r="A1343" s="48" t="s">
        <v>1090</v>
      </c>
      <c r="B1343" s="3" t="s">
        <v>872</v>
      </c>
      <c r="C1343" s="6" t="s">
        <v>125</v>
      </c>
      <c r="D1343" s="125" t="s">
        <v>427</v>
      </c>
      <c r="E1343" s="125" t="s">
        <v>1579</v>
      </c>
      <c r="F1343" s="125" t="s">
        <v>1566</v>
      </c>
      <c r="G1343" s="37">
        <f>2/765</f>
        <v>2.6143790849673201E-3</v>
      </c>
      <c r="H1343" s="34">
        <v>3</v>
      </c>
      <c r="I1343" s="37">
        <f t="shared" si="177"/>
        <v>8.7145969498910673E-4</v>
      </c>
      <c r="K1343" s="114"/>
    </row>
    <row r="1344" spans="1:11" ht="15.3" x14ac:dyDescent="0.5">
      <c r="A1344" s="48" t="s">
        <v>1091</v>
      </c>
      <c r="B1344" s="3" t="s">
        <v>1081</v>
      </c>
      <c r="C1344" s="6" t="s">
        <v>420</v>
      </c>
      <c r="D1344" s="125" t="s">
        <v>431</v>
      </c>
      <c r="E1344" s="36" t="s">
        <v>1603</v>
      </c>
      <c r="F1344" s="125" t="s">
        <v>1618</v>
      </c>
      <c r="G1344" s="37">
        <f>30/405</f>
        <v>7.407407407407407E-2</v>
      </c>
      <c r="H1344" s="34">
        <v>1</v>
      </c>
      <c r="I1344" s="37">
        <f t="shared" si="177"/>
        <v>7.407407407407407E-2</v>
      </c>
      <c r="K1344" s="114"/>
    </row>
    <row r="1345" spans="1:11" ht="15.3" x14ac:dyDescent="0.5">
      <c r="A1345" s="48" t="s">
        <v>1092</v>
      </c>
      <c r="B1345" s="3" t="s">
        <v>1082</v>
      </c>
      <c r="C1345" s="6" t="s">
        <v>202</v>
      </c>
      <c r="D1345" s="125" t="s">
        <v>1079</v>
      </c>
      <c r="E1345" s="125" t="s">
        <v>1602</v>
      </c>
      <c r="F1345" s="125" t="s">
        <v>1617</v>
      </c>
      <c r="G1345" s="37">
        <f>15/405</f>
        <v>3.7037037037037035E-2</v>
      </c>
      <c r="H1345" s="34">
        <v>3</v>
      </c>
      <c r="I1345" s="37">
        <f t="shared" si="177"/>
        <v>1.2345679012345678E-2</v>
      </c>
      <c r="K1345" s="114"/>
    </row>
    <row r="1346" spans="1:11" ht="15.3" x14ac:dyDescent="0.5">
      <c r="A1346" s="48" t="s">
        <v>1093</v>
      </c>
      <c r="B1346" s="3" t="s">
        <v>873</v>
      </c>
      <c r="C1346" s="6" t="s">
        <v>125</v>
      </c>
      <c r="D1346" s="125" t="s">
        <v>432</v>
      </c>
      <c r="E1346" s="125" t="s">
        <v>1571</v>
      </c>
      <c r="F1346" s="125" t="s">
        <v>1573</v>
      </c>
      <c r="G1346" s="37">
        <f>3/765</f>
        <v>3.9215686274509803E-3</v>
      </c>
      <c r="H1346" s="34">
        <v>3</v>
      </c>
      <c r="I1346" s="37">
        <f t="shared" si="177"/>
        <v>1.30718954248366E-3</v>
      </c>
      <c r="K1346" s="114"/>
    </row>
    <row r="1347" spans="1:11" ht="15.3" x14ac:dyDescent="0.5">
      <c r="A1347" s="48" t="s">
        <v>1094</v>
      </c>
      <c r="B1347" s="3" t="s">
        <v>874</v>
      </c>
      <c r="C1347" s="6" t="s">
        <v>420</v>
      </c>
      <c r="D1347" s="125" t="s">
        <v>1083</v>
      </c>
      <c r="E1347" s="36" t="s">
        <v>1604</v>
      </c>
      <c r="F1347" s="125" t="s">
        <v>1619</v>
      </c>
      <c r="G1347" s="37">
        <f>50/405</f>
        <v>0.12345679012345678</v>
      </c>
      <c r="H1347" s="34">
        <v>1</v>
      </c>
      <c r="I1347" s="37">
        <f t="shared" si="177"/>
        <v>0.12345679012345678</v>
      </c>
      <c r="K1347" s="114"/>
    </row>
    <row r="1348" spans="1:11" ht="15.3" x14ac:dyDescent="0.5">
      <c r="A1348" s="48" t="s">
        <v>1095</v>
      </c>
      <c r="B1348" s="3" t="s">
        <v>875</v>
      </c>
      <c r="C1348" s="6" t="s">
        <v>202</v>
      </c>
      <c r="D1348" s="125" t="s">
        <v>426</v>
      </c>
      <c r="E1348" s="36" t="s">
        <v>1599</v>
      </c>
      <c r="F1348" s="125" t="s">
        <v>1612</v>
      </c>
      <c r="G1348" s="37">
        <f>20/405</f>
        <v>4.9382716049382713E-2</v>
      </c>
      <c r="H1348" s="34">
        <v>3</v>
      </c>
      <c r="I1348" s="37">
        <f t="shared" si="177"/>
        <v>1.6460905349794237E-2</v>
      </c>
      <c r="K1348" s="114"/>
    </row>
    <row r="1349" spans="1:11" ht="15.3" x14ac:dyDescent="0.5">
      <c r="A1349" s="48" t="s">
        <v>1096</v>
      </c>
      <c r="B1349" s="3" t="s">
        <v>876</v>
      </c>
      <c r="C1349" s="6" t="s">
        <v>125</v>
      </c>
      <c r="D1349" s="125" t="s">
        <v>432</v>
      </c>
      <c r="E1349" s="125" t="s">
        <v>1571</v>
      </c>
      <c r="F1349" s="125" t="s">
        <v>1573</v>
      </c>
      <c r="G1349" s="37">
        <f>3/765</f>
        <v>3.9215686274509803E-3</v>
      </c>
      <c r="H1349" s="34">
        <v>3</v>
      </c>
      <c r="I1349" s="37">
        <f t="shared" si="177"/>
        <v>1.30718954248366E-3</v>
      </c>
      <c r="K1349" s="114"/>
    </row>
    <row r="1350" spans="1:11" ht="15.3" x14ac:dyDescent="0.5">
      <c r="A1350" s="48" t="s">
        <v>1097</v>
      </c>
      <c r="B1350" s="3" t="s">
        <v>49</v>
      </c>
      <c r="C1350" s="6" t="s">
        <v>420</v>
      </c>
      <c r="D1350" s="125" t="s">
        <v>431</v>
      </c>
      <c r="E1350" s="36" t="s">
        <v>1603</v>
      </c>
      <c r="F1350" s="125" t="s">
        <v>1618</v>
      </c>
      <c r="G1350" s="37">
        <f>30/405</f>
        <v>7.407407407407407E-2</v>
      </c>
      <c r="H1350" s="34">
        <v>1</v>
      </c>
      <c r="I1350" s="37">
        <f t="shared" si="177"/>
        <v>7.407407407407407E-2</v>
      </c>
      <c r="K1350" s="114"/>
    </row>
    <row r="1351" spans="1:11" ht="15.3" x14ac:dyDescent="0.5">
      <c r="A1351" s="48" t="s">
        <v>1098</v>
      </c>
      <c r="B1351" s="3" t="s">
        <v>877</v>
      </c>
      <c r="C1351" s="6" t="s">
        <v>125</v>
      </c>
      <c r="D1351" s="125" t="s">
        <v>432</v>
      </c>
      <c r="E1351" s="125" t="s">
        <v>1571</v>
      </c>
      <c r="F1351" s="125" t="s">
        <v>1573</v>
      </c>
      <c r="G1351" s="37">
        <f>3/765</f>
        <v>3.9215686274509803E-3</v>
      </c>
      <c r="H1351" s="34">
        <v>3</v>
      </c>
      <c r="I1351" s="37">
        <f t="shared" si="177"/>
        <v>1.30718954248366E-3</v>
      </c>
      <c r="K1351" s="114"/>
    </row>
    <row r="1352" spans="1:11" ht="15.3" x14ac:dyDescent="0.5">
      <c r="A1352" s="48" t="s">
        <v>1099</v>
      </c>
      <c r="B1352" s="3" t="s">
        <v>1084</v>
      </c>
      <c r="C1352" s="6" t="s">
        <v>202</v>
      </c>
      <c r="D1352" s="125" t="s">
        <v>434</v>
      </c>
      <c r="E1352" s="36" t="s">
        <v>1601</v>
      </c>
      <c r="F1352" s="125" t="s">
        <v>1614</v>
      </c>
      <c r="G1352" s="37">
        <f>10/405</f>
        <v>2.4691358024691357E-2</v>
      </c>
      <c r="H1352" s="34">
        <v>3</v>
      </c>
      <c r="I1352" s="37">
        <f t="shared" si="177"/>
        <v>8.2304526748971183E-3</v>
      </c>
      <c r="K1352" s="114"/>
    </row>
    <row r="1353" spans="1:11" ht="15.3" x14ac:dyDescent="0.5">
      <c r="A1353" s="48" t="s">
        <v>1100</v>
      </c>
      <c r="B1353" s="3" t="s">
        <v>878</v>
      </c>
      <c r="C1353" s="6" t="s">
        <v>125</v>
      </c>
      <c r="D1353" s="125" t="s">
        <v>446</v>
      </c>
      <c r="E1353" s="36" t="s">
        <v>1600</v>
      </c>
      <c r="F1353" s="125" t="s">
        <v>1613</v>
      </c>
      <c r="G1353" s="37">
        <f>2/405</f>
        <v>4.9382716049382715E-3</v>
      </c>
      <c r="H1353" s="34">
        <v>3</v>
      </c>
      <c r="I1353" s="37">
        <f t="shared" si="177"/>
        <v>1.6460905349794238E-3</v>
      </c>
      <c r="K1353" s="114"/>
    </row>
    <row r="1354" spans="1:11" ht="15.3" x14ac:dyDescent="0.5">
      <c r="A1354" s="48" t="s">
        <v>1101</v>
      </c>
      <c r="B1354" s="3" t="s">
        <v>53</v>
      </c>
      <c r="C1354" s="6" t="s">
        <v>313</v>
      </c>
      <c r="D1354" s="125" t="s">
        <v>1085</v>
      </c>
      <c r="E1354" s="125" t="s">
        <v>1606</v>
      </c>
      <c r="F1354" s="125" t="s">
        <v>1620</v>
      </c>
      <c r="G1354" s="37">
        <f>60/765</f>
        <v>7.8431372549019607E-2</v>
      </c>
      <c r="H1354" s="34">
        <v>3</v>
      </c>
      <c r="I1354" s="37">
        <f t="shared" si="177"/>
        <v>2.6143790849673203E-2</v>
      </c>
      <c r="K1354" s="114"/>
    </row>
    <row r="1355" spans="1:11" ht="15.3" x14ac:dyDescent="0.5">
      <c r="A1355" s="48" t="s">
        <v>1102</v>
      </c>
      <c r="B1355" s="3" t="s">
        <v>186</v>
      </c>
      <c r="C1355" s="4" t="s">
        <v>202</v>
      </c>
      <c r="D1355" s="125" t="s">
        <v>434</v>
      </c>
      <c r="E1355" s="36" t="s">
        <v>1601</v>
      </c>
      <c r="F1355" s="125" t="s">
        <v>1614</v>
      </c>
      <c r="G1355" s="37">
        <f>10/405</f>
        <v>2.4691358024691357E-2</v>
      </c>
      <c r="H1355" s="34">
        <v>3</v>
      </c>
      <c r="I1355" s="37">
        <f t="shared" ref="I1355:I1360" si="178">G1355/H1355</f>
        <v>8.2304526748971183E-3</v>
      </c>
      <c r="K1355" s="114"/>
    </row>
    <row r="1356" spans="1:11" ht="15.3" x14ac:dyDescent="0.5">
      <c r="A1356" s="48" t="s">
        <v>1103</v>
      </c>
      <c r="B1356" s="3" t="s">
        <v>879</v>
      </c>
      <c r="C1356" s="6" t="s">
        <v>125</v>
      </c>
      <c r="D1356" s="125" t="s">
        <v>426</v>
      </c>
      <c r="E1356" s="36" t="s">
        <v>1599</v>
      </c>
      <c r="F1356" s="125" t="s">
        <v>1612</v>
      </c>
      <c r="G1356" s="37">
        <f>20/405</f>
        <v>4.9382716049382713E-2</v>
      </c>
      <c r="H1356" s="34">
        <v>3</v>
      </c>
      <c r="I1356" s="37">
        <f t="shared" si="178"/>
        <v>1.6460905349794237E-2</v>
      </c>
      <c r="K1356" s="114"/>
    </row>
    <row r="1357" spans="1:11" ht="15.3" x14ac:dyDescent="0.5">
      <c r="A1357" s="48" t="s">
        <v>1104</v>
      </c>
      <c r="B1357" s="3" t="s">
        <v>51</v>
      </c>
      <c r="C1357" s="6" t="s">
        <v>125</v>
      </c>
      <c r="D1357" s="125" t="s">
        <v>287</v>
      </c>
      <c r="E1357" s="36" t="s">
        <v>1596</v>
      </c>
      <c r="F1357" s="120" t="s">
        <v>1609</v>
      </c>
      <c r="G1357" s="37">
        <f>1/405</f>
        <v>2.4691358024691358E-3</v>
      </c>
      <c r="H1357" s="34">
        <v>3</v>
      </c>
      <c r="I1357" s="37">
        <f t="shared" si="178"/>
        <v>8.2304526748971192E-4</v>
      </c>
      <c r="K1357" s="114"/>
    </row>
    <row r="1358" spans="1:11" ht="15.3" x14ac:dyDescent="0.5">
      <c r="A1358" s="48" t="s">
        <v>1105</v>
      </c>
      <c r="B1358" s="3" t="s">
        <v>54</v>
      </c>
      <c r="C1358" s="6" t="s">
        <v>202</v>
      </c>
      <c r="D1358" s="125" t="s">
        <v>435</v>
      </c>
      <c r="E1358" s="125" t="s">
        <v>1593</v>
      </c>
      <c r="F1358" s="125" t="s">
        <v>1595</v>
      </c>
      <c r="G1358" s="37">
        <f>20/765</f>
        <v>2.6143790849673203E-2</v>
      </c>
      <c r="H1358" s="34">
        <v>3</v>
      </c>
      <c r="I1358" s="37">
        <f t="shared" si="178"/>
        <v>8.7145969498910684E-3</v>
      </c>
      <c r="K1358" s="114"/>
    </row>
    <row r="1359" spans="1:11" ht="15.3" x14ac:dyDescent="0.5">
      <c r="A1359" s="48" t="s">
        <v>1106</v>
      </c>
      <c r="B1359" s="3" t="s">
        <v>55</v>
      </c>
      <c r="C1359" s="6" t="s">
        <v>202</v>
      </c>
      <c r="D1359" s="125" t="s">
        <v>427</v>
      </c>
      <c r="E1359" s="125" t="s">
        <v>1579</v>
      </c>
      <c r="F1359" s="125" t="s">
        <v>1566</v>
      </c>
      <c r="G1359" s="37">
        <f>2/765</f>
        <v>2.6143790849673201E-3</v>
      </c>
      <c r="H1359" s="34">
        <v>3</v>
      </c>
      <c r="I1359" s="37">
        <f t="shared" si="178"/>
        <v>8.7145969498910673E-4</v>
      </c>
      <c r="K1359" s="114"/>
    </row>
    <row r="1360" spans="1:11" ht="15.3" x14ac:dyDescent="0.5">
      <c r="A1360" s="48" t="s">
        <v>1107</v>
      </c>
      <c r="B1360" s="3" t="s">
        <v>56</v>
      </c>
      <c r="C1360" s="6" t="s">
        <v>202</v>
      </c>
      <c r="D1360" s="125" t="s">
        <v>436</v>
      </c>
      <c r="E1360" s="125" t="s">
        <v>1605</v>
      </c>
      <c r="F1360" s="125" t="s">
        <v>1615</v>
      </c>
      <c r="G1360" s="37">
        <f>6/765</f>
        <v>7.8431372549019607E-3</v>
      </c>
      <c r="H1360" s="34">
        <v>3</v>
      </c>
      <c r="I1360" s="37">
        <f t="shared" si="178"/>
        <v>2.6143790849673201E-3</v>
      </c>
      <c r="K1360" s="114"/>
    </row>
    <row r="1361" spans="1:11" ht="15.3" x14ac:dyDescent="0.5">
      <c r="A1361" s="121">
        <v>10</v>
      </c>
      <c r="B1361" s="162" t="s">
        <v>491</v>
      </c>
      <c r="C1361" s="3"/>
      <c r="D1361" s="118"/>
      <c r="E1361" s="36"/>
      <c r="F1361" s="118"/>
      <c r="G1361" s="37"/>
      <c r="H1361" s="34"/>
      <c r="I1361" s="37"/>
      <c r="K1361" s="114"/>
    </row>
    <row r="1362" spans="1:11" ht="15.3" x14ac:dyDescent="0.5">
      <c r="A1362" s="11" t="s">
        <v>553</v>
      </c>
      <c r="B1362" s="3" t="s">
        <v>59</v>
      </c>
      <c r="C1362" s="4" t="s">
        <v>195</v>
      </c>
      <c r="D1362" s="118" t="s">
        <v>434</v>
      </c>
      <c r="E1362" s="36" t="s">
        <v>1601</v>
      </c>
      <c r="F1362" s="118" t="s">
        <v>1614</v>
      </c>
      <c r="G1362" s="37">
        <f>10/405</f>
        <v>2.4691358024691357E-2</v>
      </c>
      <c r="H1362" s="34">
        <v>3</v>
      </c>
      <c r="I1362" s="37">
        <f>G1362/H1362</f>
        <v>8.2304526748971183E-3</v>
      </c>
      <c r="K1362" s="114"/>
    </row>
    <row r="1363" spans="1:11" ht="15.3" x14ac:dyDescent="0.5">
      <c r="A1363" s="11" t="s">
        <v>554</v>
      </c>
      <c r="B1363" s="3" t="s">
        <v>61</v>
      </c>
      <c r="C1363" s="4" t="s">
        <v>125</v>
      </c>
      <c r="D1363" s="118" t="s">
        <v>496</v>
      </c>
      <c r="E1363" s="36" t="s">
        <v>1608</v>
      </c>
      <c r="F1363" s="118" t="s">
        <v>1634</v>
      </c>
      <c r="G1363" s="37">
        <f>5/405</f>
        <v>1.2345679012345678E-2</v>
      </c>
      <c r="H1363" s="34">
        <v>3</v>
      </c>
      <c r="I1363" s="37">
        <f t="shared" ref="I1363:I1373" si="179">G1363/H1363</f>
        <v>4.1152263374485592E-3</v>
      </c>
      <c r="K1363" s="114"/>
    </row>
    <row r="1364" spans="1:11" ht="15.3" x14ac:dyDescent="0.5">
      <c r="A1364" s="11" t="s">
        <v>555</v>
      </c>
      <c r="B1364" s="3" t="s">
        <v>62</v>
      </c>
      <c r="C1364" s="4" t="s">
        <v>195</v>
      </c>
      <c r="D1364" s="118" t="s">
        <v>496</v>
      </c>
      <c r="E1364" s="36" t="s">
        <v>1608</v>
      </c>
      <c r="F1364" s="118" t="s">
        <v>1634</v>
      </c>
      <c r="G1364" s="37">
        <f t="shared" ref="G1364:G1366" si="180">5/405</f>
        <v>1.2345679012345678E-2</v>
      </c>
      <c r="H1364" s="34">
        <v>3</v>
      </c>
      <c r="I1364" s="37">
        <f t="shared" si="179"/>
        <v>4.1152263374485592E-3</v>
      </c>
      <c r="K1364" s="114"/>
    </row>
    <row r="1365" spans="1:11" ht="15.3" x14ac:dyDescent="0.5">
      <c r="A1365" s="11" t="s">
        <v>556</v>
      </c>
      <c r="B1365" s="3" t="s">
        <v>137</v>
      </c>
      <c r="C1365" s="4" t="s">
        <v>195</v>
      </c>
      <c r="D1365" s="118" t="s">
        <v>496</v>
      </c>
      <c r="E1365" s="36" t="s">
        <v>1608</v>
      </c>
      <c r="F1365" s="118" t="s">
        <v>1634</v>
      </c>
      <c r="G1365" s="37">
        <f t="shared" si="180"/>
        <v>1.2345679012345678E-2</v>
      </c>
      <c r="H1365" s="34">
        <v>3</v>
      </c>
      <c r="I1365" s="37">
        <f t="shared" si="179"/>
        <v>4.1152263374485592E-3</v>
      </c>
      <c r="K1365" s="114"/>
    </row>
    <row r="1366" spans="1:11" ht="15.3" x14ac:dyDescent="0.5">
      <c r="A1366" s="11" t="s">
        <v>557</v>
      </c>
      <c r="B1366" s="3" t="s">
        <v>193</v>
      </c>
      <c r="C1366" s="4" t="s">
        <v>497</v>
      </c>
      <c r="D1366" s="118" t="s">
        <v>496</v>
      </c>
      <c r="E1366" s="36" t="s">
        <v>1608</v>
      </c>
      <c r="F1366" s="118" t="s">
        <v>1634</v>
      </c>
      <c r="G1366" s="37">
        <f t="shared" si="180"/>
        <v>1.2345679012345678E-2</v>
      </c>
      <c r="H1366" s="34">
        <v>3</v>
      </c>
      <c r="I1366" s="37">
        <f t="shared" si="179"/>
        <v>4.1152263374485592E-3</v>
      </c>
      <c r="K1366" s="114"/>
    </row>
    <row r="1367" spans="1:11" ht="15.3" x14ac:dyDescent="0.5">
      <c r="A1367" s="11" t="s">
        <v>558</v>
      </c>
      <c r="B1367" s="3" t="s">
        <v>194</v>
      </c>
      <c r="C1367" s="4" t="s">
        <v>195</v>
      </c>
      <c r="D1367" s="118" t="s">
        <v>424</v>
      </c>
      <c r="E1367" s="36" t="s">
        <v>1597</v>
      </c>
      <c r="F1367" s="118" t="s">
        <v>1610</v>
      </c>
      <c r="G1367" s="37">
        <f>3/405</f>
        <v>7.4074074074074077E-3</v>
      </c>
      <c r="H1367" s="34">
        <v>3</v>
      </c>
      <c r="I1367" s="37">
        <f t="shared" si="179"/>
        <v>2.4691358024691358E-3</v>
      </c>
      <c r="K1367" s="114"/>
    </row>
    <row r="1368" spans="1:11" ht="15.3" x14ac:dyDescent="0.5">
      <c r="A1368" s="11" t="s">
        <v>559</v>
      </c>
      <c r="B1368" s="3" t="s">
        <v>246</v>
      </c>
      <c r="C1368" s="4" t="s">
        <v>195</v>
      </c>
      <c r="D1368" s="118" t="s">
        <v>434</v>
      </c>
      <c r="E1368" s="36" t="s">
        <v>1601</v>
      </c>
      <c r="F1368" s="118" t="s">
        <v>1614</v>
      </c>
      <c r="G1368" s="37">
        <f>10/405</f>
        <v>2.4691358024691357E-2</v>
      </c>
      <c r="H1368" s="34">
        <v>3</v>
      </c>
      <c r="I1368" s="37">
        <f t="shared" si="179"/>
        <v>8.2304526748971183E-3</v>
      </c>
      <c r="K1368" s="114"/>
    </row>
    <row r="1369" spans="1:11" ht="15.3" x14ac:dyDescent="0.5">
      <c r="A1369" s="11" t="s">
        <v>560</v>
      </c>
      <c r="B1369" s="3" t="s">
        <v>247</v>
      </c>
      <c r="C1369" s="4" t="s">
        <v>195</v>
      </c>
      <c r="D1369" s="118" t="s">
        <v>1108</v>
      </c>
      <c r="E1369" s="36" t="s">
        <v>1621</v>
      </c>
      <c r="F1369" s="118" t="s">
        <v>1623</v>
      </c>
      <c r="G1369" s="37">
        <f>25/405</f>
        <v>6.1728395061728392E-2</v>
      </c>
      <c r="H1369" s="34">
        <v>3</v>
      </c>
      <c r="I1369" s="37">
        <f t="shared" si="179"/>
        <v>2.0576131687242798E-2</v>
      </c>
      <c r="K1369" s="114"/>
    </row>
    <row r="1370" spans="1:11" ht="15.3" x14ac:dyDescent="0.5">
      <c r="A1370" s="11" t="s">
        <v>561</v>
      </c>
      <c r="B1370" s="3" t="s">
        <v>248</v>
      </c>
      <c r="C1370" s="4" t="s">
        <v>195</v>
      </c>
      <c r="D1370" s="118" t="s">
        <v>424</v>
      </c>
      <c r="E1370" s="36" t="s">
        <v>1597</v>
      </c>
      <c r="F1370" s="118" t="s">
        <v>1610</v>
      </c>
      <c r="G1370" s="37">
        <f>3/405</f>
        <v>7.4074074074074077E-3</v>
      </c>
      <c r="H1370" s="34">
        <v>3</v>
      </c>
      <c r="I1370" s="37">
        <f t="shared" si="179"/>
        <v>2.4691358024691358E-3</v>
      </c>
      <c r="K1370" s="114"/>
    </row>
    <row r="1371" spans="1:11" ht="15.3" x14ac:dyDescent="0.5">
      <c r="A1371" s="11" t="s">
        <v>562</v>
      </c>
      <c r="B1371" s="3" t="s">
        <v>1208</v>
      </c>
      <c r="C1371" s="4" t="s">
        <v>498</v>
      </c>
      <c r="D1371" s="118" t="s">
        <v>496</v>
      </c>
      <c r="E1371" s="36" t="s">
        <v>1608</v>
      </c>
      <c r="F1371" s="118" t="s">
        <v>1634</v>
      </c>
      <c r="G1371" s="37">
        <f t="shared" ref="G1371" si="181">5/405</f>
        <v>1.2345679012345678E-2</v>
      </c>
      <c r="H1371" s="34">
        <v>3</v>
      </c>
      <c r="I1371" s="37">
        <f t="shared" si="179"/>
        <v>4.1152263374485592E-3</v>
      </c>
      <c r="K1371" s="114"/>
    </row>
    <row r="1372" spans="1:11" ht="15.3" x14ac:dyDescent="0.5">
      <c r="A1372" s="11" t="s">
        <v>563</v>
      </c>
      <c r="B1372" s="3" t="s">
        <v>880</v>
      </c>
      <c r="C1372" s="4" t="s">
        <v>498</v>
      </c>
      <c r="D1372" s="118" t="s">
        <v>287</v>
      </c>
      <c r="E1372" s="36" t="s">
        <v>1596</v>
      </c>
      <c r="F1372" s="118" t="s">
        <v>1609</v>
      </c>
      <c r="G1372" s="37">
        <f>1/405</f>
        <v>2.4691358024691358E-3</v>
      </c>
      <c r="H1372" s="34">
        <v>5</v>
      </c>
      <c r="I1372" s="37">
        <f t="shared" si="179"/>
        <v>4.9382716049382717E-4</v>
      </c>
      <c r="K1372" s="114"/>
    </row>
    <row r="1373" spans="1:11" ht="15.3" x14ac:dyDescent="0.5">
      <c r="A1373" s="11" t="s">
        <v>564</v>
      </c>
      <c r="B1373" s="3" t="s">
        <v>57</v>
      </c>
      <c r="C1373" s="4" t="s">
        <v>125</v>
      </c>
      <c r="D1373" s="118" t="s">
        <v>287</v>
      </c>
      <c r="E1373" s="36" t="s">
        <v>1596</v>
      </c>
      <c r="F1373" s="118" t="s">
        <v>1609</v>
      </c>
      <c r="G1373" s="37">
        <f>1/405</f>
        <v>2.4691358024691358E-3</v>
      </c>
      <c r="H1373" s="34">
        <v>5</v>
      </c>
      <c r="I1373" s="37">
        <f t="shared" si="179"/>
        <v>4.9382716049382717E-4</v>
      </c>
      <c r="K1373" s="114"/>
    </row>
    <row r="1374" spans="1:11" ht="15.3" x14ac:dyDescent="0.5">
      <c r="A1374" s="121">
        <v>11</v>
      </c>
      <c r="B1374" s="162" t="s">
        <v>1110</v>
      </c>
      <c r="C1374" s="3"/>
      <c r="D1374" s="118"/>
      <c r="E1374" s="36"/>
      <c r="F1374" s="118"/>
      <c r="G1374" s="37"/>
      <c r="H1374" s="34"/>
      <c r="I1374" s="37"/>
      <c r="K1374" s="114"/>
    </row>
    <row r="1375" spans="1:11" ht="15.3" x14ac:dyDescent="0.5">
      <c r="A1375" s="67" t="s">
        <v>567</v>
      </c>
      <c r="B1375" s="3" t="s">
        <v>1109</v>
      </c>
      <c r="C1375" s="6" t="s">
        <v>125</v>
      </c>
      <c r="D1375" s="118" t="s">
        <v>333</v>
      </c>
      <c r="E1375" s="125" t="s">
        <v>1561</v>
      </c>
      <c r="F1375" s="141" t="s">
        <v>1559</v>
      </c>
      <c r="G1375" s="141">
        <f>1/765</f>
        <v>1.30718954248366E-3</v>
      </c>
      <c r="H1375" s="34">
        <v>7</v>
      </c>
      <c r="I1375" s="37">
        <f>G1375/H1375</f>
        <v>1.8674136321195143E-4</v>
      </c>
      <c r="K1375" s="114"/>
    </row>
    <row r="1376" spans="1:11" ht="15.3" x14ac:dyDescent="0.5">
      <c r="A1376" s="67" t="s">
        <v>568</v>
      </c>
      <c r="B1376" s="3" t="s">
        <v>69</v>
      </c>
      <c r="C1376" s="6" t="s">
        <v>125</v>
      </c>
      <c r="D1376" s="118" t="s">
        <v>333</v>
      </c>
      <c r="E1376" s="125" t="s">
        <v>1561</v>
      </c>
      <c r="F1376" s="141" t="s">
        <v>1559</v>
      </c>
      <c r="G1376" s="141">
        <f t="shared" ref="G1376:G1382" si="182">1/765</f>
        <v>1.30718954248366E-3</v>
      </c>
      <c r="H1376" s="34">
        <v>5</v>
      </c>
      <c r="I1376" s="37">
        <f t="shared" ref="I1376:I1391" si="183">G1376/H1376</f>
        <v>2.61437908496732E-4</v>
      </c>
      <c r="K1376" s="114"/>
    </row>
    <row r="1377" spans="1:11" ht="15.3" x14ac:dyDescent="0.5">
      <c r="A1377" s="67" t="s">
        <v>569</v>
      </c>
      <c r="B1377" s="3" t="s">
        <v>881</v>
      </c>
      <c r="C1377" s="6" t="s">
        <v>125</v>
      </c>
      <c r="D1377" s="118" t="s">
        <v>940</v>
      </c>
      <c r="E1377" s="125" t="s">
        <v>1579</v>
      </c>
      <c r="F1377" s="141" t="s">
        <v>1566</v>
      </c>
      <c r="G1377" s="141">
        <f>2/765</f>
        <v>2.6143790849673201E-3</v>
      </c>
      <c r="H1377" s="34">
        <v>1</v>
      </c>
      <c r="I1377" s="37">
        <f t="shared" si="183"/>
        <v>2.6143790849673201E-3</v>
      </c>
      <c r="K1377" s="114"/>
    </row>
    <row r="1378" spans="1:11" ht="15.3" x14ac:dyDescent="0.5">
      <c r="A1378" s="67" t="s">
        <v>570</v>
      </c>
      <c r="B1378" s="3" t="s">
        <v>882</v>
      </c>
      <c r="C1378" s="6" t="s">
        <v>195</v>
      </c>
      <c r="D1378" s="118" t="s">
        <v>940</v>
      </c>
      <c r="E1378" s="125" t="s">
        <v>1579</v>
      </c>
      <c r="F1378" s="141" t="s">
        <v>1566</v>
      </c>
      <c r="G1378" s="141">
        <f>2/765</f>
        <v>2.6143790849673201E-3</v>
      </c>
      <c r="H1378" s="34">
        <v>3</v>
      </c>
      <c r="I1378" s="37">
        <f t="shared" si="183"/>
        <v>8.7145969498910673E-4</v>
      </c>
      <c r="K1378" s="114"/>
    </row>
    <row r="1379" spans="1:11" ht="15.3" x14ac:dyDescent="0.5">
      <c r="A1379" s="67" t="s">
        <v>571</v>
      </c>
      <c r="B1379" s="3" t="s">
        <v>883</v>
      </c>
      <c r="C1379" s="6" t="s">
        <v>125</v>
      </c>
      <c r="D1379" s="118" t="s">
        <v>1070</v>
      </c>
      <c r="E1379" s="125" t="s">
        <v>1592</v>
      </c>
      <c r="F1379" s="141" t="s">
        <v>1594</v>
      </c>
      <c r="G1379" s="141">
        <f>23/765</f>
        <v>3.0065359477124184E-2</v>
      </c>
      <c r="H1379" s="34">
        <v>5</v>
      </c>
      <c r="I1379" s="37">
        <f t="shared" si="183"/>
        <v>6.0130718954248367E-3</v>
      </c>
      <c r="K1379" s="114"/>
    </row>
    <row r="1380" spans="1:11" ht="15.3" x14ac:dyDescent="0.5">
      <c r="A1380" s="67" t="s">
        <v>572</v>
      </c>
      <c r="B1380" s="3" t="s">
        <v>884</v>
      </c>
      <c r="C1380" s="6" t="s">
        <v>125</v>
      </c>
      <c r="D1380" s="118" t="s">
        <v>333</v>
      </c>
      <c r="E1380" s="125" t="s">
        <v>1561</v>
      </c>
      <c r="F1380" s="141" t="s">
        <v>1559</v>
      </c>
      <c r="G1380" s="141">
        <f t="shared" si="182"/>
        <v>1.30718954248366E-3</v>
      </c>
      <c r="H1380" s="34">
        <v>3</v>
      </c>
      <c r="I1380" s="37">
        <f t="shared" si="183"/>
        <v>4.3572984749455336E-4</v>
      </c>
      <c r="K1380" s="114"/>
    </row>
    <row r="1381" spans="1:11" ht="15.3" x14ac:dyDescent="0.5">
      <c r="A1381" s="67" t="s">
        <v>573</v>
      </c>
      <c r="B1381" s="3" t="s">
        <v>71</v>
      </c>
      <c r="C1381" s="6" t="s">
        <v>195</v>
      </c>
      <c r="D1381" s="118" t="s">
        <v>1111</v>
      </c>
      <c r="E1381" s="125" t="s">
        <v>1571</v>
      </c>
      <c r="F1381" s="141" t="s">
        <v>1573</v>
      </c>
      <c r="G1381" s="141">
        <f>3/765</f>
        <v>3.9215686274509803E-3</v>
      </c>
      <c r="H1381" s="34">
        <v>8</v>
      </c>
      <c r="I1381" s="37">
        <f t="shared" si="183"/>
        <v>4.9019607843137254E-4</v>
      </c>
      <c r="K1381" s="114"/>
    </row>
    <row r="1382" spans="1:11" ht="15.3" x14ac:dyDescent="0.5">
      <c r="A1382" s="67" t="s">
        <v>574</v>
      </c>
      <c r="B1382" s="3" t="s">
        <v>885</v>
      </c>
      <c r="C1382" s="6" t="s">
        <v>125</v>
      </c>
      <c r="D1382" s="118" t="s">
        <v>333</v>
      </c>
      <c r="E1382" s="125" t="s">
        <v>1561</v>
      </c>
      <c r="F1382" s="141" t="s">
        <v>1559</v>
      </c>
      <c r="G1382" s="141">
        <f t="shared" si="182"/>
        <v>1.30718954248366E-3</v>
      </c>
      <c r="H1382" s="34">
        <v>3</v>
      </c>
      <c r="I1382" s="37">
        <f t="shared" si="183"/>
        <v>4.3572984749455336E-4</v>
      </c>
      <c r="K1382" s="114"/>
    </row>
    <row r="1383" spans="1:11" ht="15.3" x14ac:dyDescent="0.5">
      <c r="A1383" s="67" t="s">
        <v>576</v>
      </c>
      <c r="B1383" s="3" t="s">
        <v>65</v>
      </c>
      <c r="C1383" s="6" t="s">
        <v>195</v>
      </c>
      <c r="D1383" s="118" t="s">
        <v>912</v>
      </c>
      <c r="E1383" s="125" t="s">
        <v>1562</v>
      </c>
      <c r="F1383" s="141" t="s">
        <v>1560</v>
      </c>
      <c r="G1383" s="141">
        <f>45/765</f>
        <v>5.8823529411764705E-2</v>
      </c>
      <c r="H1383" s="34">
        <v>3</v>
      </c>
      <c r="I1383" s="37">
        <f t="shared" si="183"/>
        <v>1.9607843137254902E-2</v>
      </c>
      <c r="K1383" s="114"/>
    </row>
    <row r="1384" spans="1:11" ht="15.3" x14ac:dyDescent="0.5">
      <c r="A1384" s="67" t="s">
        <v>577</v>
      </c>
      <c r="B1384" s="3" t="s">
        <v>886</v>
      </c>
      <c r="C1384" s="6" t="s">
        <v>195</v>
      </c>
      <c r="D1384" s="118" t="s">
        <v>912</v>
      </c>
      <c r="E1384" s="125" t="s">
        <v>1562</v>
      </c>
      <c r="F1384" s="141" t="s">
        <v>1560</v>
      </c>
      <c r="G1384" s="141">
        <f t="shared" ref="G1384:G1391" si="184">45/765</f>
        <v>5.8823529411764705E-2</v>
      </c>
      <c r="H1384" s="34">
        <v>3</v>
      </c>
      <c r="I1384" s="37">
        <f t="shared" si="183"/>
        <v>1.9607843137254902E-2</v>
      </c>
      <c r="K1384" s="114"/>
    </row>
    <row r="1385" spans="1:11" ht="15.3" x14ac:dyDescent="0.5">
      <c r="A1385" s="67" t="s">
        <v>578</v>
      </c>
      <c r="B1385" s="3" t="s">
        <v>72</v>
      </c>
      <c r="C1385" s="6" t="s">
        <v>125</v>
      </c>
      <c r="D1385" s="118" t="s">
        <v>912</v>
      </c>
      <c r="E1385" s="125" t="s">
        <v>1562</v>
      </c>
      <c r="F1385" s="141" t="s">
        <v>1560</v>
      </c>
      <c r="G1385" s="141">
        <f t="shared" si="184"/>
        <v>5.8823529411764705E-2</v>
      </c>
      <c r="H1385" s="34">
        <v>1</v>
      </c>
      <c r="I1385" s="37">
        <f t="shared" si="183"/>
        <v>5.8823529411764705E-2</v>
      </c>
      <c r="K1385" s="114"/>
    </row>
    <row r="1386" spans="1:11" ht="15.3" x14ac:dyDescent="0.5">
      <c r="A1386" s="67" t="s">
        <v>579</v>
      </c>
      <c r="B1386" s="3" t="s">
        <v>1112</v>
      </c>
      <c r="C1386" s="6" t="s">
        <v>195</v>
      </c>
      <c r="D1386" s="118" t="s">
        <v>912</v>
      </c>
      <c r="E1386" s="125" t="s">
        <v>1562</v>
      </c>
      <c r="F1386" s="141" t="s">
        <v>1560</v>
      </c>
      <c r="G1386" s="141">
        <f t="shared" si="184"/>
        <v>5.8823529411764705E-2</v>
      </c>
      <c r="H1386" s="34">
        <v>3</v>
      </c>
      <c r="I1386" s="37">
        <f t="shared" si="183"/>
        <v>1.9607843137254902E-2</v>
      </c>
      <c r="K1386" s="114"/>
    </row>
    <row r="1387" spans="1:11" ht="15.3" x14ac:dyDescent="0.5">
      <c r="A1387" s="67" t="s">
        <v>581</v>
      </c>
      <c r="B1387" s="3" t="s">
        <v>887</v>
      </c>
      <c r="C1387" s="6" t="s">
        <v>195</v>
      </c>
      <c r="D1387" s="118" t="s">
        <v>912</v>
      </c>
      <c r="E1387" s="125" t="s">
        <v>1562</v>
      </c>
      <c r="F1387" s="141" t="s">
        <v>1560</v>
      </c>
      <c r="G1387" s="141">
        <f t="shared" si="184"/>
        <v>5.8823529411764705E-2</v>
      </c>
      <c r="H1387" s="34">
        <v>3</v>
      </c>
      <c r="I1387" s="37">
        <f t="shared" si="183"/>
        <v>1.9607843137254902E-2</v>
      </c>
      <c r="K1387" s="114"/>
    </row>
    <row r="1388" spans="1:11" ht="15.3" x14ac:dyDescent="0.5">
      <c r="A1388" s="67" t="s">
        <v>582</v>
      </c>
      <c r="B1388" s="3" t="s">
        <v>888</v>
      </c>
      <c r="C1388" s="6" t="s">
        <v>195</v>
      </c>
      <c r="D1388" s="118" t="s">
        <v>1113</v>
      </c>
      <c r="E1388" s="125" t="s">
        <v>1624</v>
      </c>
      <c r="F1388" s="141" t="s">
        <v>1625</v>
      </c>
      <c r="G1388" s="141">
        <f>225/765</f>
        <v>0.29411764705882354</v>
      </c>
      <c r="H1388" s="34">
        <v>3</v>
      </c>
      <c r="I1388" s="37">
        <f t="shared" si="183"/>
        <v>9.8039215686274508E-2</v>
      </c>
      <c r="K1388" s="114"/>
    </row>
    <row r="1389" spans="1:11" ht="15.3" x14ac:dyDescent="0.5">
      <c r="A1389" s="67" t="s">
        <v>583</v>
      </c>
      <c r="B1389" s="3" t="s">
        <v>1114</v>
      </c>
      <c r="C1389" s="6" t="s">
        <v>196</v>
      </c>
      <c r="D1389" s="118" t="s">
        <v>912</v>
      </c>
      <c r="E1389" s="125" t="s">
        <v>1562</v>
      </c>
      <c r="F1389" s="141" t="s">
        <v>1560</v>
      </c>
      <c r="G1389" s="141">
        <f t="shared" si="184"/>
        <v>5.8823529411764705E-2</v>
      </c>
      <c r="H1389" s="34">
        <v>1</v>
      </c>
      <c r="I1389" s="37">
        <f t="shared" si="183"/>
        <v>5.8823529411764705E-2</v>
      </c>
      <c r="K1389" s="114"/>
    </row>
    <row r="1390" spans="1:11" ht="15.3" x14ac:dyDescent="0.5">
      <c r="A1390" s="67" t="s">
        <v>584</v>
      </c>
      <c r="B1390" s="3" t="s">
        <v>77</v>
      </c>
      <c r="C1390" s="6" t="s">
        <v>196</v>
      </c>
      <c r="D1390" s="118" t="s">
        <v>912</v>
      </c>
      <c r="E1390" s="125" t="s">
        <v>1562</v>
      </c>
      <c r="F1390" s="141" t="s">
        <v>1560</v>
      </c>
      <c r="G1390" s="141">
        <f t="shared" si="184"/>
        <v>5.8823529411764705E-2</v>
      </c>
      <c r="H1390" s="34">
        <v>1</v>
      </c>
      <c r="I1390" s="37">
        <f t="shared" si="183"/>
        <v>5.8823529411764705E-2</v>
      </c>
      <c r="K1390" s="114"/>
    </row>
    <row r="1391" spans="1:11" ht="15.3" x14ac:dyDescent="0.5">
      <c r="A1391" s="67" t="s">
        <v>585</v>
      </c>
      <c r="B1391" s="3" t="s">
        <v>80</v>
      </c>
      <c r="C1391" s="4" t="s">
        <v>197</v>
      </c>
      <c r="D1391" s="118" t="s">
        <v>912</v>
      </c>
      <c r="E1391" s="125" t="s">
        <v>1562</v>
      </c>
      <c r="F1391" s="141" t="s">
        <v>1560</v>
      </c>
      <c r="G1391" s="141">
        <f t="shared" si="184"/>
        <v>5.8823529411764705E-2</v>
      </c>
      <c r="H1391" s="34">
        <v>3</v>
      </c>
      <c r="I1391" s="37">
        <f t="shared" si="183"/>
        <v>1.9607843137254902E-2</v>
      </c>
      <c r="K1391" s="114"/>
    </row>
    <row r="1392" spans="1:11" ht="15.3" x14ac:dyDescent="0.5">
      <c r="A1392" s="67" t="s">
        <v>586</v>
      </c>
      <c r="B1392" s="3" t="s">
        <v>1346</v>
      </c>
      <c r="C1392" s="4" t="s">
        <v>125</v>
      </c>
      <c r="D1392" s="118" t="s">
        <v>333</v>
      </c>
      <c r="E1392" s="125" t="s">
        <v>1561</v>
      </c>
      <c r="F1392" s="141" t="s">
        <v>1559</v>
      </c>
      <c r="G1392" s="141">
        <f t="shared" ref="G1392:G1393" si="185">1/765</f>
        <v>1.30718954248366E-3</v>
      </c>
      <c r="H1392" s="34">
        <v>3</v>
      </c>
      <c r="I1392" s="37">
        <f t="shared" ref="I1392:I1393" si="186">G1392/H1392</f>
        <v>4.3572984749455336E-4</v>
      </c>
      <c r="K1392" s="114"/>
    </row>
    <row r="1393" spans="1:11" ht="15.3" x14ac:dyDescent="0.5">
      <c r="A1393" s="67" t="s">
        <v>587</v>
      </c>
      <c r="B1393" s="3" t="s">
        <v>1347</v>
      </c>
      <c r="C1393" s="4" t="s">
        <v>125</v>
      </c>
      <c r="D1393" s="118" t="s">
        <v>333</v>
      </c>
      <c r="E1393" s="125" t="s">
        <v>1561</v>
      </c>
      <c r="F1393" s="141" t="s">
        <v>1559</v>
      </c>
      <c r="G1393" s="141">
        <f t="shared" si="185"/>
        <v>1.30718954248366E-3</v>
      </c>
      <c r="H1393" s="34">
        <v>3</v>
      </c>
      <c r="I1393" s="37">
        <f t="shared" si="186"/>
        <v>4.3572984749455336E-4</v>
      </c>
      <c r="K1393" s="114"/>
    </row>
    <row r="1394" spans="1:11" ht="15.3" x14ac:dyDescent="0.5">
      <c r="A1394" s="121">
        <v>12</v>
      </c>
      <c r="B1394" s="59" t="s">
        <v>1115</v>
      </c>
      <c r="C1394" s="3"/>
      <c r="D1394" s="118"/>
      <c r="E1394" s="36"/>
      <c r="F1394" s="118"/>
      <c r="G1394" s="37"/>
      <c r="H1394" s="34"/>
      <c r="I1394" s="37"/>
      <c r="K1394" s="114"/>
    </row>
    <row r="1395" spans="1:11" ht="15.3" x14ac:dyDescent="0.5">
      <c r="A1395" s="11" t="s">
        <v>590</v>
      </c>
      <c r="B1395" s="3" t="s">
        <v>275</v>
      </c>
      <c r="C1395" s="6" t="s">
        <v>125</v>
      </c>
      <c r="D1395" s="125" t="s">
        <v>287</v>
      </c>
      <c r="E1395" s="125" t="s">
        <v>1567</v>
      </c>
      <c r="F1395" s="125" t="s">
        <v>1574</v>
      </c>
      <c r="G1395" s="37">
        <f>1/270</f>
        <v>3.7037037037037038E-3</v>
      </c>
      <c r="H1395" s="36">
        <v>3</v>
      </c>
      <c r="I1395" s="37">
        <f>G1395/H1395</f>
        <v>1.2345679012345679E-3</v>
      </c>
      <c r="K1395" s="114"/>
    </row>
    <row r="1396" spans="1:11" ht="15.3" x14ac:dyDescent="0.5">
      <c r="A1396" s="11" t="s">
        <v>591</v>
      </c>
      <c r="B1396" s="3" t="s">
        <v>891</v>
      </c>
      <c r="C1396" s="6" t="s">
        <v>125</v>
      </c>
      <c r="D1396" s="125" t="s">
        <v>911</v>
      </c>
      <c r="E1396" s="125" t="s">
        <v>1568</v>
      </c>
      <c r="F1396" s="125" t="s">
        <v>1627</v>
      </c>
      <c r="G1396" s="37">
        <f>8/270</f>
        <v>2.9629629629629631E-2</v>
      </c>
      <c r="H1396" s="36">
        <v>3</v>
      </c>
      <c r="I1396" s="37">
        <f t="shared" ref="I1396:I1402" si="187">G1396/H1396</f>
        <v>9.876543209876543E-3</v>
      </c>
      <c r="K1396" s="114"/>
    </row>
    <row r="1397" spans="1:11" ht="15.3" x14ac:dyDescent="0.5">
      <c r="A1397" s="11" t="s">
        <v>592</v>
      </c>
      <c r="B1397" s="3" t="s">
        <v>1480</v>
      </c>
      <c r="C1397" s="6" t="s">
        <v>125</v>
      </c>
      <c r="D1397" s="125" t="s">
        <v>911</v>
      </c>
      <c r="E1397" s="125" t="s">
        <v>1568</v>
      </c>
      <c r="F1397" s="125" t="s">
        <v>1627</v>
      </c>
      <c r="G1397" s="37">
        <f t="shared" ref="G1397:G1398" si="188">8/270</f>
        <v>2.9629629629629631E-2</v>
      </c>
      <c r="H1397" s="36">
        <v>3</v>
      </c>
      <c r="I1397" s="37">
        <f t="shared" si="187"/>
        <v>9.876543209876543E-3</v>
      </c>
      <c r="K1397" s="114"/>
    </row>
    <row r="1398" spans="1:11" ht="15.3" x14ac:dyDescent="0.5">
      <c r="A1398" s="11" t="s">
        <v>593</v>
      </c>
      <c r="B1398" s="3" t="s">
        <v>893</v>
      </c>
      <c r="C1398" s="6" t="s">
        <v>125</v>
      </c>
      <c r="D1398" s="125" t="s">
        <v>911</v>
      </c>
      <c r="E1398" s="125" t="s">
        <v>1568</v>
      </c>
      <c r="F1398" s="125" t="s">
        <v>1627</v>
      </c>
      <c r="G1398" s="37">
        <f t="shared" si="188"/>
        <v>2.9629629629629631E-2</v>
      </c>
      <c r="H1398" s="34">
        <v>3</v>
      </c>
      <c r="I1398" s="37">
        <f t="shared" si="187"/>
        <v>9.876543209876543E-3</v>
      </c>
      <c r="K1398" s="114"/>
    </row>
    <row r="1399" spans="1:11" ht="15.3" x14ac:dyDescent="0.5">
      <c r="A1399" s="11" t="s">
        <v>594</v>
      </c>
      <c r="B1399" s="3" t="s">
        <v>894</v>
      </c>
      <c r="C1399" s="6" t="s">
        <v>125</v>
      </c>
      <c r="D1399" s="125" t="s">
        <v>287</v>
      </c>
      <c r="E1399" s="125" t="s">
        <v>1567</v>
      </c>
      <c r="F1399" s="125" t="s">
        <v>1574</v>
      </c>
      <c r="G1399" s="37">
        <f>1/270</f>
        <v>3.7037037037037038E-3</v>
      </c>
      <c r="H1399" s="36">
        <v>3</v>
      </c>
      <c r="I1399" s="37">
        <f>G1399/H1399</f>
        <v>1.2345679012345679E-3</v>
      </c>
      <c r="K1399" s="114"/>
    </row>
    <row r="1400" spans="1:11" ht="15.3" x14ac:dyDescent="0.5">
      <c r="A1400" s="11" t="s">
        <v>595</v>
      </c>
      <c r="B1400" s="3" t="s">
        <v>1348</v>
      </c>
      <c r="C1400" s="6" t="s">
        <v>125</v>
      </c>
      <c r="D1400" s="125" t="s">
        <v>287</v>
      </c>
      <c r="E1400" s="125" t="s">
        <v>1567</v>
      </c>
      <c r="F1400" s="125" t="s">
        <v>1574</v>
      </c>
      <c r="G1400" s="37">
        <f t="shared" ref="G1400:G1402" si="189">1/270</f>
        <v>3.7037037037037038E-3</v>
      </c>
      <c r="H1400" s="34">
        <v>3</v>
      </c>
      <c r="I1400" s="37">
        <f t="shared" si="187"/>
        <v>1.2345679012345679E-3</v>
      </c>
      <c r="K1400" s="114"/>
    </row>
    <row r="1401" spans="1:11" ht="15.3" x14ac:dyDescent="0.5">
      <c r="A1401" s="11" t="s">
        <v>596</v>
      </c>
      <c r="B1401" s="3" t="s">
        <v>1481</v>
      </c>
      <c r="C1401" s="6" t="s">
        <v>125</v>
      </c>
      <c r="D1401" s="125" t="s">
        <v>287</v>
      </c>
      <c r="E1401" s="125" t="s">
        <v>1567</v>
      </c>
      <c r="F1401" s="125" t="s">
        <v>1574</v>
      </c>
      <c r="G1401" s="37">
        <f t="shared" si="189"/>
        <v>3.7037037037037038E-3</v>
      </c>
      <c r="H1401" s="34">
        <v>3</v>
      </c>
      <c r="I1401" s="37">
        <f t="shared" si="187"/>
        <v>1.2345679012345679E-3</v>
      </c>
      <c r="K1401" s="114"/>
    </row>
    <row r="1402" spans="1:11" ht="15.3" x14ac:dyDescent="0.5">
      <c r="A1402" s="11" t="s">
        <v>597</v>
      </c>
      <c r="B1402" s="3" t="s">
        <v>895</v>
      </c>
      <c r="C1402" s="6" t="s">
        <v>125</v>
      </c>
      <c r="D1402" s="125" t="s">
        <v>287</v>
      </c>
      <c r="E1402" s="125" t="s">
        <v>1567</v>
      </c>
      <c r="F1402" s="125" t="s">
        <v>1574</v>
      </c>
      <c r="G1402" s="37">
        <f t="shared" si="189"/>
        <v>3.7037037037037038E-3</v>
      </c>
      <c r="H1402" s="34">
        <v>3</v>
      </c>
      <c r="I1402" s="37">
        <f t="shared" si="187"/>
        <v>1.2345679012345679E-3</v>
      </c>
      <c r="K1402" s="114"/>
    </row>
    <row r="1403" spans="1:11" ht="45.9" x14ac:dyDescent="0.5">
      <c r="A1403" s="11" t="s">
        <v>598</v>
      </c>
      <c r="B1403" s="52" t="s">
        <v>551</v>
      </c>
      <c r="C1403" s="9" t="s">
        <v>125</v>
      </c>
      <c r="D1403" s="118" t="s">
        <v>421</v>
      </c>
      <c r="E1403" s="125" t="s">
        <v>1607</v>
      </c>
      <c r="F1403" s="125" t="s">
        <v>1616</v>
      </c>
      <c r="G1403" s="37">
        <f>5/765</f>
        <v>6.5359477124183009E-3</v>
      </c>
      <c r="H1403" s="36">
        <v>3</v>
      </c>
      <c r="I1403" s="37">
        <f>G1403/H1403</f>
        <v>2.1786492374727671E-3</v>
      </c>
      <c r="K1403" s="114"/>
    </row>
    <row r="1404" spans="1:11" ht="45.9" x14ac:dyDescent="0.5">
      <c r="A1404" s="11" t="s">
        <v>599</v>
      </c>
      <c r="B1404" s="58" t="s">
        <v>550</v>
      </c>
      <c r="C1404" s="25" t="s">
        <v>125</v>
      </c>
      <c r="D1404" s="125" t="s">
        <v>289</v>
      </c>
      <c r="E1404" s="125"/>
      <c r="F1404" s="125" t="s">
        <v>1626</v>
      </c>
      <c r="G1404" s="37">
        <f>2/45</f>
        <v>4.4444444444444446E-2</v>
      </c>
      <c r="H1404" s="36">
        <v>3</v>
      </c>
      <c r="I1404" s="37">
        <f t="shared" ref="I1404:I1406" si="190">G1404/H1404</f>
        <v>1.4814814814814815E-2</v>
      </c>
      <c r="K1404" s="114"/>
    </row>
    <row r="1405" spans="1:11" ht="28.2" x14ac:dyDescent="0.5">
      <c r="A1405" s="11" t="s">
        <v>600</v>
      </c>
      <c r="B1405" s="46" t="s">
        <v>552</v>
      </c>
      <c r="C1405" s="6" t="s">
        <v>125</v>
      </c>
      <c r="D1405" s="125" t="s">
        <v>421</v>
      </c>
      <c r="E1405" s="125" t="s">
        <v>1607</v>
      </c>
      <c r="F1405" s="125" t="s">
        <v>1616</v>
      </c>
      <c r="G1405" s="37">
        <f>5/765</f>
        <v>6.5359477124183009E-3</v>
      </c>
      <c r="H1405" s="36">
        <v>3</v>
      </c>
      <c r="I1405" s="37">
        <f t="shared" si="190"/>
        <v>2.1786492374727671E-3</v>
      </c>
      <c r="K1405" s="114"/>
    </row>
    <row r="1406" spans="1:11" ht="15.3" x14ac:dyDescent="0.5">
      <c r="A1406" s="11" t="s">
        <v>601</v>
      </c>
      <c r="B1406" s="3" t="s">
        <v>897</v>
      </c>
      <c r="C1406" s="6" t="s">
        <v>125</v>
      </c>
      <c r="D1406" s="118" t="s">
        <v>289</v>
      </c>
      <c r="E1406" s="125"/>
      <c r="F1406" s="125" t="s">
        <v>1626</v>
      </c>
      <c r="G1406" s="37">
        <f>2/45</f>
        <v>4.4444444444444446E-2</v>
      </c>
      <c r="H1406" s="36">
        <v>3</v>
      </c>
      <c r="I1406" s="37">
        <f t="shared" si="190"/>
        <v>1.4814814814814815E-2</v>
      </c>
      <c r="K1406" s="114"/>
    </row>
    <row r="1407" spans="1:11" ht="15.3" x14ac:dyDescent="0.5">
      <c r="A1407" s="121">
        <v>13</v>
      </c>
      <c r="B1407" s="59" t="s">
        <v>86</v>
      </c>
      <c r="C1407" s="3"/>
      <c r="D1407" s="118"/>
      <c r="E1407" s="36"/>
      <c r="F1407" s="118"/>
      <c r="G1407" s="37"/>
      <c r="H1407" s="34"/>
      <c r="I1407" s="37"/>
      <c r="K1407" s="114"/>
    </row>
    <row r="1408" spans="1:11" ht="15.3" x14ac:dyDescent="0.5">
      <c r="A1408" s="11" t="s">
        <v>617</v>
      </c>
      <c r="B1408" s="3" t="s">
        <v>87</v>
      </c>
      <c r="C1408" s="6" t="s">
        <v>125</v>
      </c>
      <c r="D1408" s="125" t="s">
        <v>427</v>
      </c>
      <c r="E1408" s="36" t="s">
        <v>1579</v>
      </c>
      <c r="F1408" s="118" t="s">
        <v>1566</v>
      </c>
      <c r="G1408" s="37">
        <f>2/765</f>
        <v>2.6143790849673201E-3</v>
      </c>
      <c r="H1408" s="34">
        <v>3</v>
      </c>
      <c r="I1408" s="37">
        <f>G1408/H1408</f>
        <v>8.7145969498910673E-4</v>
      </c>
      <c r="K1408" s="114"/>
    </row>
    <row r="1409" spans="1:11" ht="15.3" x14ac:dyDescent="0.5">
      <c r="A1409" s="11" t="s">
        <v>618</v>
      </c>
      <c r="B1409" s="3" t="s">
        <v>616</v>
      </c>
      <c r="C1409" s="6" t="s">
        <v>125</v>
      </c>
      <c r="D1409" s="125" t="s">
        <v>427</v>
      </c>
      <c r="E1409" s="36" t="s">
        <v>1579</v>
      </c>
      <c r="F1409" s="118" t="s">
        <v>1566</v>
      </c>
      <c r="G1409" s="37">
        <f>2/765</f>
        <v>2.6143790849673201E-3</v>
      </c>
      <c r="H1409" s="34">
        <v>3</v>
      </c>
      <c r="I1409" s="37">
        <f>G1409/H1409</f>
        <v>8.7145969498910673E-4</v>
      </c>
      <c r="K1409" s="114"/>
    </row>
    <row r="1410" spans="1:11" ht="15.3" x14ac:dyDescent="0.5">
      <c r="A1410" s="28">
        <v>14</v>
      </c>
      <c r="B1410" s="59" t="s">
        <v>611</v>
      </c>
      <c r="C1410" s="3"/>
      <c r="D1410" s="118"/>
      <c r="E1410" s="36"/>
      <c r="F1410" s="118"/>
      <c r="G1410" s="37"/>
      <c r="H1410" s="34"/>
      <c r="I1410" s="37"/>
      <c r="K1410" s="114"/>
    </row>
    <row r="1411" spans="1:11" ht="15.3" x14ac:dyDescent="0.5">
      <c r="A1411" s="17" t="s">
        <v>632</v>
      </c>
      <c r="B1411" s="3" t="s">
        <v>88</v>
      </c>
      <c r="C1411" s="6" t="s">
        <v>202</v>
      </c>
      <c r="D1411" s="36" t="s">
        <v>1116</v>
      </c>
      <c r="E1411" s="36"/>
      <c r="F1411" s="36" t="s">
        <v>1628</v>
      </c>
      <c r="G1411" s="37">
        <f>6/225</f>
        <v>2.6666666666666668E-2</v>
      </c>
      <c r="H1411" s="34">
        <v>3</v>
      </c>
      <c r="I1411" s="37">
        <f>G1411/H1411</f>
        <v>8.8888888888888889E-3</v>
      </c>
      <c r="K1411" s="114"/>
    </row>
    <row r="1412" spans="1:11" ht="15.3" x14ac:dyDescent="0.5">
      <c r="A1412" s="17" t="s">
        <v>633</v>
      </c>
      <c r="B1412" s="3" t="s">
        <v>898</v>
      </c>
      <c r="C1412" s="6" t="s">
        <v>202</v>
      </c>
      <c r="D1412" s="125" t="s">
        <v>432</v>
      </c>
      <c r="E1412" s="36" t="s">
        <v>1571</v>
      </c>
      <c r="F1412" s="119" t="s">
        <v>1573</v>
      </c>
      <c r="G1412" s="37">
        <f>3/765</f>
        <v>3.9215686274509803E-3</v>
      </c>
      <c r="H1412" s="34">
        <v>8</v>
      </c>
      <c r="I1412" s="37">
        <f t="shared" ref="I1412:I1416" si="191">G1412/H1412</f>
        <v>4.9019607843137254E-4</v>
      </c>
      <c r="K1412" s="114"/>
    </row>
    <row r="1413" spans="1:11" ht="15.3" x14ac:dyDescent="0.5">
      <c r="A1413" s="17" t="s">
        <v>1117</v>
      </c>
      <c r="B1413" s="3" t="s">
        <v>899</v>
      </c>
      <c r="C1413" s="6" t="s">
        <v>202</v>
      </c>
      <c r="D1413" s="125" t="s">
        <v>432</v>
      </c>
      <c r="E1413" s="36" t="s">
        <v>1571</v>
      </c>
      <c r="F1413" s="119" t="s">
        <v>1573</v>
      </c>
      <c r="G1413" s="37">
        <f>3/765</f>
        <v>3.9215686274509803E-3</v>
      </c>
      <c r="H1413" s="34">
        <v>8</v>
      </c>
      <c r="I1413" s="37">
        <f t="shared" si="191"/>
        <v>4.9019607843137254E-4</v>
      </c>
      <c r="K1413" s="114"/>
    </row>
    <row r="1414" spans="1:11" ht="15.3" x14ac:dyDescent="0.5">
      <c r="A1414" s="17" t="s">
        <v>1118</v>
      </c>
      <c r="B1414" s="3" t="s">
        <v>91</v>
      </c>
      <c r="C1414" s="6" t="s">
        <v>202</v>
      </c>
      <c r="D1414" s="125" t="s">
        <v>612</v>
      </c>
      <c r="E1414" s="36"/>
      <c r="F1414" s="118" t="s">
        <v>1629</v>
      </c>
      <c r="G1414" s="37">
        <f>20/45</f>
        <v>0.44444444444444442</v>
      </c>
      <c r="H1414" s="34">
        <v>3</v>
      </c>
      <c r="I1414" s="37">
        <f t="shared" si="191"/>
        <v>0.14814814814814814</v>
      </c>
      <c r="K1414" s="114"/>
    </row>
    <row r="1415" spans="1:11" ht="15.3" x14ac:dyDescent="0.5">
      <c r="A1415" s="17" t="s">
        <v>1119</v>
      </c>
      <c r="B1415" s="3" t="s">
        <v>92</v>
      </c>
      <c r="C1415" s="6" t="s">
        <v>202</v>
      </c>
      <c r="D1415" s="125" t="s">
        <v>435</v>
      </c>
      <c r="E1415" s="36" t="s">
        <v>1593</v>
      </c>
      <c r="F1415" s="119" t="s">
        <v>1595</v>
      </c>
      <c r="G1415" s="37">
        <f>20/765</f>
        <v>2.6143790849673203E-2</v>
      </c>
      <c r="H1415" s="34">
        <v>3</v>
      </c>
      <c r="I1415" s="37">
        <f t="shared" si="191"/>
        <v>8.7145969498910684E-3</v>
      </c>
      <c r="K1415" s="114"/>
    </row>
    <row r="1416" spans="1:11" ht="15.3" x14ac:dyDescent="0.5">
      <c r="A1416" s="17" t="s">
        <v>1120</v>
      </c>
      <c r="B1416" s="3" t="s">
        <v>93</v>
      </c>
      <c r="C1416" s="6" t="s">
        <v>202</v>
      </c>
      <c r="D1416" s="125" t="s">
        <v>432</v>
      </c>
      <c r="E1416" s="36" t="s">
        <v>1571</v>
      </c>
      <c r="F1416" s="119" t="s">
        <v>1573</v>
      </c>
      <c r="G1416" s="37">
        <f>3/765</f>
        <v>3.9215686274509803E-3</v>
      </c>
      <c r="H1416" s="34">
        <v>3</v>
      </c>
      <c r="I1416" s="37">
        <f t="shared" si="191"/>
        <v>1.30718954248366E-3</v>
      </c>
      <c r="K1416" s="114"/>
    </row>
    <row r="1417" spans="1:11" ht="15.3" x14ac:dyDescent="0.5">
      <c r="A1417" s="17" t="s">
        <v>1121</v>
      </c>
      <c r="B1417" s="3" t="s">
        <v>900</v>
      </c>
      <c r="C1417" s="4"/>
      <c r="D1417" s="118"/>
      <c r="E1417" s="118"/>
      <c r="F1417" s="119"/>
      <c r="G1417" s="37"/>
      <c r="H1417" s="34"/>
      <c r="I1417" s="37"/>
      <c r="K1417" s="114"/>
    </row>
    <row r="1418" spans="1:11" ht="15.3" x14ac:dyDescent="0.5">
      <c r="A1418" s="23"/>
      <c r="B1418" s="3" t="s">
        <v>94</v>
      </c>
      <c r="C1418" s="6" t="s">
        <v>202</v>
      </c>
      <c r="D1418" s="36" t="s">
        <v>613</v>
      </c>
      <c r="E1418" s="118"/>
      <c r="F1418" s="36" t="s">
        <v>1553</v>
      </c>
      <c r="G1418" s="37">
        <f>1/225</f>
        <v>4.4444444444444444E-3</v>
      </c>
      <c r="H1418" s="34">
        <v>5</v>
      </c>
      <c r="I1418" s="37">
        <f t="shared" ref="I1418:I1420" si="192">G1418/H1418</f>
        <v>8.8888888888888893E-4</v>
      </c>
      <c r="K1418" s="114"/>
    </row>
    <row r="1419" spans="1:11" ht="15.3" x14ac:dyDescent="0.5">
      <c r="A1419" s="23"/>
      <c r="B1419" s="3" t="s">
        <v>95</v>
      </c>
      <c r="C1419" s="6" t="s">
        <v>202</v>
      </c>
      <c r="D1419" s="36" t="s">
        <v>613</v>
      </c>
      <c r="E1419" s="36"/>
      <c r="F1419" s="36" t="s">
        <v>1553</v>
      </c>
      <c r="G1419" s="37">
        <f t="shared" ref="G1419:G1425" si="193">1/225</f>
        <v>4.4444444444444444E-3</v>
      </c>
      <c r="H1419" s="34">
        <v>5</v>
      </c>
      <c r="I1419" s="37">
        <f t="shared" si="192"/>
        <v>8.8888888888888893E-4</v>
      </c>
      <c r="K1419" s="114"/>
    </row>
    <row r="1420" spans="1:11" ht="15.3" x14ac:dyDescent="0.5">
      <c r="A1420" s="23"/>
      <c r="B1420" s="3" t="s">
        <v>57</v>
      </c>
      <c r="C1420" s="6" t="s">
        <v>125</v>
      </c>
      <c r="D1420" s="36" t="s">
        <v>613</v>
      </c>
      <c r="E1420" s="36"/>
      <c r="F1420" s="36" t="s">
        <v>1553</v>
      </c>
      <c r="G1420" s="37">
        <f t="shared" si="193"/>
        <v>4.4444444444444444E-3</v>
      </c>
      <c r="H1420" s="34">
        <v>5</v>
      </c>
      <c r="I1420" s="37">
        <f t="shared" si="192"/>
        <v>8.8888888888888893E-4</v>
      </c>
      <c r="K1420" s="114"/>
    </row>
    <row r="1421" spans="1:11" ht="15.3" x14ac:dyDescent="0.5">
      <c r="A1421" s="11" t="s">
        <v>1122</v>
      </c>
      <c r="B1421" s="3" t="s">
        <v>901</v>
      </c>
      <c r="C1421" s="6"/>
      <c r="D1421" s="36"/>
      <c r="E1421" s="118"/>
      <c r="F1421" s="36"/>
      <c r="G1421" s="37"/>
      <c r="H1421" s="34"/>
      <c r="I1421" s="37"/>
      <c r="K1421" s="114"/>
    </row>
    <row r="1422" spans="1:11" ht="15.3" x14ac:dyDescent="0.5">
      <c r="A1422" s="11"/>
      <c r="B1422" s="3" t="s">
        <v>68</v>
      </c>
      <c r="C1422" s="6" t="s">
        <v>125</v>
      </c>
      <c r="D1422" s="36" t="s">
        <v>613</v>
      </c>
      <c r="E1422" s="36"/>
      <c r="F1422" s="36" t="s">
        <v>1553</v>
      </c>
      <c r="G1422" s="37">
        <f t="shared" si="193"/>
        <v>4.4444444444444444E-3</v>
      </c>
      <c r="H1422" s="34">
        <v>7</v>
      </c>
      <c r="I1422" s="37">
        <f t="shared" ref="I1422:I1432" si="194">G1422/H1422</f>
        <v>6.3492063492063492E-4</v>
      </c>
      <c r="K1422" s="114"/>
    </row>
    <row r="1423" spans="1:11" ht="15.3" x14ac:dyDescent="0.5">
      <c r="A1423" s="11"/>
      <c r="B1423" s="3" t="s">
        <v>69</v>
      </c>
      <c r="C1423" s="6" t="s">
        <v>125</v>
      </c>
      <c r="D1423" s="36" t="s">
        <v>613</v>
      </c>
      <c r="E1423" s="36"/>
      <c r="F1423" s="36" t="s">
        <v>1553</v>
      </c>
      <c r="G1423" s="37">
        <f t="shared" si="193"/>
        <v>4.4444444444444444E-3</v>
      </c>
      <c r="H1423" s="34">
        <v>5</v>
      </c>
      <c r="I1423" s="37">
        <f t="shared" si="194"/>
        <v>8.8888888888888893E-4</v>
      </c>
      <c r="K1423" s="114"/>
    </row>
    <row r="1424" spans="1:11" ht="15.3" x14ac:dyDescent="0.5">
      <c r="A1424" s="11"/>
      <c r="B1424" s="3" t="s">
        <v>96</v>
      </c>
      <c r="C1424" s="6" t="s">
        <v>202</v>
      </c>
      <c r="D1424" s="36" t="s">
        <v>613</v>
      </c>
      <c r="E1424" s="118"/>
      <c r="F1424" s="36" t="s">
        <v>1553</v>
      </c>
      <c r="G1424" s="37">
        <f t="shared" si="193"/>
        <v>4.4444444444444444E-3</v>
      </c>
      <c r="H1424" s="34">
        <v>5</v>
      </c>
      <c r="I1424" s="37">
        <f t="shared" si="194"/>
        <v>8.8888888888888893E-4</v>
      </c>
      <c r="K1424" s="114"/>
    </row>
    <row r="1425" spans="1:11" ht="15.3" x14ac:dyDescent="0.5">
      <c r="A1425" s="11"/>
      <c r="B1425" s="3" t="s">
        <v>97</v>
      </c>
      <c r="C1425" s="6" t="s">
        <v>202</v>
      </c>
      <c r="D1425" s="36" t="s">
        <v>613</v>
      </c>
      <c r="E1425" s="118"/>
      <c r="F1425" s="36" t="s">
        <v>1553</v>
      </c>
      <c r="G1425" s="37">
        <f t="shared" si="193"/>
        <v>4.4444444444444444E-3</v>
      </c>
      <c r="H1425" s="34">
        <v>5</v>
      </c>
      <c r="I1425" s="37">
        <f t="shared" si="194"/>
        <v>8.8888888888888893E-4</v>
      </c>
      <c r="K1425" s="114"/>
    </row>
    <row r="1426" spans="1:11" ht="15.3" x14ac:dyDescent="0.5">
      <c r="A1426" s="11" t="s">
        <v>1213</v>
      </c>
      <c r="B1426" s="3" t="s">
        <v>98</v>
      </c>
      <c r="C1426" s="6" t="s">
        <v>202</v>
      </c>
      <c r="D1426" s="125" t="s">
        <v>454</v>
      </c>
      <c r="E1426" s="118" t="s">
        <v>1561</v>
      </c>
      <c r="F1426" s="119" t="s">
        <v>1559</v>
      </c>
      <c r="G1426" s="37">
        <f>1/765</f>
        <v>1.30718954248366E-3</v>
      </c>
      <c r="H1426" s="34">
        <v>7</v>
      </c>
      <c r="I1426" s="37">
        <f t="shared" si="194"/>
        <v>1.8674136321195143E-4</v>
      </c>
      <c r="K1426" s="114"/>
    </row>
    <row r="1427" spans="1:11" ht="15.3" x14ac:dyDescent="0.5">
      <c r="A1427" s="11" t="s">
        <v>1214</v>
      </c>
      <c r="B1427" s="3" t="s">
        <v>99</v>
      </c>
      <c r="C1427" s="6" t="s">
        <v>202</v>
      </c>
      <c r="D1427" s="125" t="s">
        <v>454</v>
      </c>
      <c r="E1427" s="118" t="s">
        <v>1561</v>
      </c>
      <c r="F1427" s="119" t="s">
        <v>1559</v>
      </c>
      <c r="G1427" s="37">
        <f t="shared" ref="G1427" si="195">1/765</f>
        <v>1.30718954248366E-3</v>
      </c>
      <c r="H1427" s="34">
        <v>5</v>
      </c>
      <c r="I1427" s="37">
        <f t="shared" si="194"/>
        <v>2.61437908496732E-4</v>
      </c>
      <c r="K1427" s="114"/>
    </row>
    <row r="1428" spans="1:11" ht="15.3" x14ac:dyDescent="0.5">
      <c r="A1428" s="11" t="s">
        <v>1215</v>
      </c>
      <c r="B1428" s="3" t="s">
        <v>100</v>
      </c>
      <c r="C1428" s="6" t="s">
        <v>202</v>
      </c>
      <c r="D1428" s="125" t="s">
        <v>427</v>
      </c>
      <c r="E1428" s="118" t="s">
        <v>1579</v>
      </c>
      <c r="F1428" s="119" t="s">
        <v>1566</v>
      </c>
      <c r="G1428" s="37">
        <f>2/765</f>
        <v>2.6143790849673201E-3</v>
      </c>
      <c r="H1428" s="34">
        <v>5</v>
      </c>
      <c r="I1428" s="37">
        <f t="shared" si="194"/>
        <v>5.2287581699346399E-4</v>
      </c>
      <c r="K1428" s="114"/>
    </row>
    <row r="1429" spans="1:11" ht="15.3" x14ac:dyDescent="0.5">
      <c r="A1429" s="11" t="s">
        <v>1216</v>
      </c>
      <c r="B1429" s="3" t="s">
        <v>101</v>
      </c>
      <c r="C1429" s="6" t="s">
        <v>195</v>
      </c>
      <c r="D1429" s="125" t="s">
        <v>427</v>
      </c>
      <c r="E1429" s="118" t="s">
        <v>1579</v>
      </c>
      <c r="F1429" s="119" t="s">
        <v>1566</v>
      </c>
      <c r="G1429" s="37">
        <f>2/765</f>
        <v>2.6143790849673201E-3</v>
      </c>
      <c r="H1429" s="34">
        <v>3</v>
      </c>
      <c r="I1429" s="37">
        <f t="shared" si="194"/>
        <v>8.7145969498910673E-4</v>
      </c>
      <c r="K1429" s="114"/>
    </row>
    <row r="1430" spans="1:11" ht="15.3" x14ac:dyDescent="0.5">
      <c r="A1430" s="11" t="s">
        <v>1217</v>
      </c>
      <c r="B1430" s="3" t="s">
        <v>102</v>
      </c>
      <c r="C1430" s="6" t="s">
        <v>125</v>
      </c>
      <c r="D1430" s="118" t="s">
        <v>636</v>
      </c>
      <c r="E1430" s="36"/>
      <c r="F1430" s="118" t="s">
        <v>636</v>
      </c>
      <c r="G1430" s="37">
        <f>1/2</f>
        <v>0.5</v>
      </c>
      <c r="H1430" s="34">
        <v>5</v>
      </c>
      <c r="I1430" s="37">
        <f t="shared" si="194"/>
        <v>0.1</v>
      </c>
      <c r="K1430" s="114"/>
    </row>
    <row r="1431" spans="1:11" ht="15.3" x14ac:dyDescent="0.5">
      <c r="A1431" s="11" t="s">
        <v>1218</v>
      </c>
      <c r="B1431" s="3" t="s">
        <v>103</v>
      </c>
      <c r="C1431" s="6" t="s">
        <v>202</v>
      </c>
      <c r="D1431" s="118" t="s">
        <v>680</v>
      </c>
      <c r="E1431" s="36" t="s">
        <v>285</v>
      </c>
      <c r="F1431" s="118" t="s">
        <v>1630</v>
      </c>
      <c r="G1431" s="37">
        <f>1/45</f>
        <v>2.2222222222222223E-2</v>
      </c>
      <c r="H1431" s="34">
        <v>5</v>
      </c>
      <c r="I1431" s="37">
        <f t="shared" si="194"/>
        <v>4.4444444444444444E-3</v>
      </c>
      <c r="K1431" s="114"/>
    </row>
    <row r="1432" spans="1:11" ht="15.3" x14ac:dyDescent="0.5">
      <c r="A1432" s="11" t="s">
        <v>1219</v>
      </c>
      <c r="B1432" s="3" t="s">
        <v>104</v>
      </c>
      <c r="C1432" s="6" t="s">
        <v>125</v>
      </c>
      <c r="D1432" s="118" t="s">
        <v>680</v>
      </c>
      <c r="E1432" s="36" t="s">
        <v>285</v>
      </c>
      <c r="F1432" s="118" t="s">
        <v>1630</v>
      </c>
      <c r="G1432" s="37">
        <f>1/45</f>
        <v>2.2222222222222223E-2</v>
      </c>
      <c r="H1432" s="34">
        <v>10</v>
      </c>
      <c r="I1432" s="37">
        <f t="shared" si="194"/>
        <v>2.2222222222222222E-3</v>
      </c>
      <c r="K1432" s="114"/>
    </row>
    <row r="1434" spans="1:11" ht="15" x14ac:dyDescent="0.5">
      <c r="B1434" s="1" t="s">
        <v>634</v>
      </c>
      <c r="K1434" s="114"/>
    </row>
    <row r="1435" spans="1:11" ht="61.15" customHeight="1" x14ac:dyDescent="0.5">
      <c r="A1435" s="155">
        <v>1</v>
      </c>
      <c r="B1435" s="191" t="s">
        <v>2520</v>
      </c>
      <c r="C1435" s="191"/>
      <c r="D1435" s="191"/>
      <c r="E1435" s="191"/>
      <c r="F1435" s="191"/>
      <c r="G1435" s="191"/>
      <c r="H1435" s="191"/>
      <c r="I1435" s="191"/>
      <c r="K1435" s="114"/>
    </row>
    <row r="1436" spans="1:11" ht="16.5" customHeight="1" x14ac:dyDescent="0.5">
      <c r="A1436" s="155">
        <v>2</v>
      </c>
      <c r="B1436" s="191" t="s">
        <v>2140</v>
      </c>
      <c r="C1436" s="191"/>
      <c r="D1436" s="191"/>
      <c r="E1436" s="191"/>
      <c r="F1436" s="191"/>
      <c r="G1436" s="191"/>
      <c r="H1436" s="191"/>
      <c r="I1436" s="191"/>
      <c r="K1436" s="114"/>
    </row>
    <row r="1437" spans="1:11" ht="45" customHeight="1" x14ac:dyDescent="0.5">
      <c r="A1437" s="155">
        <v>3</v>
      </c>
      <c r="B1437" s="191" t="s">
        <v>2371</v>
      </c>
      <c r="C1437" s="191"/>
      <c r="D1437" s="191"/>
      <c r="E1437" s="191"/>
      <c r="F1437" s="191"/>
      <c r="G1437" s="191"/>
      <c r="H1437" s="191"/>
      <c r="I1437" s="191"/>
      <c r="K1437" s="114"/>
    </row>
    <row r="1438" spans="1:11" ht="16.5" customHeight="1" x14ac:dyDescent="0.5">
      <c r="A1438" s="155">
        <v>4</v>
      </c>
      <c r="B1438" s="191" t="s">
        <v>1535</v>
      </c>
      <c r="C1438" s="199"/>
      <c r="D1438" s="199"/>
      <c r="E1438" s="199"/>
      <c r="F1438" s="199"/>
      <c r="G1438" s="199"/>
      <c r="H1438" s="199"/>
      <c r="I1438" s="199"/>
      <c r="K1438" s="114"/>
    </row>
    <row r="1439" spans="1:11" ht="15" x14ac:dyDescent="0.55000000000000004">
      <c r="B1439" s="194" t="s">
        <v>1504</v>
      </c>
      <c r="C1439" s="194" t="s">
        <v>1505</v>
      </c>
      <c r="D1439" s="194"/>
      <c r="E1439" s="194"/>
      <c r="F1439" s="194"/>
      <c r="G1439" s="195" t="s">
        <v>1519</v>
      </c>
      <c r="H1439" s="197" t="s">
        <v>1534</v>
      </c>
      <c r="I1439" s="197" t="s">
        <v>1533</v>
      </c>
    </row>
    <row r="1440" spans="1:11" ht="15" x14ac:dyDescent="0.55000000000000004">
      <c r="B1440" s="194"/>
      <c r="C1440" s="156" t="s">
        <v>1522</v>
      </c>
      <c r="D1440" s="156" t="s">
        <v>1523</v>
      </c>
      <c r="E1440" s="156" t="s">
        <v>1524</v>
      </c>
      <c r="F1440" s="156" t="s">
        <v>1525</v>
      </c>
      <c r="G1440" s="196"/>
      <c r="H1440" s="198"/>
      <c r="I1440" s="198"/>
    </row>
    <row r="1441" spans="2:9" ht="15.3" x14ac:dyDescent="0.55000000000000004">
      <c r="B1441" s="165" t="s">
        <v>1511</v>
      </c>
      <c r="C1441" s="158"/>
      <c r="D1441" s="158"/>
      <c r="E1441" s="158"/>
      <c r="F1441" s="158"/>
      <c r="G1441" s="158"/>
      <c r="H1441" s="158"/>
      <c r="I1441" s="158"/>
    </row>
    <row r="1442" spans="2:9" ht="15.3" x14ac:dyDescent="0.55000000000000004">
      <c r="B1442" s="157" t="s">
        <v>1526</v>
      </c>
      <c r="C1442" s="157">
        <v>140</v>
      </c>
      <c r="D1442" s="157">
        <v>140</v>
      </c>
      <c r="E1442" s="157">
        <v>140</v>
      </c>
      <c r="F1442" s="157">
        <v>140</v>
      </c>
      <c r="G1442" s="158">
        <v>4</v>
      </c>
      <c r="H1442" s="158">
        <v>5</v>
      </c>
      <c r="I1442" s="158"/>
    </row>
    <row r="1443" spans="2:9" ht="15.3" x14ac:dyDescent="0.55000000000000004">
      <c r="B1443" s="157" t="s">
        <v>1512</v>
      </c>
      <c r="C1443" s="157">
        <v>140</v>
      </c>
      <c r="D1443" s="157">
        <v>140</v>
      </c>
      <c r="E1443" s="157">
        <v>140</v>
      </c>
      <c r="F1443" s="157">
        <v>140</v>
      </c>
      <c r="G1443" s="158">
        <v>4</v>
      </c>
      <c r="H1443" s="158">
        <v>5</v>
      </c>
      <c r="I1443" s="158"/>
    </row>
    <row r="1444" spans="2:9" ht="15.3" x14ac:dyDescent="0.55000000000000004">
      <c r="B1444" s="157" t="s">
        <v>1513</v>
      </c>
      <c r="C1444" s="157">
        <v>105</v>
      </c>
      <c r="D1444" s="157">
        <v>105</v>
      </c>
      <c r="E1444" s="157">
        <v>105</v>
      </c>
      <c r="F1444" s="157">
        <v>105</v>
      </c>
      <c r="G1444" s="158">
        <v>3</v>
      </c>
      <c r="H1444" s="158">
        <v>6</v>
      </c>
      <c r="I1444" s="158"/>
    </row>
    <row r="1445" spans="2:9" ht="15.3" x14ac:dyDescent="0.55000000000000004">
      <c r="B1445" s="157" t="s">
        <v>1527</v>
      </c>
      <c r="C1445" s="157">
        <v>35</v>
      </c>
      <c r="D1445" s="157">
        <v>35</v>
      </c>
      <c r="E1445" s="157">
        <v>35</v>
      </c>
      <c r="F1445" s="157">
        <v>35</v>
      </c>
      <c r="G1445" s="158">
        <v>1</v>
      </c>
      <c r="H1445" s="158">
        <v>17</v>
      </c>
      <c r="I1445" s="158" t="s">
        <v>1563</v>
      </c>
    </row>
    <row r="1446" spans="2:9" ht="15.3" x14ac:dyDescent="0.55000000000000004">
      <c r="B1446" s="157" t="s">
        <v>1514</v>
      </c>
      <c r="C1446" s="157">
        <v>105</v>
      </c>
      <c r="D1446" s="157">
        <v>105</v>
      </c>
      <c r="E1446" s="157">
        <v>105</v>
      </c>
      <c r="F1446" s="157">
        <v>105</v>
      </c>
      <c r="G1446" s="158">
        <v>3</v>
      </c>
      <c r="H1446" s="158">
        <v>6</v>
      </c>
      <c r="I1446" s="158"/>
    </row>
    <row r="1447" spans="2:9" ht="15.3" x14ac:dyDescent="0.55000000000000004">
      <c r="B1447" s="157" t="s">
        <v>1528</v>
      </c>
      <c r="C1447" s="157">
        <v>140</v>
      </c>
      <c r="D1447" s="157">
        <v>140</v>
      </c>
      <c r="E1447" s="157">
        <v>140</v>
      </c>
      <c r="F1447" s="157">
        <v>140</v>
      </c>
      <c r="G1447" s="158">
        <v>4</v>
      </c>
      <c r="H1447" s="158">
        <v>5</v>
      </c>
      <c r="I1447" s="158"/>
    </row>
    <row r="1448" spans="2:9" ht="15.3" x14ac:dyDescent="0.55000000000000004">
      <c r="B1448" s="157" t="s">
        <v>1529</v>
      </c>
      <c r="C1448" s="157">
        <v>35</v>
      </c>
      <c r="D1448" s="157">
        <v>35</v>
      </c>
      <c r="E1448" s="157">
        <v>52</v>
      </c>
      <c r="F1448" s="157">
        <v>52</v>
      </c>
      <c r="G1448" s="158">
        <v>1.5</v>
      </c>
      <c r="H1448" s="158">
        <v>12</v>
      </c>
      <c r="I1448" s="158"/>
    </row>
    <row r="1449" spans="2:9" ht="15.3" x14ac:dyDescent="0.55000000000000004">
      <c r="B1449" s="157" t="s">
        <v>1530</v>
      </c>
      <c r="C1449" s="157">
        <v>35</v>
      </c>
      <c r="D1449" s="157">
        <v>35</v>
      </c>
      <c r="E1449" s="157">
        <v>35</v>
      </c>
      <c r="F1449" s="157">
        <v>35</v>
      </c>
      <c r="G1449" s="158">
        <v>1</v>
      </c>
      <c r="H1449" s="158">
        <v>17</v>
      </c>
      <c r="I1449" s="158" t="s">
        <v>1563</v>
      </c>
    </row>
    <row r="1450" spans="2:9" ht="15.3" x14ac:dyDescent="0.55000000000000004">
      <c r="B1450" s="157" t="s">
        <v>1516</v>
      </c>
      <c r="C1450" s="157">
        <v>70</v>
      </c>
      <c r="D1450" s="157">
        <v>70</v>
      </c>
      <c r="E1450" s="157">
        <v>70</v>
      </c>
      <c r="F1450" s="157">
        <v>70</v>
      </c>
      <c r="G1450" s="158">
        <v>2</v>
      </c>
      <c r="H1450" s="158">
        <v>9</v>
      </c>
      <c r="I1450" s="158"/>
    </row>
    <row r="1451" spans="2:9" ht="15.3" x14ac:dyDescent="0.55000000000000004">
      <c r="B1451" s="157" t="s">
        <v>1517</v>
      </c>
      <c r="C1451" s="157">
        <v>70</v>
      </c>
      <c r="D1451" s="157">
        <v>70</v>
      </c>
      <c r="E1451" s="157">
        <v>70</v>
      </c>
      <c r="F1451" s="157">
        <v>70</v>
      </c>
      <c r="G1451" s="158">
        <v>2</v>
      </c>
      <c r="H1451" s="158">
        <v>9</v>
      </c>
      <c r="I1451" s="158"/>
    </row>
    <row r="1452" spans="2:9" ht="15.3" x14ac:dyDescent="0.55000000000000004">
      <c r="B1452" s="166" t="s">
        <v>1518</v>
      </c>
      <c r="C1452" s="157"/>
      <c r="D1452" s="157"/>
      <c r="E1452" s="157"/>
      <c r="F1452" s="157"/>
      <c r="G1452" s="158"/>
      <c r="H1452" s="158"/>
      <c r="I1452" s="158"/>
    </row>
    <row r="1453" spans="2:9" ht="15.3" x14ac:dyDescent="0.55000000000000004">
      <c r="B1453" s="157" t="s">
        <v>1531</v>
      </c>
      <c r="C1453" s="157">
        <v>105</v>
      </c>
      <c r="D1453" s="157">
        <v>105</v>
      </c>
      <c r="E1453" s="157">
        <v>105</v>
      </c>
      <c r="F1453" s="157">
        <v>105</v>
      </c>
      <c r="G1453" s="158">
        <v>3</v>
      </c>
      <c r="H1453" s="158">
        <v>6</v>
      </c>
      <c r="I1453" s="158"/>
    </row>
  </sheetData>
  <mergeCells count="12">
    <mergeCell ref="B1437:I1437"/>
    <mergeCell ref="B1438:I1438"/>
    <mergeCell ref="A1:I1"/>
    <mergeCell ref="A2:I2"/>
    <mergeCell ref="A3:I3"/>
    <mergeCell ref="B1435:I1435"/>
    <mergeCell ref="B1436:I1436"/>
    <mergeCell ref="I1439:I1440"/>
    <mergeCell ref="B1439:B1440"/>
    <mergeCell ref="C1439:F1439"/>
    <mergeCell ref="G1439:G1440"/>
    <mergeCell ref="H1439:H1440"/>
  </mergeCells>
  <pageMargins left="0.31496062992125984" right="0.31496062992125984" top="0.35433070866141736" bottom="0.35433070866141736" header="0.31496062992125984" footer="0.31496062992125984"/>
  <pageSetup paperSize="9"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1486"/>
  <sheetViews>
    <sheetView workbookViewId="0">
      <selection activeCell="D6" sqref="D6"/>
    </sheetView>
  </sheetViews>
  <sheetFormatPr defaultColWidth="9.15625" defaultRowHeight="14.1" x14ac:dyDescent="0.5"/>
  <cols>
    <col min="1" max="1" width="5.68359375" style="114" customWidth="1"/>
    <col min="2" max="2" width="57.68359375" style="114" customWidth="1"/>
    <col min="3" max="3" width="14.578125" style="114" customWidth="1"/>
    <col min="4" max="5" width="12.26171875" style="114" customWidth="1"/>
    <col min="6" max="6" width="13" style="114" customWidth="1"/>
    <col min="7" max="7" width="12.83984375" style="114" customWidth="1"/>
    <col min="8" max="8" width="13.41796875" style="114" customWidth="1"/>
    <col min="9" max="9" width="13.578125" style="114" customWidth="1"/>
    <col min="10" max="10" width="21" style="114" customWidth="1"/>
    <col min="11" max="11" width="20" style="114" customWidth="1"/>
    <col min="12" max="13" width="40" style="114" customWidth="1"/>
    <col min="14" max="16384" width="9.15625" style="114"/>
  </cols>
  <sheetData>
    <row r="1" spans="1:9" x14ac:dyDescent="0.5">
      <c r="A1" s="192" t="s">
        <v>6</v>
      </c>
      <c r="B1" s="192"/>
      <c r="C1" s="192"/>
      <c r="D1" s="192"/>
      <c r="E1" s="192"/>
      <c r="F1" s="192"/>
      <c r="G1" s="192"/>
      <c r="H1" s="192"/>
      <c r="I1" s="192"/>
    </row>
    <row r="2" spans="1:9" x14ac:dyDescent="0.5">
      <c r="A2" s="192" t="s">
        <v>7</v>
      </c>
      <c r="B2" s="192"/>
      <c r="C2" s="192"/>
      <c r="D2" s="192"/>
      <c r="E2" s="192"/>
      <c r="F2" s="192"/>
      <c r="G2" s="192"/>
      <c r="H2" s="192"/>
      <c r="I2" s="192"/>
    </row>
    <row r="3" spans="1:9" x14ac:dyDescent="0.5">
      <c r="A3" s="193" t="s">
        <v>2445</v>
      </c>
      <c r="B3" s="193"/>
      <c r="C3" s="193"/>
      <c r="D3" s="193"/>
      <c r="E3" s="193"/>
      <c r="F3" s="193"/>
      <c r="G3" s="193"/>
      <c r="H3" s="193"/>
      <c r="I3" s="193"/>
    </row>
    <row r="4" spans="1:9" ht="15" x14ac:dyDescent="0.5">
      <c r="A4" s="1"/>
    </row>
    <row r="5" spans="1:9" s="115" customFormat="1" ht="75" x14ac:dyDescent="0.45">
      <c r="A5" s="71" t="s">
        <v>0</v>
      </c>
      <c r="B5" s="71" t="s">
        <v>1</v>
      </c>
      <c r="C5" s="71" t="s">
        <v>2</v>
      </c>
      <c r="D5" s="71" t="s">
        <v>286</v>
      </c>
      <c r="E5" s="71" t="s">
        <v>8</v>
      </c>
      <c r="F5" s="71" t="s">
        <v>330</v>
      </c>
      <c r="G5" s="71" t="s">
        <v>331</v>
      </c>
      <c r="H5" s="71" t="s">
        <v>9</v>
      </c>
      <c r="I5" s="71" t="s">
        <v>332</v>
      </c>
    </row>
    <row r="6" spans="1:9" ht="17.5" customHeight="1" x14ac:dyDescent="0.5">
      <c r="A6" s="71"/>
      <c r="B6" s="71" t="s">
        <v>1636</v>
      </c>
      <c r="C6" s="167"/>
      <c r="D6" s="167"/>
      <c r="E6" s="167"/>
      <c r="F6" s="167"/>
      <c r="G6" s="167"/>
      <c r="H6" s="167"/>
      <c r="I6" s="167"/>
    </row>
    <row r="7" spans="1:9" ht="17.5" customHeight="1" x14ac:dyDescent="0.5">
      <c r="A7" s="116">
        <v>1</v>
      </c>
      <c r="B7" s="59" t="s">
        <v>902</v>
      </c>
      <c r="C7" s="167"/>
      <c r="D7" s="167"/>
      <c r="E7" s="167"/>
      <c r="F7" s="167"/>
      <c r="G7" s="167"/>
      <c r="H7" s="167"/>
      <c r="I7" s="167"/>
    </row>
    <row r="8" spans="1:9" ht="17.5" customHeight="1" x14ac:dyDescent="0.5">
      <c r="A8" s="19" t="s">
        <v>290</v>
      </c>
      <c r="B8" s="70" t="s">
        <v>1637</v>
      </c>
      <c r="C8" s="4" t="s">
        <v>197</v>
      </c>
      <c r="D8" s="167" t="s">
        <v>287</v>
      </c>
      <c r="E8" s="167" t="s">
        <v>1567</v>
      </c>
      <c r="F8" s="167" t="s">
        <v>1574</v>
      </c>
      <c r="G8" s="168">
        <f>1/270</f>
        <v>3.7037037037037038E-3</v>
      </c>
      <c r="H8" s="167">
        <v>3</v>
      </c>
      <c r="I8" s="168">
        <f>G8/H8</f>
        <v>1.2345679012345679E-3</v>
      </c>
    </row>
    <row r="9" spans="1:9" ht="17.5" customHeight="1" x14ac:dyDescent="0.5">
      <c r="A9" s="19" t="s">
        <v>291</v>
      </c>
      <c r="B9" s="70" t="s">
        <v>1638</v>
      </c>
      <c r="C9" s="4" t="s">
        <v>197</v>
      </c>
      <c r="D9" s="167" t="s">
        <v>287</v>
      </c>
      <c r="E9" s="167" t="s">
        <v>1567</v>
      </c>
      <c r="F9" s="167" t="s">
        <v>1574</v>
      </c>
      <c r="G9" s="168">
        <f t="shared" ref="G9:G26" si="0">1/270</f>
        <v>3.7037037037037038E-3</v>
      </c>
      <c r="H9" s="167">
        <v>3</v>
      </c>
      <c r="I9" s="168">
        <f t="shared" ref="I9:I26" si="1">G9/H9</f>
        <v>1.2345679012345679E-3</v>
      </c>
    </row>
    <row r="10" spans="1:9" ht="17.5" customHeight="1" x14ac:dyDescent="0.5">
      <c r="A10" s="19" t="s">
        <v>292</v>
      </c>
      <c r="B10" s="70" t="s">
        <v>275</v>
      </c>
      <c r="C10" s="4" t="s">
        <v>125</v>
      </c>
      <c r="D10" s="167" t="s">
        <v>287</v>
      </c>
      <c r="E10" s="167" t="s">
        <v>1567</v>
      </c>
      <c r="F10" s="167" t="s">
        <v>1574</v>
      </c>
      <c r="G10" s="168">
        <f t="shared" si="0"/>
        <v>3.7037037037037038E-3</v>
      </c>
      <c r="H10" s="167">
        <v>3</v>
      </c>
      <c r="I10" s="168">
        <f t="shared" si="1"/>
        <v>1.2345679012345679E-3</v>
      </c>
    </row>
    <row r="11" spans="1:9" ht="17.5" customHeight="1" x14ac:dyDescent="0.5">
      <c r="A11" s="19" t="s">
        <v>293</v>
      </c>
      <c r="B11" s="70" t="s">
        <v>1640</v>
      </c>
      <c r="C11" s="4" t="s">
        <v>125</v>
      </c>
      <c r="D11" s="167" t="s">
        <v>287</v>
      </c>
      <c r="E11" s="167" t="s">
        <v>1567</v>
      </c>
      <c r="F11" s="167" t="s">
        <v>1574</v>
      </c>
      <c r="G11" s="168">
        <f t="shared" si="0"/>
        <v>3.7037037037037038E-3</v>
      </c>
      <c r="H11" s="167">
        <v>3</v>
      </c>
      <c r="I11" s="168">
        <f t="shared" si="1"/>
        <v>1.2345679012345679E-3</v>
      </c>
    </row>
    <row r="12" spans="1:9" ht="17.5" customHeight="1" x14ac:dyDescent="0.5">
      <c r="A12" s="19" t="s">
        <v>294</v>
      </c>
      <c r="B12" s="70" t="s">
        <v>1641</v>
      </c>
      <c r="C12" s="4" t="s">
        <v>125</v>
      </c>
      <c r="D12" s="167" t="s">
        <v>287</v>
      </c>
      <c r="E12" s="167" t="s">
        <v>1567</v>
      </c>
      <c r="F12" s="167" t="s">
        <v>1574</v>
      </c>
      <c r="G12" s="168">
        <f t="shared" si="0"/>
        <v>3.7037037037037038E-3</v>
      </c>
      <c r="H12" s="167">
        <v>3</v>
      </c>
      <c r="I12" s="168">
        <f t="shared" si="1"/>
        <v>1.2345679012345679E-3</v>
      </c>
    </row>
    <row r="13" spans="1:9" ht="17.5" customHeight="1" x14ac:dyDescent="0.5">
      <c r="A13" s="19" t="s">
        <v>295</v>
      </c>
      <c r="B13" s="70" t="s">
        <v>1642</v>
      </c>
      <c r="C13" s="4" t="s">
        <v>125</v>
      </c>
      <c r="D13" s="167" t="s">
        <v>287</v>
      </c>
      <c r="E13" s="167" t="s">
        <v>1567</v>
      </c>
      <c r="F13" s="167" t="s">
        <v>1574</v>
      </c>
      <c r="G13" s="168">
        <f t="shared" si="0"/>
        <v>3.7037037037037038E-3</v>
      </c>
      <c r="H13" s="167">
        <v>3</v>
      </c>
      <c r="I13" s="168">
        <f t="shared" si="1"/>
        <v>1.2345679012345679E-3</v>
      </c>
    </row>
    <row r="14" spans="1:9" ht="17.5" customHeight="1" x14ac:dyDescent="0.5">
      <c r="A14" s="19" t="s">
        <v>903</v>
      </c>
      <c r="B14" s="70" t="s">
        <v>1643</v>
      </c>
      <c r="C14" s="4" t="s">
        <v>125</v>
      </c>
      <c r="D14" s="167" t="s">
        <v>287</v>
      </c>
      <c r="E14" s="167" t="s">
        <v>1567</v>
      </c>
      <c r="F14" s="167" t="s">
        <v>1574</v>
      </c>
      <c r="G14" s="168">
        <f t="shared" si="0"/>
        <v>3.7037037037037038E-3</v>
      </c>
      <c r="H14" s="167">
        <v>3</v>
      </c>
      <c r="I14" s="168">
        <f t="shared" si="1"/>
        <v>1.2345679012345679E-3</v>
      </c>
    </row>
    <row r="15" spans="1:9" ht="17.5" customHeight="1" x14ac:dyDescent="0.5">
      <c r="A15" s="19" t="s">
        <v>904</v>
      </c>
      <c r="B15" s="70" t="s">
        <v>1644</v>
      </c>
      <c r="C15" s="4" t="s">
        <v>125</v>
      </c>
      <c r="D15" s="167" t="s">
        <v>287</v>
      </c>
      <c r="E15" s="167" t="s">
        <v>1567</v>
      </c>
      <c r="F15" s="167" t="s">
        <v>1574</v>
      </c>
      <c r="G15" s="168">
        <f t="shared" si="0"/>
        <v>3.7037037037037038E-3</v>
      </c>
      <c r="H15" s="167">
        <v>3</v>
      </c>
      <c r="I15" s="168">
        <f t="shared" si="1"/>
        <v>1.2345679012345679E-3</v>
      </c>
    </row>
    <row r="16" spans="1:9" ht="17.5" customHeight="1" x14ac:dyDescent="0.5">
      <c r="A16" s="19" t="s">
        <v>905</v>
      </c>
      <c r="B16" s="70" t="s">
        <v>1645</v>
      </c>
      <c r="C16" s="4" t="s">
        <v>125</v>
      </c>
      <c r="D16" s="167" t="s">
        <v>287</v>
      </c>
      <c r="E16" s="167" t="s">
        <v>1567</v>
      </c>
      <c r="F16" s="167" t="s">
        <v>1574</v>
      </c>
      <c r="G16" s="168">
        <f t="shared" si="0"/>
        <v>3.7037037037037038E-3</v>
      </c>
      <c r="H16" s="167">
        <v>3</v>
      </c>
      <c r="I16" s="168">
        <f t="shared" si="1"/>
        <v>1.2345679012345679E-3</v>
      </c>
    </row>
    <row r="17" spans="1:9" ht="17.5" customHeight="1" x14ac:dyDescent="0.5">
      <c r="A17" s="19" t="s">
        <v>906</v>
      </c>
      <c r="B17" s="70" t="s">
        <v>1230</v>
      </c>
      <c r="C17" s="4" t="s">
        <v>125</v>
      </c>
      <c r="D17" s="167" t="s">
        <v>287</v>
      </c>
      <c r="E17" s="167" t="s">
        <v>1567</v>
      </c>
      <c r="F17" s="167" t="s">
        <v>1574</v>
      </c>
      <c r="G17" s="168">
        <f t="shared" si="0"/>
        <v>3.7037037037037038E-3</v>
      </c>
      <c r="H17" s="167">
        <v>3</v>
      </c>
      <c r="I17" s="168">
        <f t="shared" si="1"/>
        <v>1.2345679012345679E-3</v>
      </c>
    </row>
    <row r="18" spans="1:9" ht="17.5" customHeight="1" x14ac:dyDescent="0.5">
      <c r="A18" s="19" t="s">
        <v>907</v>
      </c>
      <c r="B18" s="70" t="s">
        <v>1646</v>
      </c>
      <c r="C18" s="4" t="s">
        <v>125</v>
      </c>
      <c r="D18" s="167" t="s">
        <v>287</v>
      </c>
      <c r="E18" s="167" t="s">
        <v>1567</v>
      </c>
      <c r="F18" s="167" t="s">
        <v>1574</v>
      </c>
      <c r="G18" s="168">
        <f t="shared" si="0"/>
        <v>3.7037037037037038E-3</v>
      </c>
      <c r="H18" s="167">
        <v>3</v>
      </c>
      <c r="I18" s="168">
        <f t="shared" si="1"/>
        <v>1.2345679012345679E-3</v>
      </c>
    </row>
    <row r="19" spans="1:9" ht="15.3" x14ac:dyDescent="0.5">
      <c r="A19" s="121">
        <v>2</v>
      </c>
      <c r="B19" s="59" t="s">
        <v>326</v>
      </c>
      <c r="C19" s="167"/>
      <c r="D19" s="167"/>
      <c r="E19" s="167"/>
      <c r="F19" s="167"/>
      <c r="G19" s="168"/>
      <c r="H19" s="167"/>
      <c r="I19" s="168"/>
    </row>
    <row r="20" spans="1:9" ht="15.3" x14ac:dyDescent="0.5">
      <c r="A20" s="19" t="s">
        <v>296</v>
      </c>
      <c r="B20" s="3" t="s">
        <v>703</v>
      </c>
      <c r="C20" s="6" t="s">
        <v>125</v>
      </c>
      <c r="D20" s="167" t="s">
        <v>287</v>
      </c>
      <c r="E20" s="167" t="s">
        <v>1567</v>
      </c>
      <c r="F20" s="167" t="s">
        <v>1574</v>
      </c>
      <c r="G20" s="168">
        <f t="shared" si="0"/>
        <v>3.7037037037037038E-3</v>
      </c>
      <c r="H20" s="167">
        <v>3</v>
      </c>
      <c r="I20" s="168">
        <f t="shared" si="1"/>
        <v>1.2345679012345679E-3</v>
      </c>
    </row>
    <row r="21" spans="1:9" ht="15.3" x14ac:dyDescent="0.5">
      <c r="A21" s="19" t="s">
        <v>297</v>
      </c>
      <c r="B21" s="70" t="s">
        <v>1647</v>
      </c>
      <c r="C21" s="6" t="s">
        <v>125</v>
      </c>
      <c r="D21" s="167" t="s">
        <v>911</v>
      </c>
      <c r="E21" s="167" t="s">
        <v>1568</v>
      </c>
      <c r="F21" s="167" t="s">
        <v>1627</v>
      </c>
      <c r="G21" s="168">
        <f>8/270</f>
        <v>2.9629629629629631E-2</v>
      </c>
      <c r="H21" s="167">
        <v>3</v>
      </c>
      <c r="I21" s="168">
        <f t="shared" si="1"/>
        <v>9.876543209876543E-3</v>
      </c>
    </row>
    <row r="22" spans="1:9" ht="15.3" x14ac:dyDescent="0.5">
      <c r="A22" s="19" t="s">
        <v>303</v>
      </c>
      <c r="B22" s="70" t="s">
        <v>1648</v>
      </c>
      <c r="C22" s="6" t="s">
        <v>125</v>
      </c>
      <c r="D22" s="167" t="s">
        <v>911</v>
      </c>
      <c r="E22" s="167" t="s">
        <v>1567</v>
      </c>
      <c r="F22" s="167" t="s">
        <v>1574</v>
      </c>
      <c r="G22" s="168">
        <f t="shared" si="0"/>
        <v>3.7037037037037038E-3</v>
      </c>
      <c r="H22" s="167">
        <v>3</v>
      </c>
      <c r="I22" s="168">
        <f t="shared" si="1"/>
        <v>1.2345679012345679E-3</v>
      </c>
    </row>
    <row r="23" spans="1:9" ht="15.3" x14ac:dyDescent="0.5">
      <c r="A23" s="19" t="s">
        <v>307</v>
      </c>
      <c r="B23" s="70" t="s">
        <v>1649</v>
      </c>
      <c r="C23" s="6" t="s">
        <v>125</v>
      </c>
      <c r="D23" s="167" t="s">
        <v>287</v>
      </c>
      <c r="E23" s="167" t="s">
        <v>1567</v>
      </c>
      <c r="F23" s="167" t="s">
        <v>1574</v>
      </c>
      <c r="G23" s="168">
        <f t="shared" si="0"/>
        <v>3.7037037037037038E-3</v>
      </c>
      <c r="H23" s="167">
        <v>3</v>
      </c>
      <c r="I23" s="168">
        <f t="shared" si="1"/>
        <v>1.2345679012345679E-3</v>
      </c>
    </row>
    <row r="24" spans="1:9" ht="15.3" x14ac:dyDescent="0.5">
      <c r="A24" s="19" t="s">
        <v>308</v>
      </c>
      <c r="B24" s="70" t="s">
        <v>1650</v>
      </c>
      <c r="C24" s="6" t="s">
        <v>125</v>
      </c>
      <c r="D24" s="167" t="s">
        <v>287</v>
      </c>
      <c r="E24" s="167" t="s">
        <v>1567</v>
      </c>
      <c r="F24" s="167" t="s">
        <v>1574</v>
      </c>
      <c r="G24" s="168">
        <f t="shared" si="0"/>
        <v>3.7037037037037038E-3</v>
      </c>
      <c r="H24" s="167">
        <v>3</v>
      </c>
      <c r="I24" s="168">
        <f t="shared" si="1"/>
        <v>1.2345679012345679E-3</v>
      </c>
    </row>
    <row r="25" spans="1:9" ht="15.3" x14ac:dyDescent="0.5">
      <c r="A25" s="19" t="s">
        <v>309</v>
      </c>
      <c r="B25" s="70" t="s">
        <v>1651</v>
      </c>
      <c r="C25" s="6" t="s">
        <v>125</v>
      </c>
      <c r="D25" s="167" t="s">
        <v>287</v>
      </c>
      <c r="E25" s="167" t="s">
        <v>1567</v>
      </c>
      <c r="F25" s="167" t="s">
        <v>1574</v>
      </c>
      <c r="G25" s="168">
        <f t="shared" si="0"/>
        <v>3.7037037037037038E-3</v>
      </c>
      <c r="H25" s="167">
        <v>3</v>
      </c>
      <c r="I25" s="168">
        <f t="shared" si="1"/>
        <v>1.2345679012345679E-3</v>
      </c>
    </row>
    <row r="26" spans="1:9" ht="15.3" x14ac:dyDescent="0.5">
      <c r="A26" s="19" t="s">
        <v>311</v>
      </c>
      <c r="B26" s="70" t="s">
        <v>1652</v>
      </c>
      <c r="C26" s="6" t="s">
        <v>125</v>
      </c>
      <c r="D26" s="167" t="s">
        <v>287</v>
      </c>
      <c r="E26" s="167" t="s">
        <v>1567</v>
      </c>
      <c r="F26" s="167" t="s">
        <v>1574</v>
      </c>
      <c r="G26" s="168">
        <f t="shared" si="0"/>
        <v>3.7037037037037038E-3</v>
      </c>
      <c r="H26" s="167">
        <v>3</v>
      </c>
      <c r="I26" s="168">
        <f t="shared" si="1"/>
        <v>1.2345679012345679E-3</v>
      </c>
    </row>
    <row r="27" spans="1:9" ht="15.3" x14ac:dyDescent="0.5">
      <c r="A27" s="71">
        <v>3</v>
      </c>
      <c r="B27" s="128" t="s">
        <v>1367</v>
      </c>
      <c r="C27" s="167"/>
      <c r="D27" s="167"/>
      <c r="E27" s="167"/>
      <c r="F27" s="167"/>
      <c r="G27" s="167"/>
      <c r="H27" s="167"/>
      <c r="I27" s="169" t="s">
        <v>1589</v>
      </c>
    </row>
    <row r="28" spans="1:9" ht="15.3" x14ac:dyDescent="0.5">
      <c r="A28" s="9" t="s">
        <v>328</v>
      </c>
      <c r="B28" s="8" t="s">
        <v>709</v>
      </c>
      <c r="C28" s="9" t="s">
        <v>202</v>
      </c>
      <c r="D28" s="167" t="s">
        <v>333</v>
      </c>
      <c r="E28" s="167" t="s">
        <v>2373</v>
      </c>
      <c r="F28" s="167" t="s">
        <v>2374</v>
      </c>
      <c r="G28" s="168">
        <f>2/1440</f>
        <v>1.3888888888888889E-3</v>
      </c>
      <c r="H28" s="167">
        <v>5</v>
      </c>
      <c r="I28" s="168">
        <f>G28/H28</f>
        <v>2.7777777777777778E-4</v>
      </c>
    </row>
    <row r="29" spans="1:9" ht="15.3" x14ac:dyDescent="0.5">
      <c r="A29" s="9" t="s">
        <v>329</v>
      </c>
      <c r="B29" s="45" t="s">
        <v>57</v>
      </c>
      <c r="C29" s="25" t="s">
        <v>125</v>
      </c>
      <c r="D29" s="167" t="s">
        <v>333</v>
      </c>
      <c r="E29" s="167" t="s">
        <v>2373</v>
      </c>
      <c r="F29" s="167" t="s">
        <v>2374</v>
      </c>
      <c r="G29" s="168">
        <f t="shared" ref="G29:G37" si="2">2/1440</f>
        <v>1.3888888888888889E-3</v>
      </c>
      <c r="H29" s="167">
        <v>5</v>
      </c>
      <c r="I29" s="168">
        <f t="shared" ref="I29:I37" si="3">G29/H29</f>
        <v>2.7777777777777778E-4</v>
      </c>
    </row>
    <row r="30" spans="1:9" ht="15.3" x14ac:dyDescent="0.5">
      <c r="A30" s="9" t="s">
        <v>335</v>
      </c>
      <c r="B30" s="3" t="s">
        <v>82</v>
      </c>
      <c r="C30" s="25" t="s">
        <v>125</v>
      </c>
      <c r="D30" s="167" t="s">
        <v>333</v>
      </c>
      <c r="E30" s="167" t="s">
        <v>2373</v>
      </c>
      <c r="F30" s="167" t="s">
        <v>2374</v>
      </c>
      <c r="G30" s="168">
        <f t="shared" si="2"/>
        <v>1.3888888888888889E-3</v>
      </c>
      <c r="H30" s="167">
        <v>3</v>
      </c>
      <c r="I30" s="168">
        <f t="shared" si="3"/>
        <v>4.6296296296296298E-4</v>
      </c>
    </row>
    <row r="31" spans="1:9" ht="15.3" x14ac:dyDescent="0.5">
      <c r="A31" s="9" t="s">
        <v>336</v>
      </c>
      <c r="B31" s="3" t="s">
        <v>711</v>
      </c>
      <c r="C31" s="25" t="s">
        <v>125</v>
      </c>
      <c r="D31" s="167" t="s">
        <v>912</v>
      </c>
      <c r="E31" s="167" t="s">
        <v>2375</v>
      </c>
      <c r="F31" s="167" t="s">
        <v>2376</v>
      </c>
      <c r="G31" s="168">
        <f>90/1440</f>
        <v>6.25E-2</v>
      </c>
      <c r="H31" s="167">
        <v>3</v>
      </c>
      <c r="I31" s="168">
        <f t="shared" si="3"/>
        <v>2.0833333333333332E-2</v>
      </c>
    </row>
    <row r="32" spans="1:9" ht="15.3" x14ac:dyDescent="0.5">
      <c r="A32" s="9" t="s">
        <v>337</v>
      </c>
      <c r="B32" s="3" t="s">
        <v>712</v>
      </c>
      <c r="C32" s="6"/>
      <c r="D32" s="167"/>
      <c r="E32" s="167"/>
      <c r="F32" s="167"/>
      <c r="G32" s="168"/>
      <c r="H32" s="167"/>
      <c r="I32" s="168"/>
    </row>
    <row r="33" spans="1:9" ht="15.3" x14ac:dyDescent="0.5">
      <c r="A33" s="167"/>
      <c r="B33" s="3" t="s">
        <v>143</v>
      </c>
      <c r="C33" s="25" t="s">
        <v>125</v>
      </c>
      <c r="D33" s="167" t="s">
        <v>333</v>
      </c>
      <c r="E33" s="167" t="s">
        <v>2373</v>
      </c>
      <c r="F33" s="167" t="s">
        <v>2374</v>
      </c>
      <c r="G33" s="168">
        <f t="shared" si="2"/>
        <v>1.3888888888888889E-3</v>
      </c>
      <c r="H33" s="167">
        <v>7</v>
      </c>
      <c r="I33" s="168">
        <f t="shared" si="3"/>
        <v>1.9841269841269841E-4</v>
      </c>
    </row>
    <row r="34" spans="1:9" ht="15.3" x14ac:dyDescent="0.5">
      <c r="A34" s="167"/>
      <c r="B34" s="3" t="s">
        <v>144</v>
      </c>
      <c r="C34" s="25" t="s">
        <v>125</v>
      </c>
      <c r="D34" s="167" t="s">
        <v>333</v>
      </c>
      <c r="E34" s="167" t="s">
        <v>2373</v>
      </c>
      <c r="F34" s="167" t="s">
        <v>2374</v>
      </c>
      <c r="G34" s="168">
        <f t="shared" si="2"/>
        <v>1.3888888888888889E-3</v>
      </c>
      <c r="H34" s="167">
        <v>5</v>
      </c>
      <c r="I34" s="168">
        <f t="shared" si="3"/>
        <v>2.7777777777777778E-4</v>
      </c>
    </row>
    <row r="35" spans="1:9" ht="15.3" x14ac:dyDescent="0.5">
      <c r="A35" s="167" t="s">
        <v>338</v>
      </c>
      <c r="B35" s="3" t="s">
        <v>145</v>
      </c>
      <c r="C35" s="25" t="s">
        <v>125</v>
      </c>
      <c r="D35" s="170" t="s">
        <v>333</v>
      </c>
      <c r="E35" s="167" t="s">
        <v>2373</v>
      </c>
      <c r="F35" s="167" t="s">
        <v>2374</v>
      </c>
      <c r="G35" s="168">
        <f t="shared" si="2"/>
        <v>1.3888888888888889E-3</v>
      </c>
      <c r="H35" s="167">
        <v>10</v>
      </c>
      <c r="I35" s="168">
        <f t="shared" si="3"/>
        <v>1.3888888888888889E-4</v>
      </c>
    </row>
    <row r="36" spans="1:9" ht="15.3" x14ac:dyDescent="0.5">
      <c r="A36" s="167" t="s">
        <v>342</v>
      </c>
      <c r="B36" s="3" t="s">
        <v>146</v>
      </c>
      <c r="C36" s="25" t="s">
        <v>125</v>
      </c>
      <c r="D36" s="167" t="s">
        <v>912</v>
      </c>
      <c r="E36" s="167" t="s">
        <v>2375</v>
      </c>
      <c r="F36" s="167" t="s">
        <v>2376</v>
      </c>
      <c r="G36" s="168">
        <f>90/1440</f>
        <v>6.25E-2</v>
      </c>
      <c r="H36" s="167">
        <v>5</v>
      </c>
      <c r="I36" s="168">
        <f t="shared" si="3"/>
        <v>1.2500000000000001E-2</v>
      </c>
    </row>
    <row r="37" spans="1:9" ht="15.3" x14ac:dyDescent="0.5">
      <c r="A37" s="167" t="s">
        <v>343</v>
      </c>
      <c r="B37" s="3" t="s">
        <v>710</v>
      </c>
      <c r="C37" s="25" t="s">
        <v>125</v>
      </c>
      <c r="D37" s="167" t="s">
        <v>333</v>
      </c>
      <c r="E37" s="167" t="s">
        <v>2373</v>
      </c>
      <c r="F37" s="167" t="s">
        <v>2374</v>
      </c>
      <c r="G37" s="168">
        <f t="shared" si="2"/>
        <v>1.3888888888888889E-3</v>
      </c>
      <c r="H37" s="167">
        <v>5</v>
      </c>
      <c r="I37" s="168">
        <f t="shared" si="3"/>
        <v>2.7777777777777778E-4</v>
      </c>
    </row>
    <row r="38" spans="1:9" ht="15.3" x14ac:dyDescent="0.5">
      <c r="A38" s="28">
        <v>4</v>
      </c>
      <c r="B38" s="59" t="s">
        <v>1123</v>
      </c>
      <c r="C38" s="167"/>
      <c r="D38" s="167"/>
      <c r="E38" s="167"/>
      <c r="F38" s="167"/>
      <c r="G38" s="167"/>
      <c r="H38" s="167"/>
      <c r="I38" s="167"/>
    </row>
    <row r="39" spans="1:9" ht="15.3" x14ac:dyDescent="0.5">
      <c r="A39" s="30" t="s">
        <v>344</v>
      </c>
      <c r="B39" s="3" t="s">
        <v>36</v>
      </c>
      <c r="C39" s="6" t="s">
        <v>202</v>
      </c>
      <c r="D39" s="171" t="s">
        <v>287</v>
      </c>
      <c r="E39" s="167" t="s">
        <v>2377</v>
      </c>
      <c r="F39" s="167" t="s">
        <v>2394</v>
      </c>
      <c r="G39" s="168">
        <f>1/360</f>
        <v>2.7777777777777779E-3</v>
      </c>
      <c r="H39" s="167">
        <v>3</v>
      </c>
      <c r="I39" s="168">
        <f>G39/H39</f>
        <v>9.2592592592592596E-4</v>
      </c>
    </row>
    <row r="40" spans="1:9" ht="15.3" x14ac:dyDescent="0.5">
      <c r="A40" s="30" t="s">
        <v>345</v>
      </c>
      <c r="B40" s="3" t="s">
        <v>37</v>
      </c>
      <c r="C40" s="6" t="s">
        <v>202</v>
      </c>
      <c r="D40" s="171" t="s">
        <v>424</v>
      </c>
      <c r="E40" s="167" t="s">
        <v>2378</v>
      </c>
      <c r="F40" s="167" t="s">
        <v>2395</v>
      </c>
      <c r="G40" s="168">
        <f>3/360</f>
        <v>8.3333333333333332E-3</v>
      </c>
      <c r="H40" s="167">
        <v>3</v>
      </c>
      <c r="I40" s="168">
        <f t="shared" ref="I40:I95" si="4">G40/H40</f>
        <v>2.7777777777777779E-3</v>
      </c>
    </row>
    <row r="41" spans="1:9" ht="15.3" x14ac:dyDescent="0.5">
      <c r="A41" s="30" t="s">
        <v>346</v>
      </c>
      <c r="B41" s="3" t="s">
        <v>38</v>
      </c>
      <c r="C41" s="6" t="s">
        <v>202</v>
      </c>
      <c r="D41" s="171" t="s">
        <v>287</v>
      </c>
      <c r="E41" s="167" t="s">
        <v>2377</v>
      </c>
      <c r="F41" s="167" t="s">
        <v>2394</v>
      </c>
      <c r="G41" s="168">
        <f t="shared" ref="G41:G43" si="5">1/360</f>
        <v>2.7777777777777779E-3</v>
      </c>
      <c r="H41" s="167">
        <v>3</v>
      </c>
      <c r="I41" s="168">
        <f t="shared" si="4"/>
        <v>9.2592592592592596E-4</v>
      </c>
    </row>
    <row r="42" spans="1:9" ht="15.3" x14ac:dyDescent="0.5">
      <c r="A42" s="30" t="s">
        <v>347</v>
      </c>
      <c r="B42" s="3" t="s">
        <v>39</v>
      </c>
      <c r="C42" s="6" t="s">
        <v>202</v>
      </c>
      <c r="D42" s="171" t="s">
        <v>425</v>
      </c>
      <c r="E42" s="167" t="s">
        <v>2379</v>
      </c>
      <c r="F42" s="167" t="s">
        <v>2396</v>
      </c>
      <c r="G42" s="168">
        <f>4/360</f>
        <v>1.1111111111111112E-2</v>
      </c>
      <c r="H42" s="167">
        <v>3</v>
      </c>
      <c r="I42" s="168">
        <f t="shared" si="4"/>
        <v>3.7037037037037038E-3</v>
      </c>
    </row>
    <row r="43" spans="1:9" ht="15.3" x14ac:dyDescent="0.5">
      <c r="A43" s="30" t="s">
        <v>349</v>
      </c>
      <c r="B43" s="3" t="s">
        <v>40</v>
      </c>
      <c r="C43" s="6" t="s">
        <v>125</v>
      </c>
      <c r="D43" s="171" t="s">
        <v>287</v>
      </c>
      <c r="E43" s="167" t="s">
        <v>2377</v>
      </c>
      <c r="F43" s="167" t="s">
        <v>2394</v>
      </c>
      <c r="G43" s="168">
        <f t="shared" si="5"/>
        <v>2.7777777777777779E-3</v>
      </c>
      <c r="H43" s="167">
        <v>3</v>
      </c>
      <c r="I43" s="168">
        <f t="shared" si="4"/>
        <v>9.2592592592592596E-4</v>
      </c>
    </row>
    <row r="44" spans="1:9" ht="15.3" x14ac:dyDescent="0.5">
      <c r="A44" s="30" t="s">
        <v>351</v>
      </c>
      <c r="B44" s="3" t="s">
        <v>41</v>
      </c>
      <c r="C44" s="6" t="s">
        <v>202</v>
      </c>
      <c r="D44" s="171" t="s">
        <v>426</v>
      </c>
      <c r="E44" s="167" t="s">
        <v>2380</v>
      </c>
      <c r="F44" s="167" t="s">
        <v>2397</v>
      </c>
      <c r="G44" s="168">
        <f>20/360</f>
        <v>5.5555555555555552E-2</v>
      </c>
      <c r="H44" s="167">
        <v>3</v>
      </c>
      <c r="I44" s="168">
        <f t="shared" si="4"/>
        <v>1.8518518518518517E-2</v>
      </c>
    </row>
    <row r="45" spans="1:9" ht="15.3" x14ac:dyDescent="0.5">
      <c r="A45" s="30" t="s">
        <v>352</v>
      </c>
      <c r="B45" s="3" t="s">
        <v>42</v>
      </c>
      <c r="C45" s="6" t="s">
        <v>202</v>
      </c>
      <c r="D45" s="171" t="s">
        <v>427</v>
      </c>
      <c r="E45" s="167" t="s">
        <v>2373</v>
      </c>
      <c r="F45" s="167" t="s">
        <v>2374</v>
      </c>
      <c r="G45" s="168">
        <f>2/1440</f>
        <v>1.3888888888888889E-3</v>
      </c>
      <c r="H45" s="167">
        <v>3</v>
      </c>
      <c r="I45" s="168">
        <f t="shared" si="4"/>
        <v>4.6296296296296298E-4</v>
      </c>
    </row>
    <row r="46" spans="1:9" ht="15.3" x14ac:dyDescent="0.5">
      <c r="A46" s="30" t="s">
        <v>353</v>
      </c>
      <c r="B46" s="3" t="s">
        <v>43</v>
      </c>
      <c r="C46" s="6" t="s">
        <v>202</v>
      </c>
      <c r="D46" s="171" t="s">
        <v>426</v>
      </c>
      <c r="E46" s="167" t="s">
        <v>2380</v>
      </c>
      <c r="F46" s="167" t="s">
        <v>2397</v>
      </c>
      <c r="G46" s="168">
        <f>20/360</f>
        <v>5.5555555555555552E-2</v>
      </c>
      <c r="H46" s="167">
        <v>3</v>
      </c>
      <c r="I46" s="168">
        <f t="shared" si="4"/>
        <v>1.8518518518518517E-2</v>
      </c>
    </row>
    <row r="47" spans="1:9" ht="15.3" x14ac:dyDescent="0.5">
      <c r="A47" s="30" t="s">
        <v>354</v>
      </c>
      <c r="B47" s="3" t="s">
        <v>44</v>
      </c>
      <c r="C47" s="6" t="s">
        <v>202</v>
      </c>
      <c r="D47" s="171" t="s">
        <v>287</v>
      </c>
      <c r="E47" s="167" t="s">
        <v>2377</v>
      </c>
      <c r="F47" s="167" t="s">
        <v>2394</v>
      </c>
      <c r="G47" s="168">
        <f>1/360</f>
        <v>2.7777777777777779E-3</v>
      </c>
      <c r="H47" s="167">
        <v>3</v>
      </c>
      <c r="I47" s="168">
        <f t="shared" si="4"/>
        <v>9.2592592592592596E-4</v>
      </c>
    </row>
    <row r="48" spans="1:9" ht="15.3" x14ac:dyDescent="0.5">
      <c r="A48" s="30" t="s">
        <v>355</v>
      </c>
      <c r="B48" s="3" t="s">
        <v>865</v>
      </c>
      <c r="C48" s="6" t="s">
        <v>420</v>
      </c>
      <c r="D48" s="171" t="s">
        <v>446</v>
      </c>
      <c r="E48" s="167" t="s">
        <v>2381</v>
      </c>
      <c r="F48" s="167" t="s">
        <v>2406</v>
      </c>
      <c r="G48" s="168">
        <f>2/360</f>
        <v>5.5555555555555558E-3</v>
      </c>
      <c r="H48" s="167">
        <v>3</v>
      </c>
      <c r="I48" s="168">
        <f t="shared" si="4"/>
        <v>1.8518518518518519E-3</v>
      </c>
    </row>
    <row r="49" spans="1:9" ht="15.3" x14ac:dyDescent="0.5">
      <c r="A49" s="30" t="s">
        <v>356</v>
      </c>
      <c r="B49" s="3" t="s">
        <v>45</v>
      </c>
      <c r="C49" s="6" t="s">
        <v>428</v>
      </c>
      <c r="D49" s="171" t="s">
        <v>427</v>
      </c>
      <c r="E49" s="167" t="s">
        <v>2373</v>
      </c>
      <c r="F49" s="167" t="s">
        <v>2374</v>
      </c>
      <c r="G49" s="168">
        <f>2/1440</f>
        <v>1.3888888888888889E-3</v>
      </c>
      <c r="H49" s="167">
        <v>3</v>
      </c>
      <c r="I49" s="168">
        <f t="shared" si="4"/>
        <v>4.6296296296296298E-4</v>
      </c>
    </row>
    <row r="50" spans="1:9" ht="15.3" x14ac:dyDescent="0.5">
      <c r="A50" s="30" t="s">
        <v>357</v>
      </c>
      <c r="B50" s="3" t="s">
        <v>866</v>
      </c>
      <c r="C50" s="6" t="s">
        <v>125</v>
      </c>
      <c r="D50" s="171" t="s">
        <v>454</v>
      </c>
      <c r="E50" s="167" t="s">
        <v>2382</v>
      </c>
      <c r="F50" s="167" t="s">
        <v>2399</v>
      </c>
      <c r="G50" s="168">
        <f>1/1440</f>
        <v>6.9444444444444447E-4</v>
      </c>
      <c r="H50" s="167">
        <v>3</v>
      </c>
      <c r="I50" s="168">
        <f t="shared" si="4"/>
        <v>2.3148148148148149E-4</v>
      </c>
    </row>
    <row r="51" spans="1:9" ht="15.3" x14ac:dyDescent="0.5">
      <c r="A51" s="30" t="s">
        <v>358</v>
      </c>
      <c r="B51" s="3" t="s">
        <v>867</v>
      </c>
      <c r="C51" s="6" t="s">
        <v>125</v>
      </c>
      <c r="D51" s="171" t="s">
        <v>454</v>
      </c>
      <c r="E51" s="167" t="s">
        <v>2382</v>
      </c>
      <c r="F51" s="167" t="s">
        <v>2399</v>
      </c>
      <c r="G51" s="168">
        <f>1/1440</f>
        <v>6.9444444444444447E-4</v>
      </c>
      <c r="H51" s="167">
        <v>3</v>
      </c>
      <c r="I51" s="168">
        <f t="shared" si="4"/>
        <v>2.3148148148148149E-4</v>
      </c>
    </row>
    <row r="52" spans="1:9" ht="15.3" x14ac:dyDescent="0.5">
      <c r="A52" s="30" t="s">
        <v>359</v>
      </c>
      <c r="B52" s="3" t="s">
        <v>870</v>
      </c>
      <c r="C52" s="6" t="s">
        <v>125</v>
      </c>
      <c r="D52" s="171" t="s">
        <v>421</v>
      </c>
      <c r="E52" s="167" t="s">
        <v>2383</v>
      </c>
      <c r="F52" s="167" t="s">
        <v>2400</v>
      </c>
      <c r="G52" s="168">
        <f>5/1440</f>
        <v>3.472222222222222E-3</v>
      </c>
      <c r="H52" s="167">
        <v>3</v>
      </c>
      <c r="I52" s="168">
        <f t="shared" si="4"/>
        <v>1.1574074074074073E-3</v>
      </c>
    </row>
    <row r="53" spans="1:9" ht="15.3" x14ac:dyDescent="0.5">
      <c r="A53" s="30" t="s">
        <v>360</v>
      </c>
      <c r="B53" s="3" t="s">
        <v>871</v>
      </c>
      <c r="C53" s="6" t="s">
        <v>202</v>
      </c>
      <c r="D53" s="171" t="s">
        <v>287</v>
      </c>
      <c r="E53" s="167" t="s">
        <v>2377</v>
      </c>
      <c r="F53" s="167" t="s">
        <v>2394</v>
      </c>
      <c r="G53" s="168">
        <f>1/360</f>
        <v>2.7777777777777779E-3</v>
      </c>
      <c r="H53" s="167">
        <v>3</v>
      </c>
      <c r="I53" s="168">
        <f t="shared" si="4"/>
        <v>9.2592592592592596E-4</v>
      </c>
    </row>
    <row r="54" spans="1:9" ht="15.3" x14ac:dyDescent="0.5">
      <c r="A54" s="30" t="s">
        <v>492</v>
      </c>
      <c r="B54" s="3" t="s">
        <v>1205</v>
      </c>
      <c r="C54" s="6" t="s">
        <v>202</v>
      </c>
      <c r="D54" s="171" t="s">
        <v>427</v>
      </c>
      <c r="E54" s="167" t="s">
        <v>2373</v>
      </c>
      <c r="F54" s="167" t="s">
        <v>2374</v>
      </c>
      <c r="G54" s="168">
        <f>2/1440</f>
        <v>1.3888888888888889E-3</v>
      </c>
      <c r="H54" s="167">
        <v>3</v>
      </c>
      <c r="I54" s="168">
        <f t="shared" si="4"/>
        <v>4.6296296296296298E-4</v>
      </c>
    </row>
    <row r="55" spans="1:9" ht="15.3" x14ac:dyDescent="0.5">
      <c r="A55" s="30" t="s">
        <v>493</v>
      </c>
      <c r="B55" s="3" t="s">
        <v>1206</v>
      </c>
      <c r="C55" s="6" t="s">
        <v>202</v>
      </c>
      <c r="D55" s="171" t="s">
        <v>427</v>
      </c>
      <c r="E55" s="167" t="s">
        <v>2373</v>
      </c>
      <c r="F55" s="167" t="s">
        <v>2374</v>
      </c>
      <c r="G55" s="168">
        <f t="shared" ref="G55:G56" si="6">2/1440</f>
        <v>1.3888888888888889E-3</v>
      </c>
      <c r="H55" s="167">
        <v>3</v>
      </c>
      <c r="I55" s="168">
        <f t="shared" si="4"/>
        <v>4.6296296296296298E-4</v>
      </c>
    </row>
    <row r="56" spans="1:9" ht="15.3" x14ac:dyDescent="0.5">
      <c r="A56" s="30" t="s">
        <v>494</v>
      </c>
      <c r="B56" s="3" t="s">
        <v>1207</v>
      </c>
      <c r="C56" s="6" t="s">
        <v>202</v>
      </c>
      <c r="D56" s="171" t="s">
        <v>427</v>
      </c>
      <c r="E56" s="167" t="s">
        <v>2373</v>
      </c>
      <c r="F56" s="167" t="s">
        <v>2374</v>
      </c>
      <c r="G56" s="168">
        <f t="shared" si="6"/>
        <v>1.3888888888888889E-3</v>
      </c>
      <c r="H56" s="167">
        <v>3</v>
      </c>
      <c r="I56" s="168">
        <f t="shared" si="4"/>
        <v>4.6296296296296298E-4</v>
      </c>
    </row>
    <row r="57" spans="1:9" ht="15.3" x14ac:dyDescent="0.5">
      <c r="A57" s="30" t="s">
        <v>495</v>
      </c>
      <c r="B57" s="3" t="s">
        <v>1343</v>
      </c>
      <c r="C57" s="4" t="s">
        <v>125</v>
      </c>
      <c r="D57" s="171" t="s">
        <v>287</v>
      </c>
      <c r="E57" s="167" t="s">
        <v>2377</v>
      </c>
      <c r="F57" s="167" t="s">
        <v>2394</v>
      </c>
      <c r="G57" s="168">
        <f>1/360</f>
        <v>2.7777777777777779E-3</v>
      </c>
      <c r="H57" s="167">
        <v>3</v>
      </c>
      <c r="I57" s="168">
        <f t="shared" si="4"/>
        <v>9.2592592592592596E-4</v>
      </c>
    </row>
    <row r="58" spans="1:9" ht="15.3" x14ac:dyDescent="0.5">
      <c r="A58" s="30" t="s">
        <v>2160</v>
      </c>
      <c r="B58" s="3" t="s">
        <v>1344</v>
      </c>
      <c r="C58" s="4" t="s">
        <v>202</v>
      </c>
      <c r="D58" s="171" t="s">
        <v>287</v>
      </c>
      <c r="E58" s="167" t="s">
        <v>2377</v>
      </c>
      <c r="F58" s="167" t="s">
        <v>2394</v>
      </c>
      <c r="G58" s="168">
        <f>1/360</f>
        <v>2.7777777777777779E-3</v>
      </c>
      <c r="H58" s="167">
        <v>3</v>
      </c>
      <c r="I58" s="168">
        <f t="shared" si="4"/>
        <v>9.2592592592592596E-4</v>
      </c>
    </row>
    <row r="59" spans="1:9" ht="15.3" x14ac:dyDescent="0.5">
      <c r="A59" s="30" t="s">
        <v>2161</v>
      </c>
      <c r="B59" s="3" t="s">
        <v>1345</v>
      </c>
      <c r="C59" s="4" t="s">
        <v>125</v>
      </c>
      <c r="D59" s="171" t="s">
        <v>427</v>
      </c>
      <c r="E59" s="167" t="s">
        <v>2373</v>
      </c>
      <c r="F59" s="167" t="s">
        <v>2374</v>
      </c>
      <c r="G59" s="168">
        <f t="shared" ref="G59" si="7">2/1440</f>
        <v>1.3888888888888889E-3</v>
      </c>
      <c r="H59" s="167">
        <v>3</v>
      </c>
      <c r="I59" s="168">
        <f t="shared" si="4"/>
        <v>4.6296296296296298E-4</v>
      </c>
    </row>
    <row r="60" spans="1:9" ht="15.3" x14ac:dyDescent="0.5">
      <c r="A60" s="30" t="s">
        <v>2162</v>
      </c>
      <c r="B60" s="70" t="s">
        <v>1653</v>
      </c>
      <c r="C60" s="4" t="s">
        <v>420</v>
      </c>
      <c r="D60" s="171" t="s">
        <v>496</v>
      </c>
      <c r="E60" s="167" t="s">
        <v>2384</v>
      </c>
      <c r="F60" s="167" t="s">
        <v>2401</v>
      </c>
      <c r="G60" s="168">
        <f>5/1440</f>
        <v>3.472222222222222E-3</v>
      </c>
      <c r="H60" s="167">
        <v>3</v>
      </c>
      <c r="I60" s="168">
        <f t="shared" si="4"/>
        <v>1.1574074074074073E-3</v>
      </c>
    </row>
    <row r="61" spans="1:9" ht="15.3" x14ac:dyDescent="0.5">
      <c r="A61" s="30" t="s">
        <v>2163</v>
      </c>
      <c r="B61" s="70" t="s">
        <v>1654</v>
      </c>
      <c r="C61" s="4" t="s">
        <v>420</v>
      </c>
      <c r="D61" s="171" t="s">
        <v>496</v>
      </c>
      <c r="E61" s="167" t="s">
        <v>2384</v>
      </c>
      <c r="F61" s="167" t="s">
        <v>2401</v>
      </c>
      <c r="G61" s="168">
        <f>5/1440</f>
        <v>3.472222222222222E-3</v>
      </c>
      <c r="H61" s="167">
        <v>3</v>
      </c>
      <c r="I61" s="168">
        <f t="shared" si="4"/>
        <v>1.1574074074074073E-3</v>
      </c>
    </row>
    <row r="62" spans="1:9" ht="15.3" x14ac:dyDescent="0.5">
      <c r="A62" s="30" t="s">
        <v>2164</v>
      </c>
      <c r="B62" s="3" t="s">
        <v>131</v>
      </c>
      <c r="C62" s="6" t="s">
        <v>420</v>
      </c>
      <c r="D62" s="171" t="s">
        <v>426</v>
      </c>
      <c r="E62" s="167" t="s">
        <v>2380</v>
      </c>
      <c r="F62" s="167" t="s">
        <v>2397</v>
      </c>
      <c r="G62" s="168">
        <f>20/360</f>
        <v>5.5555555555555552E-2</v>
      </c>
      <c r="H62" s="167">
        <v>2</v>
      </c>
      <c r="I62" s="168">
        <f t="shared" si="4"/>
        <v>2.7777777777777776E-2</v>
      </c>
    </row>
    <row r="63" spans="1:9" ht="15.3" x14ac:dyDescent="0.5">
      <c r="A63" s="30" t="s">
        <v>2165</v>
      </c>
      <c r="B63" s="3" t="s">
        <v>429</v>
      </c>
      <c r="C63" s="6" t="s">
        <v>125</v>
      </c>
      <c r="D63" s="171" t="s">
        <v>427</v>
      </c>
      <c r="E63" s="167" t="s">
        <v>2373</v>
      </c>
      <c r="F63" s="167" t="s">
        <v>2374</v>
      </c>
      <c r="G63" s="168">
        <f t="shared" ref="G63" si="8">2/1440</f>
        <v>1.3888888888888889E-3</v>
      </c>
      <c r="H63" s="167">
        <v>3</v>
      </c>
      <c r="I63" s="168">
        <f t="shared" si="4"/>
        <v>4.6296296296296298E-4</v>
      </c>
    </row>
    <row r="64" spans="1:9" ht="15.3" x14ac:dyDescent="0.5">
      <c r="A64" s="30" t="s">
        <v>2166</v>
      </c>
      <c r="B64" s="3" t="s">
        <v>46</v>
      </c>
      <c r="C64" s="6" t="s">
        <v>420</v>
      </c>
      <c r="D64" s="171" t="s">
        <v>426</v>
      </c>
      <c r="E64" s="167" t="s">
        <v>2380</v>
      </c>
      <c r="F64" s="167" t="s">
        <v>2397</v>
      </c>
      <c r="G64" s="168">
        <f>20/360</f>
        <v>5.5555555555555552E-2</v>
      </c>
      <c r="H64" s="167">
        <v>2</v>
      </c>
      <c r="I64" s="168">
        <f t="shared" si="4"/>
        <v>2.7777777777777776E-2</v>
      </c>
    </row>
    <row r="65" spans="1:9" ht="15.3" x14ac:dyDescent="0.5">
      <c r="A65" s="30" t="s">
        <v>2167</v>
      </c>
      <c r="B65" s="3" t="s">
        <v>47</v>
      </c>
      <c r="C65" s="6" t="s">
        <v>125</v>
      </c>
      <c r="D65" s="171" t="s">
        <v>427</v>
      </c>
      <c r="E65" s="167" t="s">
        <v>2373</v>
      </c>
      <c r="F65" s="167" t="s">
        <v>2374</v>
      </c>
      <c r="G65" s="168">
        <f t="shared" ref="G65" si="9">2/1440</f>
        <v>1.3888888888888889E-3</v>
      </c>
      <c r="H65" s="167">
        <v>3</v>
      </c>
      <c r="I65" s="168">
        <f t="shared" si="4"/>
        <v>4.6296296296296298E-4</v>
      </c>
    </row>
    <row r="66" spans="1:9" ht="15.3" x14ac:dyDescent="0.5">
      <c r="A66" s="30" t="s">
        <v>2168</v>
      </c>
      <c r="B66" s="3" t="s">
        <v>430</v>
      </c>
      <c r="C66" s="6" t="s">
        <v>420</v>
      </c>
      <c r="D66" s="171" t="s">
        <v>426</v>
      </c>
      <c r="E66" s="167" t="s">
        <v>2380</v>
      </c>
      <c r="F66" s="167" t="s">
        <v>2397</v>
      </c>
      <c r="G66" s="168">
        <f>20/360</f>
        <v>5.5555555555555552E-2</v>
      </c>
      <c r="H66" s="167">
        <v>2</v>
      </c>
      <c r="I66" s="168">
        <f t="shared" si="4"/>
        <v>2.7777777777777776E-2</v>
      </c>
    </row>
    <row r="67" spans="1:9" ht="15.3" x14ac:dyDescent="0.5">
      <c r="A67" s="30" t="s">
        <v>2169</v>
      </c>
      <c r="B67" s="3" t="s">
        <v>872</v>
      </c>
      <c r="C67" s="6" t="s">
        <v>125</v>
      </c>
      <c r="D67" s="171" t="s">
        <v>427</v>
      </c>
      <c r="E67" s="167" t="s">
        <v>2373</v>
      </c>
      <c r="F67" s="167" t="s">
        <v>2374</v>
      </c>
      <c r="G67" s="168">
        <f t="shared" ref="G67" si="10">2/1440</f>
        <v>1.3888888888888889E-3</v>
      </c>
      <c r="H67" s="167">
        <v>3</v>
      </c>
      <c r="I67" s="168">
        <f t="shared" si="4"/>
        <v>4.6296296296296298E-4</v>
      </c>
    </row>
    <row r="68" spans="1:9" ht="15.3" x14ac:dyDescent="0.5">
      <c r="A68" s="30" t="s">
        <v>2170</v>
      </c>
      <c r="B68" s="3" t="s">
        <v>1081</v>
      </c>
      <c r="C68" s="6" t="s">
        <v>420</v>
      </c>
      <c r="D68" s="171" t="s">
        <v>431</v>
      </c>
      <c r="E68" s="167" t="s">
        <v>2387</v>
      </c>
      <c r="F68" s="167" t="s">
        <v>2403</v>
      </c>
      <c r="G68" s="168">
        <f>30/360</f>
        <v>8.3333333333333329E-2</v>
      </c>
      <c r="H68" s="167">
        <v>1</v>
      </c>
      <c r="I68" s="168">
        <f t="shared" si="4"/>
        <v>8.3333333333333329E-2</v>
      </c>
    </row>
    <row r="69" spans="1:9" ht="15.3" x14ac:dyDescent="0.5">
      <c r="A69" s="30" t="s">
        <v>2171</v>
      </c>
      <c r="B69" s="3" t="s">
        <v>1082</v>
      </c>
      <c r="C69" s="6" t="s">
        <v>202</v>
      </c>
      <c r="D69" s="171" t="s">
        <v>1079</v>
      </c>
      <c r="E69" s="167" t="s">
        <v>2388</v>
      </c>
      <c r="F69" s="167" t="s">
        <v>2404</v>
      </c>
      <c r="G69" s="168">
        <f>15/360</f>
        <v>4.1666666666666664E-2</v>
      </c>
      <c r="H69" s="167">
        <v>3</v>
      </c>
      <c r="I69" s="168">
        <f t="shared" si="4"/>
        <v>1.3888888888888888E-2</v>
      </c>
    </row>
    <row r="70" spans="1:9" ht="15.3" x14ac:dyDescent="0.5">
      <c r="A70" s="30" t="s">
        <v>2172</v>
      </c>
      <c r="B70" s="3" t="s">
        <v>873</v>
      </c>
      <c r="C70" s="6" t="s">
        <v>125</v>
      </c>
      <c r="D70" s="171" t="s">
        <v>432</v>
      </c>
      <c r="E70" s="167" t="s">
        <v>2391</v>
      </c>
      <c r="F70" s="167" t="s">
        <v>2407</v>
      </c>
      <c r="G70" s="168">
        <f>3/1440</f>
        <v>2.0833333333333333E-3</v>
      </c>
      <c r="H70" s="167">
        <v>3</v>
      </c>
      <c r="I70" s="168">
        <f t="shared" si="4"/>
        <v>6.9444444444444447E-4</v>
      </c>
    </row>
    <row r="71" spans="1:9" ht="15.3" x14ac:dyDescent="0.5">
      <c r="A71" s="30" t="s">
        <v>2173</v>
      </c>
      <c r="B71" s="3" t="s">
        <v>868</v>
      </c>
      <c r="C71" s="6" t="s">
        <v>420</v>
      </c>
      <c r="D71" s="171" t="s">
        <v>1079</v>
      </c>
      <c r="E71" s="167" t="s">
        <v>2388</v>
      </c>
      <c r="F71" s="167" t="s">
        <v>2404</v>
      </c>
      <c r="G71" s="168">
        <f>15/360</f>
        <v>4.1666666666666664E-2</v>
      </c>
      <c r="H71" s="167">
        <v>2</v>
      </c>
      <c r="I71" s="168">
        <f t="shared" si="4"/>
        <v>2.0833333333333332E-2</v>
      </c>
    </row>
    <row r="72" spans="1:9" ht="15.3" x14ac:dyDescent="0.5">
      <c r="A72" s="30" t="s">
        <v>2174</v>
      </c>
      <c r="B72" s="3" t="s">
        <v>1655</v>
      </c>
      <c r="C72" s="6" t="s">
        <v>125</v>
      </c>
      <c r="D72" s="171" t="s">
        <v>427</v>
      </c>
      <c r="E72" s="167" t="s">
        <v>2373</v>
      </c>
      <c r="F72" s="167" t="s">
        <v>2374</v>
      </c>
      <c r="G72" s="168">
        <f t="shared" ref="G72" si="11">2/1440</f>
        <v>1.3888888888888889E-3</v>
      </c>
      <c r="H72" s="167">
        <v>3</v>
      </c>
      <c r="I72" s="168">
        <f t="shared" si="4"/>
        <v>4.6296296296296298E-4</v>
      </c>
    </row>
    <row r="73" spans="1:9" ht="15.3" x14ac:dyDescent="0.5">
      <c r="A73" s="30" t="s">
        <v>2175</v>
      </c>
      <c r="B73" s="3" t="s">
        <v>1658</v>
      </c>
      <c r="C73" s="167" t="s">
        <v>196</v>
      </c>
      <c r="D73" s="171" t="s">
        <v>496</v>
      </c>
      <c r="E73" s="167" t="s">
        <v>2384</v>
      </c>
      <c r="F73" s="167" t="s">
        <v>2401</v>
      </c>
      <c r="G73" s="168">
        <f>5/360</f>
        <v>1.3888888888888888E-2</v>
      </c>
      <c r="H73" s="167">
        <v>1</v>
      </c>
      <c r="I73" s="168">
        <f t="shared" si="4"/>
        <v>1.3888888888888888E-2</v>
      </c>
    </row>
    <row r="74" spans="1:9" ht="15.3" x14ac:dyDescent="0.5">
      <c r="A74" s="30" t="s">
        <v>2176</v>
      </c>
      <c r="B74" s="70" t="s">
        <v>1656</v>
      </c>
      <c r="C74" s="4" t="s">
        <v>202</v>
      </c>
      <c r="D74" s="171" t="s">
        <v>1079</v>
      </c>
      <c r="E74" s="167" t="s">
        <v>2388</v>
      </c>
      <c r="F74" s="167" t="s">
        <v>2404</v>
      </c>
      <c r="G74" s="168">
        <f>15/360</f>
        <v>4.1666666666666664E-2</v>
      </c>
      <c r="H74" s="167">
        <v>3</v>
      </c>
      <c r="I74" s="168">
        <f t="shared" si="4"/>
        <v>1.3888888888888888E-2</v>
      </c>
    </row>
    <row r="75" spans="1:9" ht="15.3" x14ac:dyDescent="0.5">
      <c r="A75" s="30" t="s">
        <v>2177</v>
      </c>
      <c r="B75" s="70" t="s">
        <v>1657</v>
      </c>
      <c r="C75" s="4" t="s">
        <v>125</v>
      </c>
      <c r="D75" s="171" t="s">
        <v>427</v>
      </c>
      <c r="E75" s="167" t="s">
        <v>2373</v>
      </c>
      <c r="F75" s="167" t="s">
        <v>2374</v>
      </c>
      <c r="G75" s="168">
        <f t="shared" ref="G75" si="12">2/1440</f>
        <v>1.3888888888888889E-3</v>
      </c>
      <c r="H75" s="167">
        <v>3</v>
      </c>
      <c r="I75" s="168">
        <f t="shared" si="4"/>
        <v>4.6296296296296298E-4</v>
      </c>
    </row>
    <row r="76" spans="1:9" ht="15.3" x14ac:dyDescent="0.5">
      <c r="A76" s="30" t="s">
        <v>2178</v>
      </c>
      <c r="B76" s="3" t="s">
        <v>49</v>
      </c>
      <c r="C76" s="6" t="s">
        <v>420</v>
      </c>
      <c r="D76" s="171" t="s">
        <v>1108</v>
      </c>
      <c r="E76" s="167" t="s">
        <v>2393</v>
      </c>
      <c r="F76" s="167" t="s">
        <v>2405</v>
      </c>
      <c r="G76" s="168">
        <f>25/360</f>
        <v>6.9444444444444448E-2</v>
      </c>
      <c r="H76" s="167">
        <v>1</v>
      </c>
      <c r="I76" s="168">
        <f t="shared" si="4"/>
        <v>6.9444444444444448E-2</v>
      </c>
    </row>
    <row r="77" spans="1:9" ht="15.3" x14ac:dyDescent="0.5">
      <c r="A77" s="30" t="s">
        <v>2179</v>
      </c>
      <c r="B77" s="3" t="s">
        <v>877</v>
      </c>
      <c r="C77" s="6" t="s">
        <v>125</v>
      </c>
      <c r="D77" s="171" t="s">
        <v>432</v>
      </c>
      <c r="E77" s="167" t="s">
        <v>2391</v>
      </c>
      <c r="F77" s="167" t="s">
        <v>2407</v>
      </c>
      <c r="G77" s="168">
        <f>3/1440</f>
        <v>2.0833333333333333E-3</v>
      </c>
      <c r="H77" s="167">
        <v>3</v>
      </c>
      <c r="I77" s="168">
        <f t="shared" si="4"/>
        <v>6.9444444444444447E-4</v>
      </c>
    </row>
    <row r="78" spans="1:9" ht="15.3" x14ac:dyDescent="0.5">
      <c r="A78" s="30" t="s">
        <v>2180</v>
      </c>
      <c r="B78" s="3" t="s">
        <v>874</v>
      </c>
      <c r="C78" s="6" t="s">
        <v>420</v>
      </c>
      <c r="D78" s="171" t="s">
        <v>1108</v>
      </c>
      <c r="E78" s="167" t="s">
        <v>2393</v>
      </c>
      <c r="F78" s="167" t="s">
        <v>2405</v>
      </c>
      <c r="G78" s="168">
        <f>25/360</f>
        <v>6.9444444444444448E-2</v>
      </c>
      <c r="H78" s="167">
        <v>1</v>
      </c>
      <c r="I78" s="168">
        <f t="shared" si="4"/>
        <v>6.9444444444444448E-2</v>
      </c>
    </row>
    <row r="79" spans="1:9" ht="15.3" x14ac:dyDescent="0.5">
      <c r="A79" s="30" t="s">
        <v>2181</v>
      </c>
      <c r="B79" s="3" t="s">
        <v>875</v>
      </c>
      <c r="C79" s="6" t="s">
        <v>202</v>
      </c>
      <c r="D79" s="171" t="s">
        <v>426</v>
      </c>
      <c r="E79" s="167" t="s">
        <v>2380</v>
      </c>
      <c r="F79" s="167" t="s">
        <v>2397</v>
      </c>
      <c r="G79" s="168">
        <f>20/360</f>
        <v>5.5555555555555552E-2</v>
      </c>
      <c r="H79" s="167">
        <v>3</v>
      </c>
      <c r="I79" s="168">
        <f t="shared" si="4"/>
        <v>1.8518518518518517E-2</v>
      </c>
    </row>
    <row r="80" spans="1:9" ht="15.3" x14ac:dyDescent="0.5">
      <c r="A80" s="30" t="s">
        <v>2182</v>
      </c>
      <c r="B80" s="3" t="s">
        <v>876</v>
      </c>
      <c r="C80" s="6" t="s">
        <v>125</v>
      </c>
      <c r="D80" s="171" t="s">
        <v>432</v>
      </c>
      <c r="E80" s="167" t="s">
        <v>2391</v>
      </c>
      <c r="F80" s="167" t="s">
        <v>2407</v>
      </c>
      <c r="G80" s="168">
        <f>3/1440</f>
        <v>2.0833333333333333E-3</v>
      </c>
      <c r="H80" s="167">
        <v>3</v>
      </c>
      <c r="I80" s="168">
        <f t="shared" si="4"/>
        <v>6.9444444444444447E-4</v>
      </c>
    </row>
    <row r="81" spans="1:9" ht="15.3" x14ac:dyDescent="0.5">
      <c r="A81" s="30" t="s">
        <v>2183</v>
      </c>
      <c r="B81" s="3" t="s">
        <v>1659</v>
      </c>
      <c r="C81" s="6" t="s">
        <v>420</v>
      </c>
      <c r="D81" s="171" t="s">
        <v>426</v>
      </c>
      <c r="E81" s="167" t="s">
        <v>2380</v>
      </c>
      <c r="F81" s="167" t="s">
        <v>2397</v>
      </c>
      <c r="G81" s="168">
        <f>20/360</f>
        <v>5.5555555555555552E-2</v>
      </c>
      <c r="H81" s="167">
        <v>1</v>
      </c>
      <c r="I81" s="168">
        <f t="shared" si="4"/>
        <v>5.5555555555555552E-2</v>
      </c>
    </row>
    <row r="82" spans="1:9" ht="15.3" x14ac:dyDescent="0.5">
      <c r="A82" s="30" t="s">
        <v>2184</v>
      </c>
      <c r="B82" s="3" t="s">
        <v>1660</v>
      </c>
      <c r="C82" s="6" t="s">
        <v>125</v>
      </c>
      <c r="D82" s="171" t="s">
        <v>432</v>
      </c>
      <c r="E82" s="167" t="s">
        <v>2391</v>
      </c>
      <c r="F82" s="167" t="s">
        <v>2407</v>
      </c>
      <c r="G82" s="168">
        <f>3/1440</f>
        <v>2.0833333333333333E-3</v>
      </c>
      <c r="H82" s="167">
        <v>3</v>
      </c>
      <c r="I82" s="168">
        <f t="shared" si="4"/>
        <v>6.9444444444444447E-4</v>
      </c>
    </row>
    <row r="83" spans="1:9" ht="15.3" x14ac:dyDescent="0.55000000000000004">
      <c r="A83" s="30" t="s">
        <v>2185</v>
      </c>
      <c r="B83" s="172" t="s">
        <v>1661</v>
      </c>
      <c r="C83" s="6" t="s">
        <v>202</v>
      </c>
      <c r="D83" s="171" t="s">
        <v>287</v>
      </c>
      <c r="E83" s="167" t="s">
        <v>2377</v>
      </c>
      <c r="F83" s="167" t="s">
        <v>2394</v>
      </c>
      <c r="G83" s="168">
        <f>1/360</f>
        <v>2.7777777777777779E-3</v>
      </c>
      <c r="H83" s="167">
        <v>3</v>
      </c>
      <c r="I83" s="168">
        <f t="shared" si="4"/>
        <v>9.2592592592592596E-4</v>
      </c>
    </row>
    <row r="84" spans="1:9" ht="15.3" x14ac:dyDescent="0.5">
      <c r="A84" s="30" t="s">
        <v>2186</v>
      </c>
      <c r="B84" s="3" t="s">
        <v>1084</v>
      </c>
      <c r="C84" s="6" t="s">
        <v>202</v>
      </c>
      <c r="D84" s="171" t="s">
        <v>434</v>
      </c>
      <c r="E84" s="167" t="s">
        <v>2390</v>
      </c>
      <c r="F84" s="167" t="s">
        <v>2402</v>
      </c>
      <c r="G84" s="168">
        <f>10/360</f>
        <v>2.7777777777777776E-2</v>
      </c>
      <c r="H84" s="167">
        <v>3</v>
      </c>
      <c r="I84" s="168">
        <f t="shared" si="4"/>
        <v>9.2592592592592587E-3</v>
      </c>
    </row>
    <row r="85" spans="1:9" ht="15.3" x14ac:dyDescent="0.5">
      <c r="A85" s="30" t="s">
        <v>2187</v>
      </c>
      <c r="B85" s="3" t="s">
        <v>878</v>
      </c>
      <c r="C85" s="6" t="s">
        <v>125</v>
      </c>
      <c r="D85" s="171" t="s">
        <v>446</v>
      </c>
      <c r="E85" s="167" t="s">
        <v>2381</v>
      </c>
      <c r="F85" s="167" t="s">
        <v>2406</v>
      </c>
      <c r="G85" s="168">
        <f>2/360</f>
        <v>5.5555555555555558E-3</v>
      </c>
      <c r="H85" s="167">
        <v>3</v>
      </c>
      <c r="I85" s="168">
        <f t="shared" si="4"/>
        <v>1.8518518518518519E-3</v>
      </c>
    </row>
    <row r="86" spans="1:9" ht="15.3" x14ac:dyDescent="0.5">
      <c r="A86" s="30" t="s">
        <v>2188</v>
      </c>
      <c r="B86" s="3" t="s">
        <v>53</v>
      </c>
      <c r="C86" s="6" t="s">
        <v>313</v>
      </c>
      <c r="D86" s="171" t="s">
        <v>1669</v>
      </c>
      <c r="E86" s="167" t="s">
        <v>2392</v>
      </c>
      <c r="F86" s="167" t="s">
        <v>2408</v>
      </c>
      <c r="G86" s="168">
        <f>40/1440</f>
        <v>2.7777777777777776E-2</v>
      </c>
      <c r="H86" s="167">
        <v>3</v>
      </c>
      <c r="I86" s="168">
        <f t="shared" si="4"/>
        <v>9.2592592592592587E-3</v>
      </c>
    </row>
    <row r="87" spans="1:9" ht="15.3" x14ac:dyDescent="0.5">
      <c r="A87" s="30" t="s">
        <v>2189</v>
      </c>
      <c r="B87" s="3" t="s">
        <v>186</v>
      </c>
      <c r="C87" s="4" t="s">
        <v>202</v>
      </c>
      <c r="D87" s="171" t="s">
        <v>434</v>
      </c>
      <c r="E87" s="167" t="s">
        <v>2390</v>
      </c>
      <c r="F87" s="167" t="s">
        <v>2402</v>
      </c>
      <c r="G87" s="168">
        <f>10/360</f>
        <v>2.7777777777777776E-2</v>
      </c>
      <c r="H87" s="167">
        <v>3</v>
      </c>
      <c r="I87" s="168">
        <f t="shared" si="4"/>
        <v>9.2592592592592587E-3</v>
      </c>
    </row>
    <row r="88" spans="1:9" ht="15.3" x14ac:dyDescent="0.5">
      <c r="A88" s="30" t="s">
        <v>2190</v>
      </c>
      <c r="B88" s="3" t="s">
        <v>879</v>
      </c>
      <c r="C88" s="6" t="s">
        <v>125</v>
      </c>
      <c r="D88" s="171" t="s">
        <v>426</v>
      </c>
      <c r="E88" s="167" t="s">
        <v>2380</v>
      </c>
      <c r="F88" s="167" t="s">
        <v>2397</v>
      </c>
      <c r="G88" s="168">
        <f>20/360</f>
        <v>5.5555555555555552E-2</v>
      </c>
      <c r="H88" s="167">
        <v>3</v>
      </c>
      <c r="I88" s="168">
        <f t="shared" si="4"/>
        <v>1.8518518518518517E-2</v>
      </c>
    </row>
    <row r="89" spans="1:9" ht="15.3" x14ac:dyDescent="0.5">
      <c r="A89" s="30" t="s">
        <v>2191</v>
      </c>
      <c r="B89" s="3" t="s">
        <v>51</v>
      </c>
      <c r="C89" s="6" t="s">
        <v>125</v>
      </c>
      <c r="D89" s="171" t="s">
        <v>287</v>
      </c>
      <c r="E89" s="167" t="s">
        <v>2377</v>
      </c>
      <c r="F89" s="167" t="s">
        <v>2394</v>
      </c>
      <c r="G89" s="168">
        <f>1/360</f>
        <v>2.7777777777777779E-3</v>
      </c>
      <c r="H89" s="167">
        <v>3</v>
      </c>
      <c r="I89" s="168">
        <f t="shared" si="4"/>
        <v>9.2592592592592596E-4</v>
      </c>
    </row>
    <row r="90" spans="1:9" ht="15.3" x14ac:dyDescent="0.5">
      <c r="A90" s="30" t="s">
        <v>2192</v>
      </c>
      <c r="B90" s="3" t="s">
        <v>54</v>
      </c>
      <c r="C90" s="6" t="s">
        <v>202</v>
      </c>
      <c r="D90" s="171" t="s">
        <v>435</v>
      </c>
      <c r="E90" s="167" t="s">
        <v>2389</v>
      </c>
      <c r="F90" s="167" t="s">
        <v>2410</v>
      </c>
      <c r="G90" s="168">
        <f>20/1440</f>
        <v>1.3888888888888888E-2</v>
      </c>
      <c r="H90" s="167">
        <v>3</v>
      </c>
      <c r="I90" s="168">
        <f t="shared" si="4"/>
        <v>4.6296296296296294E-3</v>
      </c>
    </row>
    <row r="91" spans="1:9" ht="15.3" x14ac:dyDescent="0.5">
      <c r="A91" s="30" t="s">
        <v>2193</v>
      </c>
      <c r="B91" s="3" t="s">
        <v>55</v>
      </c>
      <c r="C91" s="6" t="s">
        <v>202</v>
      </c>
      <c r="D91" s="171" t="s">
        <v>427</v>
      </c>
      <c r="E91" s="167" t="s">
        <v>2373</v>
      </c>
      <c r="F91" s="167" t="s">
        <v>2374</v>
      </c>
      <c r="G91" s="168">
        <f t="shared" ref="G91" si="13">2/1440</f>
        <v>1.3888888888888889E-3</v>
      </c>
      <c r="H91" s="167">
        <v>3</v>
      </c>
      <c r="I91" s="168">
        <f t="shared" si="4"/>
        <v>4.6296296296296298E-4</v>
      </c>
    </row>
    <row r="92" spans="1:9" ht="15.3" x14ac:dyDescent="0.5">
      <c r="A92" s="30" t="s">
        <v>2194</v>
      </c>
      <c r="B92" s="3" t="s">
        <v>56</v>
      </c>
      <c r="C92" s="6" t="s">
        <v>202</v>
      </c>
      <c r="D92" s="171" t="s">
        <v>436</v>
      </c>
      <c r="E92" s="167" t="s">
        <v>2386</v>
      </c>
      <c r="F92" s="167" t="s">
        <v>2409</v>
      </c>
      <c r="G92" s="168">
        <f>6/1440</f>
        <v>4.1666666666666666E-3</v>
      </c>
      <c r="H92" s="167">
        <v>3</v>
      </c>
      <c r="I92" s="168">
        <f t="shared" si="4"/>
        <v>1.3888888888888889E-3</v>
      </c>
    </row>
    <row r="93" spans="1:9" ht="15.3" x14ac:dyDescent="0.5">
      <c r="A93" s="30" t="s">
        <v>2195</v>
      </c>
      <c r="B93" s="70" t="s">
        <v>1673</v>
      </c>
      <c r="C93" s="4" t="s">
        <v>125</v>
      </c>
      <c r="D93" s="171" t="s">
        <v>287</v>
      </c>
      <c r="E93" s="167" t="s">
        <v>2377</v>
      </c>
      <c r="F93" s="167" t="s">
        <v>2394</v>
      </c>
      <c r="G93" s="168">
        <f>1/360</f>
        <v>2.7777777777777779E-3</v>
      </c>
      <c r="H93" s="167">
        <v>3</v>
      </c>
      <c r="I93" s="168">
        <f t="shared" si="4"/>
        <v>9.2592592592592596E-4</v>
      </c>
    </row>
    <row r="94" spans="1:9" ht="15.3" x14ac:dyDescent="0.5">
      <c r="A94" s="30" t="s">
        <v>2196</v>
      </c>
      <c r="B94" s="70" t="s">
        <v>1674</v>
      </c>
      <c r="C94" s="4" t="s">
        <v>420</v>
      </c>
      <c r="D94" s="171" t="s">
        <v>1083</v>
      </c>
      <c r="E94" s="167" t="s">
        <v>2385</v>
      </c>
      <c r="F94" s="167" t="s">
        <v>2398</v>
      </c>
      <c r="G94" s="168">
        <f>50/360</f>
        <v>0.1388888888888889</v>
      </c>
      <c r="H94" s="167">
        <v>2</v>
      </c>
      <c r="I94" s="168">
        <f t="shared" si="4"/>
        <v>6.9444444444444448E-2</v>
      </c>
    </row>
    <row r="95" spans="1:9" ht="15.3" x14ac:dyDescent="0.5">
      <c r="A95" s="30" t="s">
        <v>2197</v>
      </c>
      <c r="B95" s="70" t="s">
        <v>869</v>
      </c>
      <c r="C95" s="4" t="s">
        <v>202</v>
      </c>
      <c r="D95" s="171" t="s">
        <v>454</v>
      </c>
      <c r="E95" s="167" t="s">
        <v>2382</v>
      </c>
      <c r="F95" s="167" t="s">
        <v>2399</v>
      </c>
      <c r="G95" s="168">
        <f>1/1440</f>
        <v>6.9444444444444447E-4</v>
      </c>
      <c r="H95" s="167">
        <v>3</v>
      </c>
      <c r="I95" s="168">
        <f t="shared" si="4"/>
        <v>2.3148148148148149E-4</v>
      </c>
    </row>
    <row r="96" spans="1:9" ht="15.3" x14ac:dyDescent="0.5">
      <c r="A96" s="121">
        <v>5</v>
      </c>
      <c r="B96" s="59" t="s">
        <v>1675</v>
      </c>
      <c r="C96" s="167"/>
      <c r="D96" s="167"/>
      <c r="E96" s="167"/>
      <c r="F96" s="167"/>
      <c r="G96" s="167"/>
      <c r="H96" s="167"/>
      <c r="I96" s="169" t="s">
        <v>1590</v>
      </c>
    </row>
    <row r="97" spans="1:9" ht="30.6" x14ac:dyDescent="0.5">
      <c r="A97" s="167" t="s">
        <v>398</v>
      </c>
      <c r="B97" s="16" t="s">
        <v>1676</v>
      </c>
      <c r="C97" s="4" t="s">
        <v>125</v>
      </c>
      <c r="D97" s="118" t="s">
        <v>287</v>
      </c>
      <c r="E97" s="167" t="s">
        <v>2411</v>
      </c>
      <c r="F97" s="167" t="s">
        <v>2413</v>
      </c>
      <c r="G97" s="168">
        <f>1/495</f>
        <v>2.0202020202020202E-3</v>
      </c>
      <c r="H97" s="167">
        <v>3</v>
      </c>
      <c r="I97" s="168">
        <f>G97/H97</f>
        <v>6.7340067340067344E-4</v>
      </c>
    </row>
    <row r="98" spans="1:9" ht="15.3" x14ac:dyDescent="0.5">
      <c r="A98" s="167" t="s">
        <v>399</v>
      </c>
      <c r="B98" s="70" t="s">
        <v>1677</v>
      </c>
      <c r="C98" s="4" t="s">
        <v>197</v>
      </c>
      <c r="D98" s="118" t="s">
        <v>287</v>
      </c>
      <c r="E98" s="167" t="s">
        <v>2411</v>
      </c>
      <c r="F98" s="167" t="s">
        <v>2413</v>
      </c>
      <c r="G98" s="168">
        <f t="shared" ref="G98:G111" si="14">1/495</f>
        <v>2.0202020202020202E-3</v>
      </c>
      <c r="H98" s="167">
        <v>3</v>
      </c>
      <c r="I98" s="168">
        <f t="shared" ref="I98:I111" si="15">G98/H98</f>
        <v>6.7340067340067344E-4</v>
      </c>
    </row>
    <row r="99" spans="1:9" ht="15.3" x14ac:dyDescent="0.5">
      <c r="A99" s="167" t="s">
        <v>400</v>
      </c>
      <c r="B99" s="70" t="s">
        <v>1678</v>
      </c>
      <c r="C99" s="4" t="s">
        <v>197</v>
      </c>
      <c r="D99" s="118" t="s">
        <v>287</v>
      </c>
      <c r="E99" s="167" t="s">
        <v>2411</v>
      </c>
      <c r="F99" s="167" t="s">
        <v>2413</v>
      </c>
      <c r="G99" s="168">
        <f t="shared" si="14"/>
        <v>2.0202020202020202E-3</v>
      </c>
      <c r="H99" s="167">
        <v>3</v>
      </c>
      <c r="I99" s="168">
        <f t="shared" si="15"/>
        <v>6.7340067340067344E-4</v>
      </c>
    </row>
    <row r="100" spans="1:9" ht="15.3" x14ac:dyDescent="0.5">
      <c r="A100" s="167" t="s">
        <v>401</v>
      </c>
      <c r="B100" s="70" t="s">
        <v>1679</v>
      </c>
      <c r="C100" s="4" t="s">
        <v>197</v>
      </c>
      <c r="D100" s="118" t="s">
        <v>287</v>
      </c>
      <c r="E100" s="167" t="s">
        <v>2411</v>
      </c>
      <c r="F100" s="167" t="s">
        <v>2413</v>
      </c>
      <c r="G100" s="168">
        <f t="shared" si="14"/>
        <v>2.0202020202020202E-3</v>
      </c>
      <c r="H100" s="167">
        <v>3</v>
      </c>
      <c r="I100" s="168">
        <f t="shared" si="15"/>
        <v>6.7340067340067344E-4</v>
      </c>
    </row>
    <row r="101" spans="1:9" ht="30.6" x14ac:dyDescent="0.5">
      <c r="A101" s="167" t="s">
        <v>402</v>
      </c>
      <c r="B101" s="16" t="s">
        <v>1680</v>
      </c>
      <c r="C101" s="4" t="s">
        <v>125</v>
      </c>
      <c r="D101" s="118" t="s">
        <v>287</v>
      </c>
      <c r="E101" s="167" t="s">
        <v>2411</v>
      </c>
      <c r="F101" s="167" t="s">
        <v>2413</v>
      </c>
      <c r="G101" s="168">
        <f t="shared" si="14"/>
        <v>2.0202020202020202E-3</v>
      </c>
      <c r="H101" s="167">
        <v>3</v>
      </c>
      <c r="I101" s="168">
        <f t="shared" si="15"/>
        <v>6.7340067340067344E-4</v>
      </c>
    </row>
    <row r="102" spans="1:9" ht="30.6" x14ac:dyDescent="0.5">
      <c r="A102" s="167" t="s">
        <v>403</v>
      </c>
      <c r="B102" s="16" t="s">
        <v>1681</v>
      </c>
      <c r="C102" s="4" t="s">
        <v>125</v>
      </c>
      <c r="D102" s="118" t="s">
        <v>287</v>
      </c>
      <c r="E102" s="167" t="s">
        <v>2411</v>
      </c>
      <c r="F102" s="167" t="s">
        <v>2413</v>
      </c>
      <c r="G102" s="168">
        <f t="shared" si="14"/>
        <v>2.0202020202020202E-3</v>
      </c>
      <c r="H102" s="167">
        <v>3</v>
      </c>
      <c r="I102" s="168">
        <f t="shared" si="15"/>
        <v>6.7340067340067344E-4</v>
      </c>
    </row>
    <row r="103" spans="1:9" ht="30.6" x14ac:dyDescent="0.5">
      <c r="A103" s="167" t="s">
        <v>404</v>
      </c>
      <c r="B103" s="16" t="s">
        <v>1682</v>
      </c>
      <c r="C103" s="4" t="s">
        <v>125</v>
      </c>
      <c r="D103" s="118" t="s">
        <v>287</v>
      </c>
      <c r="E103" s="167" t="s">
        <v>2411</v>
      </c>
      <c r="F103" s="167" t="s">
        <v>2413</v>
      </c>
      <c r="G103" s="168">
        <f t="shared" si="14"/>
        <v>2.0202020202020202E-3</v>
      </c>
      <c r="H103" s="167">
        <v>3</v>
      </c>
      <c r="I103" s="168">
        <f t="shared" si="15"/>
        <v>6.7340067340067344E-4</v>
      </c>
    </row>
    <row r="104" spans="1:9" ht="30.6" x14ac:dyDescent="0.5">
      <c r="A104" s="167" t="s">
        <v>405</v>
      </c>
      <c r="B104" s="16" t="s">
        <v>1683</v>
      </c>
      <c r="C104" s="4" t="s">
        <v>125</v>
      </c>
      <c r="D104" s="118" t="s">
        <v>287</v>
      </c>
      <c r="E104" s="167" t="s">
        <v>2411</v>
      </c>
      <c r="F104" s="167" t="s">
        <v>2413</v>
      </c>
      <c r="G104" s="168">
        <f t="shared" si="14"/>
        <v>2.0202020202020202E-3</v>
      </c>
      <c r="H104" s="167">
        <v>3</v>
      </c>
      <c r="I104" s="168">
        <f t="shared" si="15"/>
        <v>6.7340067340067344E-4</v>
      </c>
    </row>
    <row r="105" spans="1:9" ht="30.6" x14ac:dyDescent="0.5">
      <c r="A105" s="167" t="s">
        <v>406</v>
      </c>
      <c r="B105" s="16" t="s">
        <v>1684</v>
      </c>
      <c r="C105" s="4" t="s">
        <v>125</v>
      </c>
      <c r="D105" s="118" t="s">
        <v>287</v>
      </c>
      <c r="E105" s="167" t="s">
        <v>2411</v>
      </c>
      <c r="F105" s="167" t="s">
        <v>2413</v>
      </c>
      <c r="G105" s="168">
        <f t="shared" si="14"/>
        <v>2.0202020202020202E-3</v>
      </c>
      <c r="H105" s="167">
        <v>3</v>
      </c>
      <c r="I105" s="168">
        <f t="shared" si="15"/>
        <v>6.7340067340067344E-4</v>
      </c>
    </row>
    <row r="106" spans="1:9" ht="30.6" x14ac:dyDescent="0.5">
      <c r="A106" s="167" t="s">
        <v>407</v>
      </c>
      <c r="B106" s="16" t="s">
        <v>1685</v>
      </c>
      <c r="C106" s="4" t="s">
        <v>125</v>
      </c>
      <c r="D106" s="118" t="s">
        <v>287</v>
      </c>
      <c r="E106" s="167" t="s">
        <v>2411</v>
      </c>
      <c r="F106" s="167" t="s">
        <v>2413</v>
      </c>
      <c r="G106" s="168">
        <f t="shared" si="14"/>
        <v>2.0202020202020202E-3</v>
      </c>
      <c r="H106" s="167">
        <v>3</v>
      </c>
      <c r="I106" s="168">
        <f t="shared" si="15"/>
        <v>6.7340067340067344E-4</v>
      </c>
    </row>
    <row r="107" spans="1:9" ht="30.6" x14ac:dyDescent="0.5">
      <c r="A107" s="167" t="s">
        <v>408</v>
      </c>
      <c r="B107" s="16" t="s">
        <v>1686</v>
      </c>
      <c r="C107" s="4" t="s">
        <v>125</v>
      </c>
      <c r="D107" s="118" t="s">
        <v>287</v>
      </c>
      <c r="E107" s="167" t="s">
        <v>2411</v>
      </c>
      <c r="F107" s="167" t="s">
        <v>2413</v>
      </c>
      <c r="G107" s="168">
        <f t="shared" si="14"/>
        <v>2.0202020202020202E-3</v>
      </c>
      <c r="H107" s="167">
        <v>3</v>
      </c>
      <c r="I107" s="168">
        <f t="shared" si="15"/>
        <v>6.7340067340067344E-4</v>
      </c>
    </row>
    <row r="108" spans="1:9" ht="15.3" x14ac:dyDescent="0.5">
      <c r="A108" s="167" t="s">
        <v>409</v>
      </c>
      <c r="B108" s="16" t="s">
        <v>1687</v>
      </c>
      <c r="C108" s="4" t="s">
        <v>125</v>
      </c>
      <c r="D108" s="118" t="s">
        <v>287</v>
      </c>
      <c r="E108" s="167" t="s">
        <v>2411</v>
      </c>
      <c r="F108" s="167" t="s">
        <v>2413</v>
      </c>
      <c r="G108" s="168">
        <f t="shared" si="14"/>
        <v>2.0202020202020202E-3</v>
      </c>
      <c r="H108" s="167">
        <v>3</v>
      </c>
      <c r="I108" s="168">
        <f t="shared" si="15"/>
        <v>6.7340067340067344E-4</v>
      </c>
    </row>
    <row r="109" spans="1:9" ht="30.6" x14ac:dyDescent="0.5">
      <c r="A109" s="167" t="s">
        <v>410</v>
      </c>
      <c r="B109" s="16" t="s">
        <v>1688</v>
      </c>
      <c r="C109" s="4" t="s">
        <v>125</v>
      </c>
      <c r="D109" s="118" t="s">
        <v>287</v>
      </c>
      <c r="E109" s="167" t="s">
        <v>2411</v>
      </c>
      <c r="F109" s="167" t="s">
        <v>2413</v>
      </c>
      <c r="G109" s="168">
        <f t="shared" si="14"/>
        <v>2.0202020202020202E-3</v>
      </c>
      <c r="H109" s="167">
        <v>3</v>
      </c>
      <c r="I109" s="168">
        <f t="shared" si="15"/>
        <v>6.7340067340067344E-4</v>
      </c>
    </row>
    <row r="110" spans="1:9" ht="30.6" x14ac:dyDescent="0.5">
      <c r="A110" s="167" t="s">
        <v>411</v>
      </c>
      <c r="B110" s="16" t="s">
        <v>1689</v>
      </c>
      <c r="C110" s="4" t="s">
        <v>125</v>
      </c>
      <c r="D110" s="118" t="s">
        <v>287</v>
      </c>
      <c r="E110" s="167" t="s">
        <v>2411</v>
      </c>
      <c r="F110" s="167" t="s">
        <v>2413</v>
      </c>
      <c r="G110" s="168">
        <f t="shared" si="14"/>
        <v>2.0202020202020202E-3</v>
      </c>
      <c r="H110" s="167">
        <v>3</v>
      </c>
      <c r="I110" s="168">
        <f t="shared" si="15"/>
        <v>6.7340067340067344E-4</v>
      </c>
    </row>
    <row r="111" spans="1:9" ht="15.3" x14ac:dyDescent="0.5">
      <c r="A111" s="167" t="s">
        <v>412</v>
      </c>
      <c r="B111" s="16" t="s">
        <v>1690</v>
      </c>
      <c r="C111" s="4" t="s">
        <v>125</v>
      </c>
      <c r="D111" s="118" t="s">
        <v>287</v>
      </c>
      <c r="E111" s="167" t="s">
        <v>2411</v>
      </c>
      <c r="F111" s="167" t="s">
        <v>2413</v>
      </c>
      <c r="G111" s="168">
        <f t="shared" si="14"/>
        <v>2.0202020202020202E-3</v>
      </c>
      <c r="H111" s="167">
        <v>3</v>
      </c>
      <c r="I111" s="168">
        <f t="shared" si="15"/>
        <v>6.7340067340067344E-4</v>
      </c>
    </row>
    <row r="112" spans="1:9" ht="15.3" x14ac:dyDescent="0.5">
      <c r="A112" s="121">
        <v>6</v>
      </c>
      <c r="B112" s="59" t="s">
        <v>1691</v>
      </c>
      <c r="C112" s="167"/>
      <c r="D112" s="167"/>
      <c r="E112" s="167"/>
      <c r="F112" s="167"/>
      <c r="G112" s="167"/>
      <c r="H112" s="167"/>
      <c r="I112" s="169" t="s">
        <v>1590</v>
      </c>
    </row>
    <row r="113" spans="1:9" ht="15.3" x14ac:dyDescent="0.5">
      <c r="A113" s="167" t="s">
        <v>448</v>
      </c>
      <c r="B113" s="70" t="s">
        <v>1692</v>
      </c>
      <c r="C113" s="4" t="s">
        <v>197</v>
      </c>
      <c r="D113" s="118" t="s">
        <v>287</v>
      </c>
      <c r="E113" s="167" t="s">
        <v>2412</v>
      </c>
      <c r="F113" s="167" t="s">
        <v>2394</v>
      </c>
      <c r="G113" s="168">
        <f>1/360</f>
        <v>2.7777777777777779E-3</v>
      </c>
      <c r="H113" s="167">
        <v>3</v>
      </c>
      <c r="I113" s="168">
        <f>G113/H113</f>
        <v>9.2592592592592596E-4</v>
      </c>
    </row>
    <row r="114" spans="1:9" ht="15.3" x14ac:dyDescent="0.5">
      <c r="A114" s="167" t="s">
        <v>449</v>
      </c>
      <c r="B114" s="70" t="s">
        <v>1693</v>
      </c>
      <c r="C114" s="4" t="s">
        <v>197</v>
      </c>
      <c r="D114" s="118" t="s">
        <v>287</v>
      </c>
      <c r="E114" s="167" t="s">
        <v>2412</v>
      </c>
      <c r="F114" s="167" t="s">
        <v>2394</v>
      </c>
      <c r="G114" s="168">
        <f t="shared" ref="G114:G129" si="16">1/360</f>
        <v>2.7777777777777779E-3</v>
      </c>
      <c r="H114" s="167">
        <v>3</v>
      </c>
      <c r="I114" s="168">
        <f t="shared" ref="I114:I138" si="17">G114/H114</f>
        <v>9.2592592592592596E-4</v>
      </c>
    </row>
    <row r="115" spans="1:9" ht="15.3" x14ac:dyDescent="0.5">
      <c r="A115" s="167" t="s">
        <v>450</v>
      </c>
      <c r="B115" s="16" t="s">
        <v>1694</v>
      </c>
      <c r="C115" s="4" t="s">
        <v>197</v>
      </c>
      <c r="D115" s="118" t="s">
        <v>287</v>
      </c>
      <c r="E115" s="167" t="s">
        <v>2412</v>
      </c>
      <c r="F115" s="167" t="s">
        <v>2394</v>
      </c>
      <c r="G115" s="168">
        <f t="shared" si="16"/>
        <v>2.7777777777777779E-3</v>
      </c>
      <c r="H115" s="167">
        <v>3</v>
      </c>
      <c r="I115" s="168">
        <f t="shared" si="17"/>
        <v>9.2592592592592596E-4</v>
      </c>
    </row>
    <row r="116" spans="1:9" ht="15.3" x14ac:dyDescent="0.5">
      <c r="A116" s="167" t="s">
        <v>451</v>
      </c>
      <c r="B116" s="16" t="s">
        <v>1695</v>
      </c>
      <c r="C116" s="4" t="s">
        <v>197</v>
      </c>
      <c r="D116" s="118" t="s">
        <v>287</v>
      </c>
      <c r="E116" s="167" t="s">
        <v>2412</v>
      </c>
      <c r="F116" s="167" t="s">
        <v>2394</v>
      </c>
      <c r="G116" s="168">
        <f t="shared" si="16"/>
        <v>2.7777777777777779E-3</v>
      </c>
      <c r="H116" s="167">
        <v>3</v>
      </c>
      <c r="I116" s="168">
        <f t="shared" si="17"/>
        <v>9.2592592592592596E-4</v>
      </c>
    </row>
    <row r="117" spans="1:9" ht="30.6" x14ac:dyDescent="0.5">
      <c r="A117" s="167" t="s">
        <v>452</v>
      </c>
      <c r="B117" s="16" t="s">
        <v>1696</v>
      </c>
      <c r="C117" s="4" t="s">
        <v>197</v>
      </c>
      <c r="D117" s="118" t="s">
        <v>287</v>
      </c>
      <c r="E117" s="167" t="s">
        <v>2412</v>
      </c>
      <c r="F117" s="167" t="s">
        <v>2394</v>
      </c>
      <c r="G117" s="168">
        <f t="shared" si="16"/>
        <v>2.7777777777777779E-3</v>
      </c>
      <c r="H117" s="167">
        <v>3</v>
      </c>
      <c r="I117" s="168">
        <f t="shared" si="17"/>
        <v>9.2592592592592596E-4</v>
      </c>
    </row>
    <row r="118" spans="1:9" ht="15.3" x14ac:dyDescent="0.5">
      <c r="A118" s="167" t="s">
        <v>453</v>
      </c>
      <c r="B118" s="16" t="s">
        <v>1697</v>
      </c>
      <c r="C118" s="4" t="s">
        <v>197</v>
      </c>
      <c r="D118" s="118" t="s">
        <v>287</v>
      </c>
      <c r="E118" s="167" t="s">
        <v>2412</v>
      </c>
      <c r="F118" s="167" t="s">
        <v>2394</v>
      </c>
      <c r="G118" s="168">
        <f t="shared" si="16"/>
        <v>2.7777777777777779E-3</v>
      </c>
      <c r="H118" s="167">
        <v>3</v>
      </c>
      <c r="I118" s="168">
        <f t="shared" si="17"/>
        <v>9.2592592592592596E-4</v>
      </c>
    </row>
    <row r="119" spans="1:9" ht="15.3" x14ac:dyDescent="0.5">
      <c r="A119" s="167" t="s">
        <v>461</v>
      </c>
      <c r="B119" s="16" t="s">
        <v>1698</v>
      </c>
      <c r="C119" s="4" t="s">
        <v>197</v>
      </c>
      <c r="D119" s="118" t="s">
        <v>287</v>
      </c>
      <c r="E119" s="167" t="s">
        <v>2412</v>
      </c>
      <c r="F119" s="167" t="s">
        <v>2394</v>
      </c>
      <c r="G119" s="168">
        <f t="shared" si="16"/>
        <v>2.7777777777777779E-3</v>
      </c>
      <c r="H119" s="167">
        <v>3</v>
      </c>
      <c r="I119" s="168">
        <f t="shared" si="17"/>
        <v>9.2592592592592596E-4</v>
      </c>
    </row>
    <row r="120" spans="1:9" ht="15.3" x14ac:dyDescent="0.5">
      <c r="A120" s="167" t="s">
        <v>464</v>
      </c>
      <c r="B120" s="16" t="s">
        <v>1699</v>
      </c>
      <c r="C120" s="4" t="s">
        <v>197</v>
      </c>
      <c r="D120" s="118" t="s">
        <v>287</v>
      </c>
      <c r="E120" s="167" t="s">
        <v>2412</v>
      </c>
      <c r="F120" s="167" t="s">
        <v>2394</v>
      </c>
      <c r="G120" s="168">
        <f t="shared" si="16"/>
        <v>2.7777777777777779E-3</v>
      </c>
      <c r="H120" s="167">
        <v>3</v>
      </c>
      <c r="I120" s="168">
        <f t="shared" si="17"/>
        <v>9.2592592592592596E-4</v>
      </c>
    </row>
    <row r="121" spans="1:9" ht="15.3" x14ac:dyDescent="0.5">
      <c r="A121" s="167" t="s">
        <v>465</v>
      </c>
      <c r="B121" s="16" t="s">
        <v>1700</v>
      </c>
      <c r="C121" s="4" t="s">
        <v>197</v>
      </c>
      <c r="D121" s="118" t="s">
        <v>287</v>
      </c>
      <c r="E121" s="167" t="s">
        <v>2412</v>
      </c>
      <c r="F121" s="167" t="s">
        <v>2394</v>
      </c>
      <c r="G121" s="168">
        <f t="shared" si="16"/>
        <v>2.7777777777777779E-3</v>
      </c>
      <c r="H121" s="167">
        <v>3</v>
      </c>
      <c r="I121" s="168">
        <f t="shared" si="17"/>
        <v>9.2592592592592596E-4</v>
      </c>
    </row>
    <row r="122" spans="1:9" ht="15.3" x14ac:dyDescent="0.5">
      <c r="A122" s="167" t="s">
        <v>466</v>
      </c>
      <c r="B122" s="16" t="s">
        <v>1701</v>
      </c>
      <c r="C122" s="4" t="s">
        <v>197</v>
      </c>
      <c r="D122" s="118" t="s">
        <v>287</v>
      </c>
      <c r="E122" s="167" t="s">
        <v>2412</v>
      </c>
      <c r="F122" s="167" t="s">
        <v>2394</v>
      </c>
      <c r="G122" s="168">
        <f t="shared" si="16"/>
        <v>2.7777777777777779E-3</v>
      </c>
      <c r="H122" s="167">
        <v>3</v>
      </c>
      <c r="I122" s="168">
        <f t="shared" si="17"/>
        <v>9.2592592592592596E-4</v>
      </c>
    </row>
    <row r="123" spans="1:9" ht="15.3" x14ac:dyDescent="0.5">
      <c r="A123" s="167" t="s">
        <v>467</v>
      </c>
      <c r="B123" s="16" t="s">
        <v>1702</v>
      </c>
      <c r="C123" s="4" t="s">
        <v>197</v>
      </c>
      <c r="D123" s="118" t="s">
        <v>287</v>
      </c>
      <c r="E123" s="167" t="s">
        <v>2412</v>
      </c>
      <c r="F123" s="167" t="s">
        <v>2394</v>
      </c>
      <c r="G123" s="168">
        <f t="shared" si="16"/>
        <v>2.7777777777777779E-3</v>
      </c>
      <c r="H123" s="167">
        <v>3</v>
      </c>
      <c r="I123" s="168">
        <f t="shared" si="17"/>
        <v>9.2592592592592596E-4</v>
      </c>
    </row>
    <row r="124" spans="1:9" ht="15.3" x14ac:dyDescent="0.5">
      <c r="A124" s="167" t="s">
        <v>942</v>
      </c>
      <c r="B124" s="16" t="s">
        <v>1703</v>
      </c>
      <c r="C124" s="4" t="s">
        <v>197</v>
      </c>
      <c r="D124" s="118" t="s">
        <v>287</v>
      </c>
      <c r="E124" s="167" t="s">
        <v>2412</v>
      </c>
      <c r="F124" s="167" t="s">
        <v>2394</v>
      </c>
      <c r="G124" s="168">
        <f t="shared" si="16"/>
        <v>2.7777777777777779E-3</v>
      </c>
      <c r="H124" s="167">
        <v>3</v>
      </c>
      <c r="I124" s="168">
        <f t="shared" si="17"/>
        <v>9.2592592592592596E-4</v>
      </c>
    </row>
    <row r="125" spans="1:9" ht="30.6" x14ac:dyDescent="0.5">
      <c r="A125" s="167" t="s">
        <v>943</v>
      </c>
      <c r="B125" s="16" t="s">
        <v>1704</v>
      </c>
      <c r="C125" s="4" t="s">
        <v>197</v>
      </c>
      <c r="D125" s="118" t="s">
        <v>287</v>
      </c>
      <c r="E125" s="167" t="s">
        <v>2412</v>
      </c>
      <c r="F125" s="167" t="s">
        <v>2394</v>
      </c>
      <c r="G125" s="168">
        <f t="shared" si="16"/>
        <v>2.7777777777777779E-3</v>
      </c>
      <c r="H125" s="167">
        <v>3</v>
      </c>
      <c r="I125" s="168">
        <f t="shared" si="17"/>
        <v>9.2592592592592596E-4</v>
      </c>
    </row>
    <row r="126" spans="1:9" ht="15.3" x14ac:dyDescent="0.5">
      <c r="A126" s="167" t="s">
        <v>944</v>
      </c>
      <c r="B126" s="70" t="s">
        <v>1705</v>
      </c>
      <c r="C126" s="4" t="s">
        <v>197</v>
      </c>
      <c r="D126" s="118" t="s">
        <v>287</v>
      </c>
      <c r="E126" s="167" t="s">
        <v>2412</v>
      </c>
      <c r="F126" s="167" t="s">
        <v>2394</v>
      </c>
      <c r="G126" s="168">
        <f t="shared" si="16"/>
        <v>2.7777777777777779E-3</v>
      </c>
      <c r="H126" s="167">
        <v>3</v>
      </c>
      <c r="I126" s="168">
        <f t="shared" si="17"/>
        <v>9.2592592592592596E-4</v>
      </c>
    </row>
    <row r="127" spans="1:9" ht="15.3" x14ac:dyDescent="0.5">
      <c r="A127" s="167" t="s">
        <v>945</v>
      </c>
      <c r="B127" s="70" t="s">
        <v>1706</v>
      </c>
      <c r="C127" s="4" t="s">
        <v>1639</v>
      </c>
      <c r="D127" s="118" t="s">
        <v>287</v>
      </c>
      <c r="E127" s="167" t="s">
        <v>2412</v>
      </c>
      <c r="F127" s="167" t="s">
        <v>2394</v>
      </c>
      <c r="G127" s="168">
        <f t="shared" si="16"/>
        <v>2.7777777777777779E-3</v>
      </c>
      <c r="H127" s="167">
        <v>3</v>
      </c>
      <c r="I127" s="168">
        <f t="shared" si="17"/>
        <v>9.2592592592592596E-4</v>
      </c>
    </row>
    <row r="128" spans="1:9" ht="15.3" x14ac:dyDescent="0.5">
      <c r="A128" s="167" t="s">
        <v>946</v>
      </c>
      <c r="B128" s="70" t="s">
        <v>1707</v>
      </c>
      <c r="C128" s="4" t="s">
        <v>1639</v>
      </c>
      <c r="D128" s="118" t="s">
        <v>287</v>
      </c>
      <c r="E128" s="167" t="s">
        <v>2412</v>
      </c>
      <c r="F128" s="167" t="s">
        <v>2394</v>
      </c>
      <c r="G128" s="168">
        <f t="shared" si="16"/>
        <v>2.7777777777777779E-3</v>
      </c>
      <c r="H128" s="167">
        <v>3</v>
      </c>
      <c r="I128" s="168">
        <f t="shared" si="17"/>
        <v>9.2592592592592596E-4</v>
      </c>
    </row>
    <row r="129" spans="1:9" ht="30.6" x14ac:dyDescent="0.5">
      <c r="A129" s="167" t="s">
        <v>947</v>
      </c>
      <c r="B129" s="16" t="s">
        <v>1708</v>
      </c>
      <c r="C129" s="4" t="s">
        <v>1639</v>
      </c>
      <c r="D129" s="118" t="s">
        <v>287</v>
      </c>
      <c r="E129" s="167" t="s">
        <v>2412</v>
      </c>
      <c r="F129" s="167" t="s">
        <v>2394</v>
      </c>
      <c r="G129" s="168">
        <f t="shared" si="16"/>
        <v>2.7777777777777779E-3</v>
      </c>
      <c r="H129" s="167">
        <v>3</v>
      </c>
      <c r="I129" s="168">
        <f t="shared" si="17"/>
        <v>9.2592592592592596E-4</v>
      </c>
    </row>
    <row r="130" spans="1:9" ht="15.3" x14ac:dyDescent="0.5">
      <c r="A130" s="169">
        <v>7</v>
      </c>
      <c r="B130" s="165" t="s">
        <v>1709</v>
      </c>
      <c r="C130" s="167"/>
      <c r="D130" s="167"/>
      <c r="E130" s="167"/>
      <c r="F130" s="167"/>
      <c r="G130" s="167"/>
      <c r="H130" s="167"/>
      <c r="I130" s="168"/>
    </row>
    <row r="131" spans="1:9" ht="30.6" customHeight="1" x14ac:dyDescent="0.5">
      <c r="A131" s="167" t="s">
        <v>475</v>
      </c>
      <c r="B131" s="16" t="s">
        <v>1710</v>
      </c>
      <c r="C131" s="4" t="s">
        <v>125</v>
      </c>
      <c r="D131" s="118" t="s">
        <v>287</v>
      </c>
      <c r="E131" s="167" t="s">
        <v>2412</v>
      </c>
      <c r="F131" s="167" t="s">
        <v>2394</v>
      </c>
      <c r="G131" s="168">
        <f>1/360</f>
        <v>2.7777777777777779E-3</v>
      </c>
      <c r="H131" s="167">
        <v>3</v>
      </c>
      <c r="I131" s="168">
        <f t="shared" si="17"/>
        <v>9.2592592592592596E-4</v>
      </c>
    </row>
    <row r="132" spans="1:9" ht="15.3" x14ac:dyDescent="0.5">
      <c r="A132" s="167" t="s">
        <v>476</v>
      </c>
      <c r="B132" s="16" t="s">
        <v>1711</v>
      </c>
      <c r="C132" s="4" t="s">
        <v>197</v>
      </c>
      <c r="D132" s="118" t="s">
        <v>287</v>
      </c>
      <c r="E132" s="167" t="s">
        <v>2412</v>
      </c>
      <c r="F132" s="167" t="s">
        <v>2394</v>
      </c>
      <c r="G132" s="168">
        <f t="shared" ref="G132:G138" si="18">1/360</f>
        <v>2.7777777777777779E-3</v>
      </c>
      <c r="H132" s="167">
        <v>3</v>
      </c>
      <c r="I132" s="168">
        <f t="shared" si="17"/>
        <v>9.2592592592592596E-4</v>
      </c>
    </row>
    <row r="133" spans="1:9" ht="15.3" x14ac:dyDescent="0.5">
      <c r="A133" s="167" t="s">
        <v>477</v>
      </c>
      <c r="B133" s="16" t="s">
        <v>1712</v>
      </c>
      <c r="C133" s="4" t="s">
        <v>197</v>
      </c>
      <c r="D133" s="118" t="s">
        <v>287</v>
      </c>
      <c r="E133" s="167" t="s">
        <v>2412</v>
      </c>
      <c r="F133" s="167" t="s">
        <v>2394</v>
      </c>
      <c r="G133" s="168">
        <f t="shared" si="18"/>
        <v>2.7777777777777779E-3</v>
      </c>
      <c r="H133" s="167">
        <v>3</v>
      </c>
      <c r="I133" s="168">
        <f t="shared" si="17"/>
        <v>9.2592592592592596E-4</v>
      </c>
    </row>
    <row r="134" spans="1:9" ht="15.3" x14ac:dyDescent="0.5">
      <c r="A134" s="167" t="s">
        <v>478</v>
      </c>
      <c r="B134" s="16" t="s">
        <v>1713</v>
      </c>
      <c r="C134" s="4" t="s">
        <v>197</v>
      </c>
      <c r="D134" s="118" t="s">
        <v>287</v>
      </c>
      <c r="E134" s="167" t="s">
        <v>2412</v>
      </c>
      <c r="F134" s="167" t="s">
        <v>2394</v>
      </c>
      <c r="G134" s="168">
        <f t="shared" si="18"/>
        <v>2.7777777777777779E-3</v>
      </c>
      <c r="H134" s="167">
        <v>3</v>
      </c>
      <c r="I134" s="168">
        <f t="shared" si="17"/>
        <v>9.2592592592592596E-4</v>
      </c>
    </row>
    <row r="135" spans="1:9" ht="15.3" x14ac:dyDescent="0.5">
      <c r="A135" s="167" t="s">
        <v>479</v>
      </c>
      <c r="B135" s="16" t="s">
        <v>1714</v>
      </c>
      <c r="C135" s="4" t="s">
        <v>197</v>
      </c>
      <c r="D135" s="118" t="s">
        <v>287</v>
      </c>
      <c r="E135" s="167" t="s">
        <v>2412</v>
      </c>
      <c r="F135" s="167" t="s">
        <v>2394</v>
      </c>
      <c r="G135" s="168">
        <f t="shared" si="18"/>
        <v>2.7777777777777779E-3</v>
      </c>
      <c r="H135" s="167">
        <v>3</v>
      </c>
      <c r="I135" s="168">
        <f t="shared" si="17"/>
        <v>9.2592592592592596E-4</v>
      </c>
    </row>
    <row r="136" spans="1:9" ht="15.3" x14ac:dyDescent="0.5">
      <c r="A136" s="167" t="s">
        <v>483</v>
      </c>
      <c r="B136" s="16" t="s">
        <v>1717</v>
      </c>
      <c r="C136" s="4" t="s">
        <v>125</v>
      </c>
      <c r="D136" s="118" t="s">
        <v>287</v>
      </c>
      <c r="E136" s="167" t="s">
        <v>2412</v>
      </c>
      <c r="F136" s="167" t="s">
        <v>2394</v>
      </c>
      <c r="G136" s="168">
        <f t="shared" si="18"/>
        <v>2.7777777777777779E-3</v>
      </c>
      <c r="H136" s="167">
        <v>3</v>
      </c>
      <c r="I136" s="168">
        <f t="shared" si="17"/>
        <v>9.2592592592592596E-4</v>
      </c>
    </row>
    <row r="137" spans="1:9" ht="30.6" x14ac:dyDescent="0.5">
      <c r="A137" s="167" t="s">
        <v>484</v>
      </c>
      <c r="B137" s="16" t="s">
        <v>1715</v>
      </c>
      <c r="C137" s="4" t="s">
        <v>125</v>
      </c>
      <c r="D137" s="118" t="s">
        <v>287</v>
      </c>
      <c r="E137" s="167" t="s">
        <v>2412</v>
      </c>
      <c r="F137" s="167" t="s">
        <v>2394</v>
      </c>
      <c r="G137" s="168">
        <f t="shared" si="18"/>
        <v>2.7777777777777779E-3</v>
      </c>
      <c r="H137" s="167">
        <v>3</v>
      </c>
      <c r="I137" s="168">
        <f t="shared" si="17"/>
        <v>9.2592592592592596E-4</v>
      </c>
    </row>
    <row r="138" spans="1:9" ht="30.6" x14ac:dyDescent="0.5">
      <c r="A138" s="167" t="s">
        <v>485</v>
      </c>
      <c r="B138" s="16" t="s">
        <v>1716</v>
      </c>
      <c r="C138" s="4" t="s">
        <v>197</v>
      </c>
      <c r="D138" s="118" t="s">
        <v>287</v>
      </c>
      <c r="E138" s="167" t="s">
        <v>2412</v>
      </c>
      <c r="F138" s="167" t="s">
        <v>2394</v>
      </c>
      <c r="G138" s="168">
        <f t="shared" si="18"/>
        <v>2.7777777777777779E-3</v>
      </c>
      <c r="H138" s="167">
        <v>3</v>
      </c>
      <c r="I138" s="168">
        <f t="shared" si="17"/>
        <v>9.2592592592592596E-4</v>
      </c>
    </row>
    <row r="139" spans="1:9" ht="15.3" x14ac:dyDescent="0.5">
      <c r="A139" s="169">
        <v>8</v>
      </c>
      <c r="B139" s="165" t="s">
        <v>1718</v>
      </c>
      <c r="C139" s="167"/>
      <c r="D139" s="167"/>
      <c r="E139" s="167"/>
      <c r="F139" s="167"/>
      <c r="G139" s="167"/>
      <c r="H139" s="167"/>
      <c r="I139" s="169" t="s">
        <v>1590</v>
      </c>
    </row>
    <row r="140" spans="1:9" ht="15.3" x14ac:dyDescent="0.5">
      <c r="A140" s="167" t="s">
        <v>499</v>
      </c>
      <c r="B140" s="70" t="s">
        <v>759</v>
      </c>
      <c r="C140" s="4" t="s">
        <v>195</v>
      </c>
      <c r="D140" s="125" t="s">
        <v>939</v>
      </c>
      <c r="E140" s="167" t="s">
        <v>2414</v>
      </c>
      <c r="F140" s="167" t="s">
        <v>2415</v>
      </c>
      <c r="G140" s="168">
        <f>7/1440</f>
        <v>4.8611111111111112E-3</v>
      </c>
      <c r="H140" s="167">
        <v>3</v>
      </c>
      <c r="I140" s="168">
        <f>G140/H140</f>
        <v>1.6203703703703703E-3</v>
      </c>
    </row>
    <row r="141" spans="1:9" ht="15.3" x14ac:dyDescent="0.5">
      <c r="A141" s="167" t="s">
        <v>500</v>
      </c>
      <c r="B141" s="70" t="s">
        <v>770</v>
      </c>
      <c r="C141" s="4" t="s">
        <v>125</v>
      </c>
      <c r="D141" s="125" t="s">
        <v>940</v>
      </c>
      <c r="E141" s="167" t="s">
        <v>2373</v>
      </c>
      <c r="F141" s="167" t="s">
        <v>2374</v>
      </c>
      <c r="G141" s="168">
        <f>2/1440</f>
        <v>1.3888888888888889E-3</v>
      </c>
      <c r="H141" s="167">
        <v>3</v>
      </c>
      <c r="I141" s="168">
        <f t="shared" ref="I141:I190" si="19">G141/H141</f>
        <v>4.6296296296296298E-4</v>
      </c>
    </row>
    <row r="142" spans="1:9" ht="15.3" x14ac:dyDescent="0.5">
      <c r="A142" s="167" t="s">
        <v>501</v>
      </c>
      <c r="B142" s="70" t="s">
        <v>1719</v>
      </c>
      <c r="C142" s="4" t="s">
        <v>125</v>
      </c>
      <c r="D142" s="125" t="s">
        <v>939</v>
      </c>
      <c r="E142" s="167" t="s">
        <v>2414</v>
      </c>
      <c r="F142" s="167" t="s">
        <v>2415</v>
      </c>
      <c r="G142" s="168">
        <f t="shared" ref="G142:G149" si="20">7/1440</f>
        <v>4.8611111111111112E-3</v>
      </c>
      <c r="H142" s="167">
        <v>3</v>
      </c>
      <c r="I142" s="168">
        <f t="shared" si="19"/>
        <v>1.6203703703703703E-3</v>
      </c>
    </row>
    <row r="143" spans="1:9" ht="15.3" x14ac:dyDescent="0.5">
      <c r="A143" s="167" t="s">
        <v>502</v>
      </c>
      <c r="B143" s="70" t="s">
        <v>1720</v>
      </c>
      <c r="C143" s="4" t="s">
        <v>125</v>
      </c>
      <c r="D143" s="125" t="s">
        <v>333</v>
      </c>
      <c r="E143" s="167" t="s">
        <v>2382</v>
      </c>
      <c r="F143" s="167" t="s">
        <v>2399</v>
      </c>
      <c r="G143" s="168">
        <f>1/1440</f>
        <v>6.9444444444444447E-4</v>
      </c>
      <c r="H143" s="167">
        <v>3</v>
      </c>
      <c r="I143" s="168">
        <f t="shared" si="19"/>
        <v>2.3148148148148149E-4</v>
      </c>
    </row>
    <row r="144" spans="1:9" ht="15.3" x14ac:dyDescent="0.5">
      <c r="A144" s="167" t="s">
        <v>503</v>
      </c>
      <c r="B144" s="70" t="s">
        <v>765</v>
      </c>
      <c r="C144" s="4" t="s">
        <v>125</v>
      </c>
      <c r="D144" s="125" t="s">
        <v>939</v>
      </c>
      <c r="E144" s="167" t="s">
        <v>2414</v>
      </c>
      <c r="F144" s="167" t="s">
        <v>2415</v>
      </c>
      <c r="G144" s="168">
        <f t="shared" si="20"/>
        <v>4.8611111111111112E-3</v>
      </c>
      <c r="H144" s="167">
        <v>3</v>
      </c>
      <c r="I144" s="168">
        <f t="shared" si="19"/>
        <v>1.6203703703703703E-3</v>
      </c>
    </row>
    <row r="145" spans="1:9" ht="15.3" x14ac:dyDescent="0.5">
      <c r="A145" s="167" t="s">
        <v>504</v>
      </c>
      <c r="B145" s="70" t="s">
        <v>764</v>
      </c>
      <c r="C145" s="4" t="s">
        <v>195</v>
      </c>
      <c r="D145" s="125" t="s">
        <v>939</v>
      </c>
      <c r="E145" s="167" t="s">
        <v>2414</v>
      </c>
      <c r="F145" s="167" t="s">
        <v>2415</v>
      </c>
      <c r="G145" s="168">
        <f t="shared" si="20"/>
        <v>4.8611111111111112E-3</v>
      </c>
      <c r="H145" s="167">
        <v>3</v>
      </c>
      <c r="I145" s="168">
        <f t="shared" si="19"/>
        <v>1.6203703703703703E-3</v>
      </c>
    </row>
    <row r="146" spans="1:9" ht="15.3" x14ac:dyDescent="0.5">
      <c r="A146" s="167" t="s">
        <v>505</v>
      </c>
      <c r="B146" s="70" t="s">
        <v>1721</v>
      </c>
      <c r="C146" s="4" t="s">
        <v>125</v>
      </c>
      <c r="D146" s="125" t="s">
        <v>939</v>
      </c>
      <c r="E146" s="167" t="s">
        <v>2414</v>
      </c>
      <c r="F146" s="167" t="s">
        <v>2415</v>
      </c>
      <c r="G146" s="168">
        <f t="shared" si="20"/>
        <v>4.8611111111111112E-3</v>
      </c>
      <c r="H146" s="167">
        <v>3</v>
      </c>
      <c r="I146" s="168">
        <f t="shared" si="19"/>
        <v>1.6203703703703703E-3</v>
      </c>
    </row>
    <row r="147" spans="1:9" ht="15.3" x14ac:dyDescent="0.5">
      <c r="A147" s="167" t="s">
        <v>506</v>
      </c>
      <c r="B147" s="70" t="s">
        <v>1722</v>
      </c>
      <c r="C147" s="4" t="s">
        <v>196</v>
      </c>
      <c r="D147" s="125" t="s">
        <v>939</v>
      </c>
      <c r="E147" s="167" t="s">
        <v>2414</v>
      </c>
      <c r="F147" s="167" t="s">
        <v>2415</v>
      </c>
      <c r="G147" s="168">
        <f t="shared" si="20"/>
        <v>4.8611111111111112E-3</v>
      </c>
      <c r="H147" s="167">
        <v>3</v>
      </c>
      <c r="I147" s="168">
        <f t="shared" si="19"/>
        <v>1.6203703703703703E-3</v>
      </c>
    </row>
    <row r="148" spans="1:9" ht="15.3" x14ac:dyDescent="0.5">
      <c r="A148" s="167" t="s">
        <v>507</v>
      </c>
      <c r="B148" s="70" t="s">
        <v>1723</v>
      </c>
      <c r="C148" s="4" t="s">
        <v>195</v>
      </c>
      <c r="D148" s="125" t="s">
        <v>939</v>
      </c>
      <c r="E148" s="167" t="s">
        <v>2414</v>
      </c>
      <c r="F148" s="167" t="s">
        <v>2415</v>
      </c>
      <c r="G148" s="168">
        <f t="shared" si="20"/>
        <v>4.8611111111111112E-3</v>
      </c>
      <c r="H148" s="167">
        <v>3</v>
      </c>
      <c r="I148" s="168">
        <f t="shared" si="19"/>
        <v>1.6203703703703703E-3</v>
      </c>
    </row>
    <row r="149" spans="1:9" ht="15.3" x14ac:dyDescent="0.5">
      <c r="A149" s="167" t="s">
        <v>508</v>
      </c>
      <c r="B149" s="70" t="s">
        <v>768</v>
      </c>
      <c r="C149" s="4" t="s">
        <v>195</v>
      </c>
      <c r="D149" s="125" t="s">
        <v>939</v>
      </c>
      <c r="E149" s="167" t="s">
        <v>2414</v>
      </c>
      <c r="F149" s="167" t="s">
        <v>2415</v>
      </c>
      <c r="G149" s="168">
        <f t="shared" si="20"/>
        <v>4.8611111111111112E-3</v>
      </c>
      <c r="H149" s="167">
        <v>3</v>
      </c>
      <c r="I149" s="168">
        <f t="shared" si="19"/>
        <v>1.6203703703703703E-3</v>
      </c>
    </row>
    <row r="150" spans="1:9" ht="15.3" x14ac:dyDescent="0.5">
      <c r="A150" s="167" t="s">
        <v>509</v>
      </c>
      <c r="B150" s="70" t="s">
        <v>68</v>
      </c>
      <c r="C150" s="4" t="s">
        <v>125</v>
      </c>
      <c r="D150" s="125" t="s">
        <v>333</v>
      </c>
      <c r="E150" s="167" t="s">
        <v>2382</v>
      </c>
      <c r="F150" s="167" t="s">
        <v>2399</v>
      </c>
      <c r="G150" s="168">
        <f>1/1440</f>
        <v>6.9444444444444447E-4</v>
      </c>
      <c r="H150" s="167">
        <v>7</v>
      </c>
      <c r="I150" s="168">
        <f t="shared" si="19"/>
        <v>9.9206349206349206E-5</v>
      </c>
    </row>
    <row r="151" spans="1:9" ht="15.3" x14ac:dyDescent="0.5">
      <c r="A151" s="167" t="s">
        <v>510</v>
      </c>
      <c r="B151" s="70" t="s">
        <v>69</v>
      </c>
      <c r="C151" s="4" t="s">
        <v>125</v>
      </c>
      <c r="D151" s="125" t="s">
        <v>333</v>
      </c>
      <c r="E151" s="167" t="s">
        <v>2382</v>
      </c>
      <c r="F151" s="167" t="s">
        <v>2399</v>
      </c>
      <c r="G151" s="168">
        <f>1/1440</f>
        <v>6.9444444444444447E-4</v>
      </c>
      <c r="H151" s="167">
        <v>5</v>
      </c>
      <c r="I151" s="168">
        <f t="shared" si="19"/>
        <v>1.3888888888888889E-4</v>
      </c>
    </row>
    <row r="152" spans="1:9" ht="15.3" x14ac:dyDescent="0.5">
      <c r="A152" s="167" t="s">
        <v>511</v>
      </c>
      <c r="B152" s="70" t="s">
        <v>1724</v>
      </c>
      <c r="C152" s="4" t="s">
        <v>125</v>
      </c>
      <c r="D152" s="125" t="s">
        <v>939</v>
      </c>
      <c r="E152" s="167" t="s">
        <v>2414</v>
      </c>
      <c r="F152" s="167" t="s">
        <v>2415</v>
      </c>
      <c r="G152" s="168">
        <f>7/1440</f>
        <v>4.8611111111111112E-3</v>
      </c>
      <c r="H152" s="167">
        <v>3</v>
      </c>
      <c r="I152" s="168">
        <f t="shared" si="19"/>
        <v>1.6203703703703703E-3</v>
      </c>
    </row>
    <row r="153" spans="1:9" ht="15.3" x14ac:dyDescent="0.5">
      <c r="A153" s="167" t="s">
        <v>512</v>
      </c>
      <c r="B153" s="70" t="s">
        <v>1725</v>
      </c>
      <c r="C153" s="4" t="s">
        <v>125</v>
      </c>
      <c r="D153" s="125" t="s">
        <v>939</v>
      </c>
      <c r="E153" s="167" t="s">
        <v>2414</v>
      </c>
      <c r="F153" s="167" t="s">
        <v>2415</v>
      </c>
      <c r="G153" s="168">
        <f t="shared" ref="G153:G177" si="21">7/1440</f>
        <v>4.8611111111111112E-3</v>
      </c>
      <c r="H153" s="167">
        <v>3</v>
      </c>
      <c r="I153" s="168">
        <f t="shared" si="19"/>
        <v>1.6203703703703703E-3</v>
      </c>
    </row>
    <row r="154" spans="1:9" ht="15.3" x14ac:dyDescent="0.5">
      <c r="A154" s="167" t="s">
        <v>525</v>
      </c>
      <c r="B154" s="70" t="s">
        <v>1726</v>
      </c>
      <c r="C154" s="4" t="s">
        <v>125</v>
      </c>
      <c r="D154" s="125" t="s">
        <v>939</v>
      </c>
      <c r="E154" s="167" t="s">
        <v>2414</v>
      </c>
      <c r="F154" s="167" t="s">
        <v>2415</v>
      </c>
      <c r="G154" s="168">
        <f t="shared" si="21"/>
        <v>4.8611111111111112E-3</v>
      </c>
      <c r="H154" s="167">
        <v>3</v>
      </c>
      <c r="I154" s="168">
        <f t="shared" si="19"/>
        <v>1.6203703703703703E-3</v>
      </c>
    </row>
    <row r="155" spans="1:9" ht="15.3" x14ac:dyDescent="0.5">
      <c r="A155" s="167" t="s">
        <v>526</v>
      </c>
      <c r="B155" s="70" t="s">
        <v>1727</v>
      </c>
      <c r="C155" s="4" t="s">
        <v>125</v>
      </c>
      <c r="D155" s="125" t="s">
        <v>939</v>
      </c>
      <c r="E155" s="167" t="s">
        <v>2414</v>
      </c>
      <c r="F155" s="167" t="s">
        <v>2415</v>
      </c>
      <c r="G155" s="168">
        <f t="shared" si="21"/>
        <v>4.8611111111111112E-3</v>
      </c>
      <c r="H155" s="167">
        <v>3</v>
      </c>
      <c r="I155" s="168">
        <f t="shared" si="19"/>
        <v>1.6203703703703703E-3</v>
      </c>
    </row>
    <row r="156" spans="1:9" ht="15.3" x14ac:dyDescent="0.5">
      <c r="A156" s="167" t="s">
        <v>527</v>
      </c>
      <c r="B156" s="70" t="s">
        <v>1728</v>
      </c>
      <c r="C156" s="4" t="s">
        <v>125</v>
      </c>
      <c r="D156" s="125" t="s">
        <v>939</v>
      </c>
      <c r="E156" s="167" t="s">
        <v>2414</v>
      </c>
      <c r="F156" s="167" t="s">
        <v>2415</v>
      </c>
      <c r="G156" s="168">
        <f t="shared" si="21"/>
        <v>4.8611111111111112E-3</v>
      </c>
      <c r="H156" s="167">
        <v>3</v>
      </c>
      <c r="I156" s="168">
        <f t="shared" si="19"/>
        <v>1.6203703703703703E-3</v>
      </c>
    </row>
    <row r="157" spans="1:9" ht="15.3" x14ac:dyDescent="0.5">
      <c r="A157" s="167" t="s">
        <v>528</v>
      </c>
      <c r="B157" s="70" t="s">
        <v>1729</v>
      </c>
      <c r="C157" s="4" t="s">
        <v>125</v>
      </c>
      <c r="D157" s="125" t="s">
        <v>939</v>
      </c>
      <c r="E157" s="167" t="s">
        <v>2414</v>
      </c>
      <c r="F157" s="167" t="s">
        <v>2415</v>
      </c>
      <c r="G157" s="168">
        <f t="shared" si="21"/>
        <v>4.8611111111111112E-3</v>
      </c>
      <c r="H157" s="167">
        <v>3</v>
      </c>
      <c r="I157" s="168">
        <f t="shared" si="19"/>
        <v>1.6203703703703703E-3</v>
      </c>
    </row>
    <row r="158" spans="1:9" ht="15.3" x14ac:dyDescent="0.5">
      <c r="A158" s="167" t="s">
        <v>529</v>
      </c>
      <c r="B158" s="70" t="s">
        <v>1730</v>
      </c>
      <c r="C158" s="4" t="s">
        <v>125</v>
      </c>
      <c r="D158" s="125" t="s">
        <v>939</v>
      </c>
      <c r="E158" s="167" t="s">
        <v>2414</v>
      </c>
      <c r="F158" s="167" t="s">
        <v>2415</v>
      </c>
      <c r="G158" s="168">
        <f t="shared" si="21"/>
        <v>4.8611111111111112E-3</v>
      </c>
      <c r="H158" s="167">
        <v>3</v>
      </c>
      <c r="I158" s="168">
        <f t="shared" si="19"/>
        <v>1.6203703703703703E-3</v>
      </c>
    </row>
    <row r="159" spans="1:9" ht="15.3" x14ac:dyDescent="0.5">
      <c r="A159" s="167" t="s">
        <v>1071</v>
      </c>
      <c r="B159" s="70" t="s">
        <v>1731</v>
      </c>
      <c r="C159" s="4" t="s">
        <v>125</v>
      </c>
      <c r="D159" s="125" t="s">
        <v>939</v>
      </c>
      <c r="E159" s="167" t="s">
        <v>2414</v>
      </c>
      <c r="F159" s="167" t="s">
        <v>2415</v>
      </c>
      <c r="G159" s="168">
        <f t="shared" si="21"/>
        <v>4.8611111111111112E-3</v>
      </c>
      <c r="H159" s="167">
        <v>3</v>
      </c>
      <c r="I159" s="168">
        <f t="shared" si="19"/>
        <v>1.6203703703703703E-3</v>
      </c>
    </row>
    <row r="160" spans="1:9" ht="15.3" x14ac:dyDescent="0.5">
      <c r="A160" s="167" t="s">
        <v>1072</v>
      </c>
      <c r="B160" s="70" t="s">
        <v>1732</v>
      </c>
      <c r="C160" s="4" t="s">
        <v>125</v>
      </c>
      <c r="D160" s="125" t="s">
        <v>939</v>
      </c>
      <c r="E160" s="167" t="s">
        <v>2414</v>
      </c>
      <c r="F160" s="167" t="s">
        <v>2415</v>
      </c>
      <c r="G160" s="168">
        <f t="shared" si="21"/>
        <v>4.8611111111111112E-3</v>
      </c>
      <c r="H160" s="167">
        <v>3</v>
      </c>
      <c r="I160" s="168">
        <f t="shared" si="19"/>
        <v>1.6203703703703703E-3</v>
      </c>
    </row>
    <row r="161" spans="1:9" ht="15.3" x14ac:dyDescent="0.5">
      <c r="A161" s="167" t="s">
        <v>1073</v>
      </c>
      <c r="B161" s="70" t="s">
        <v>1733</v>
      </c>
      <c r="C161" s="4" t="s">
        <v>125</v>
      </c>
      <c r="D161" s="125" t="s">
        <v>939</v>
      </c>
      <c r="E161" s="167" t="s">
        <v>2414</v>
      </c>
      <c r="F161" s="167" t="s">
        <v>2415</v>
      </c>
      <c r="G161" s="168">
        <f t="shared" si="21"/>
        <v>4.8611111111111112E-3</v>
      </c>
      <c r="H161" s="167">
        <v>3</v>
      </c>
      <c r="I161" s="168">
        <f t="shared" si="19"/>
        <v>1.6203703703703703E-3</v>
      </c>
    </row>
    <row r="162" spans="1:9" ht="15.3" x14ac:dyDescent="0.5">
      <c r="A162" s="167" t="s">
        <v>1074</v>
      </c>
      <c r="B162" s="70" t="s">
        <v>1734</v>
      </c>
      <c r="C162" s="4" t="s">
        <v>125</v>
      </c>
      <c r="D162" s="125" t="s">
        <v>939</v>
      </c>
      <c r="E162" s="167" t="s">
        <v>2414</v>
      </c>
      <c r="F162" s="167" t="s">
        <v>2415</v>
      </c>
      <c r="G162" s="168">
        <f t="shared" si="21"/>
        <v>4.8611111111111112E-3</v>
      </c>
      <c r="H162" s="167">
        <v>3</v>
      </c>
      <c r="I162" s="168">
        <f t="shared" si="19"/>
        <v>1.6203703703703703E-3</v>
      </c>
    </row>
    <row r="163" spans="1:9" ht="15.3" x14ac:dyDescent="0.5">
      <c r="A163" s="167" t="s">
        <v>1075</v>
      </c>
      <c r="B163" s="70" t="s">
        <v>1735</v>
      </c>
      <c r="C163" s="4" t="s">
        <v>125</v>
      </c>
      <c r="D163" s="125" t="s">
        <v>939</v>
      </c>
      <c r="E163" s="167" t="s">
        <v>2414</v>
      </c>
      <c r="F163" s="167" t="s">
        <v>2415</v>
      </c>
      <c r="G163" s="168">
        <f t="shared" si="21"/>
        <v>4.8611111111111112E-3</v>
      </c>
      <c r="H163" s="167">
        <v>3</v>
      </c>
      <c r="I163" s="168">
        <f t="shared" si="19"/>
        <v>1.6203703703703703E-3</v>
      </c>
    </row>
    <row r="164" spans="1:9" ht="15.3" x14ac:dyDescent="0.5">
      <c r="A164" s="167" t="s">
        <v>1076</v>
      </c>
      <c r="B164" s="70" t="s">
        <v>1736</v>
      </c>
      <c r="C164" s="4" t="s">
        <v>125</v>
      </c>
      <c r="D164" s="125" t="s">
        <v>939</v>
      </c>
      <c r="E164" s="167" t="s">
        <v>2414</v>
      </c>
      <c r="F164" s="167" t="s">
        <v>2415</v>
      </c>
      <c r="G164" s="168">
        <f t="shared" si="21"/>
        <v>4.8611111111111112E-3</v>
      </c>
      <c r="H164" s="167">
        <v>3</v>
      </c>
      <c r="I164" s="168">
        <f t="shared" si="19"/>
        <v>1.6203703703703703E-3</v>
      </c>
    </row>
    <row r="165" spans="1:9" ht="15.3" x14ac:dyDescent="0.5">
      <c r="A165" s="167" t="s">
        <v>1763</v>
      </c>
      <c r="B165" s="70" t="s">
        <v>1737</v>
      </c>
      <c r="C165" s="4" t="s">
        <v>125</v>
      </c>
      <c r="D165" s="125" t="s">
        <v>939</v>
      </c>
      <c r="E165" s="167" t="s">
        <v>2414</v>
      </c>
      <c r="F165" s="167" t="s">
        <v>2415</v>
      </c>
      <c r="G165" s="168">
        <f t="shared" si="21"/>
        <v>4.8611111111111112E-3</v>
      </c>
      <c r="H165" s="167">
        <v>3</v>
      </c>
      <c r="I165" s="168">
        <f t="shared" si="19"/>
        <v>1.6203703703703703E-3</v>
      </c>
    </row>
    <row r="166" spans="1:9" ht="15.3" x14ac:dyDescent="0.5">
      <c r="A166" s="167" t="s">
        <v>1764</v>
      </c>
      <c r="B166" s="70" t="s">
        <v>1738</v>
      </c>
      <c r="C166" s="4" t="s">
        <v>125</v>
      </c>
      <c r="D166" s="125" t="s">
        <v>939</v>
      </c>
      <c r="E166" s="167" t="s">
        <v>2414</v>
      </c>
      <c r="F166" s="167" t="s">
        <v>2415</v>
      </c>
      <c r="G166" s="168">
        <f t="shared" si="21"/>
        <v>4.8611111111111112E-3</v>
      </c>
      <c r="H166" s="167">
        <v>3</v>
      </c>
      <c r="I166" s="168">
        <f t="shared" si="19"/>
        <v>1.6203703703703703E-3</v>
      </c>
    </row>
    <row r="167" spans="1:9" ht="15.3" x14ac:dyDescent="0.5">
      <c r="A167" s="167" t="s">
        <v>1765</v>
      </c>
      <c r="B167" s="70" t="s">
        <v>1739</v>
      </c>
      <c r="C167" s="4" t="s">
        <v>125</v>
      </c>
      <c r="D167" s="125" t="s">
        <v>939</v>
      </c>
      <c r="E167" s="167" t="s">
        <v>2414</v>
      </c>
      <c r="F167" s="167" t="s">
        <v>2415</v>
      </c>
      <c r="G167" s="168">
        <f t="shared" si="21"/>
        <v>4.8611111111111112E-3</v>
      </c>
      <c r="H167" s="167">
        <v>3</v>
      </c>
      <c r="I167" s="168">
        <f t="shared" si="19"/>
        <v>1.6203703703703703E-3</v>
      </c>
    </row>
    <row r="168" spans="1:9" ht="15.3" x14ac:dyDescent="0.5">
      <c r="A168" s="167" t="s">
        <v>1766</v>
      </c>
      <c r="B168" s="70" t="s">
        <v>1740</v>
      </c>
      <c r="C168" s="4" t="s">
        <v>125</v>
      </c>
      <c r="D168" s="125" t="s">
        <v>939</v>
      </c>
      <c r="E168" s="167" t="s">
        <v>2414</v>
      </c>
      <c r="F168" s="167" t="s">
        <v>2415</v>
      </c>
      <c r="G168" s="168">
        <f t="shared" si="21"/>
        <v>4.8611111111111112E-3</v>
      </c>
      <c r="H168" s="167">
        <v>3</v>
      </c>
      <c r="I168" s="168">
        <f t="shared" si="19"/>
        <v>1.6203703703703703E-3</v>
      </c>
    </row>
    <row r="169" spans="1:9" ht="15.3" x14ac:dyDescent="0.5">
      <c r="A169" s="167" t="s">
        <v>1767</v>
      </c>
      <c r="B169" s="70" t="s">
        <v>1741</v>
      </c>
      <c r="C169" s="4" t="s">
        <v>125</v>
      </c>
      <c r="D169" s="125" t="s">
        <v>939</v>
      </c>
      <c r="E169" s="167" t="s">
        <v>2414</v>
      </c>
      <c r="F169" s="167" t="s">
        <v>2415</v>
      </c>
      <c r="G169" s="168">
        <f t="shared" si="21"/>
        <v>4.8611111111111112E-3</v>
      </c>
      <c r="H169" s="167">
        <v>3</v>
      </c>
      <c r="I169" s="168">
        <f t="shared" si="19"/>
        <v>1.6203703703703703E-3</v>
      </c>
    </row>
    <row r="170" spans="1:9" ht="15.3" x14ac:dyDescent="0.5">
      <c r="A170" s="167" t="s">
        <v>1768</v>
      </c>
      <c r="B170" s="70" t="s">
        <v>1742</v>
      </c>
      <c r="C170" s="4" t="s">
        <v>125</v>
      </c>
      <c r="D170" s="125" t="s">
        <v>939</v>
      </c>
      <c r="E170" s="167" t="s">
        <v>2414</v>
      </c>
      <c r="F170" s="167" t="s">
        <v>2415</v>
      </c>
      <c r="G170" s="168">
        <f t="shared" si="21"/>
        <v>4.8611111111111112E-3</v>
      </c>
      <c r="H170" s="167">
        <v>3</v>
      </c>
      <c r="I170" s="168">
        <f t="shared" si="19"/>
        <v>1.6203703703703703E-3</v>
      </c>
    </row>
    <row r="171" spans="1:9" ht="15.3" x14ac:dyDescent="0.5">
      <c r="A171" s="167" t="s">
        <v>1769</v>
      </c>
      <c r="B171" s="70" t="s">
        <v>1743</v>
      </c>
      <c r="C171" s="4" t="s">
        <v>125</v>
      </c>
      <c r="D171" s="125" t="s">
        <v>939</v>
      </c>
      <c r="E171" s="167" t="s">
        <v>2414</v>
      </c>
      <c r="F171" s="167" t="s">
        <v>2415</v>
      </c>
      <c r="G171" s="168">
        <f t="shared" si="21"/>
        <v>4.8611111111111112E-3</v>
      </c>
      <c r="H171" s="167">
        <v>3</v>
      </c>
      <c r="I171" s="168">
        <f t="shared" si="19"/>
        <v>1.6203703703703703E-3</v>
      </c>
    </row>
    <row r="172" spans="1:9" ht="15.3" x14ac:dyDescent="0.5">
      <c r="A172" s="167" t="s">
        <v>1770</v>
      </c>
      <c r="B172" s="70" t="s">
        <v>1744</v>
      </c>
      <c r="C172" s="4" t="s">
        <v>125</v>
      </c>
      <c r="D172" s="125" t="s">
        <v>939</v>
      </c>
      <c r="E172" s="167" t="s">
        <v>2414</v>
      </c>
      <c r="F172" s="167" t="s">
        <v>2415</v>
      </c>
      <c r="G172" s="168">
        <f t="shared" si="21"/>
        <v>4.8611111111111112E-3</v>
      </c>
      <c r="H172" s="167">
        <v>3</v>
      </c>
      <c r="I172" s="168">
        <f t="shared" si="19"/>
        <v>1.6203703703703703E-3</v>
      </c>
    </row>
    <row r="173" spans="1:9" ht="15.3" x14ac:dyDescent="0.5">
      <c r="A173" s="167" t="s">
        <v>1771</v>
      </c>
      <c r="B173" s="70" t="s">
        <v>1745</v>
      </c>
      <c r="C173" s="4" t="s">
        <v>125</v>
      </c>
      <c r="D173" s="125" t="s">
        <v>939</v>
      </c>
      <c r="E173" s="167" t="s">
        <v>2414</v>
      </c>
      <c r="F173" s="167" t="s">
        <v>2415</v>
      </c>
      <c r="G173" s="168">
        <f t="shared" si="21"/>
        <v>4.8611111111111112E-3</v>
      </c>
      <c r="H173" s="167">
        <v>3</v>
      </c>
      <c r="I173" s="168">
        <f t="shared" si="19"/>
        <v>1.6203703703703703E-3</v>
      </c>
    </row>
    <row r="174" spans="1:9" ht="15.3" x14ac:dyDescent="0.5">
      <c r="A174" s="167" t="s">
        <v>1772</v>
      </c>
      <c r="B174" s="70" t="s">
        <v>1746</v>
      </c>
      <c r="C174" s="4" t="s">
        <v>125</v>
      </c>
      <c r="D174" s="125" t="s">
        <v>939</v>
      </c>
      <c r="E174" s="167" t="s">
        <v>2414</v>
      </c>
      <c r="F174" s="167" t="s">
        <v>2415</v>
      </c>
      <c r="G174" s="168">
        <f t="shared" si="21"/>
        <v>4.8611111111111112E-3</v>
      </c>
      <c r="H174" s="167">
        <v>3</v>
      </c>
      <c r="I174" s="168">
        <f t="shared" si="19"/>
        <v>1.6203703703703703E-3</v>
      </c>
    </row>
    <row r="175" spans="1:9" ht="15.3" x14ac:dyDescent="0.5">
      <c r="A175" s="167" t="s">
        <v>1773</v>
      </c>
      <c r="B175" s="70" t="s">
        <v>1747</v>
      </c>
      <c r="C175" s="4" t="s">
        <v>125</v>
      </c>
      <c r="D175" s="125" t="s">
        <v>939</v>
      </c>
      <c r="E175" s="167" t="s">
        <v>2414</v>
      </c>
      <c r="F175" s="167" t="s">
        <v>2415</v>
      </c>
      <c r="G175" s="168">
        <f t="shared" si="21"/>
        <v>4.8611111111111112E-3</v>
      </c>
      <c r="H175" s="167">
        <v>3</v>
      </c>
      <c r="I175" s="168">
        <f t="shared" si="19"/>
        <v>1.6203703703703703E-3</v>
      </c>
    </row>
    <row r="176" spans="1:9" ht="15.3" x14ac:dyDescent="0.5">
      <c r="A176" s="167" t="s">
        <v>1774</v>
      </c>
      <c r="B176" s="70" t="s">
        <v>1748</v>
      </c>
      <c r="C176" s="4" t="s">
        <v>125</v>
      </c>
      <c r="D176" s="125" t="s">
        <v>939</v>
      </c>
      <c r="E176" s="167" t="s">
        <v>2414</v>
      </c>
      <c r="F176" s="167" t="s">
        <v>2415</v>
      </c>
      <c r="G176" s="168">
        <f t="shared" si="21"/>
        <v>4.8611111111111112E-3</v>
      </c>
      <c r="H176" s="167">
        <v>3</v>
      </c>
      <c r="I176" s="168">
        <f t="shared" si="19"/>
        <v>1.6203703703703703E-3</v>
      </c>
    </row>
    <row r="177" spans="1:9" ht="15.3" x14ac:dyDescent="0.5">
      <c r="A177" s="167" t="s">
        <v>1775</v>
      </c>
      <c r="B177" s="70" t="s">
        <v>1749</v>
      </c>
      <c r="C177" s="4" t="s">
        <v>125</v>
      </c>
      <c r="D177" s="125" t="s">
        <v>939</v>
      </c>
      <c r="E177" s="167" t="s">
        <v>2414</v>
      </c>
      <c r="F177" s="167" t="s">
        <v>2415</v>
      </c>
      <c r="G177" s="168">
        <f t="shared" si="21"/>
        <v>4.8611111111111112E-3</v>
      </c>
      <c r="H177" s="167">
        <v>3</v>
      </c>
      <c r="I177" s="168">
        <f t="shared" si="19"/>
        <v>1.6203703703703703E-3</v>
      </c>
    </row>
    <row r="178" spans="1:9" ht="15.3" x14ac:dyDescent="0.5">
      <c r="A178" s="167" t="s">
        <v>1776</v>
      </c>
      <c r="B178" s="70" t="s">
        <v>1750</v>
      </c>
      <c r="C178" s="4" t="s">
        <v>125</v>
      </c>
      <c r="D178" s="125" t="s">
        <v>333</v>
      </c>
      <c r="E178" s="167" t="s">
        <v>2382</v>
      </c>
      <c r="F178" s="167" t="s">
        <v>2399</v>
      </c>
      <c r="G178" s="168">
        <f>1/1440</f>
        <v>6.9444444444444447E-4</v>
      </c>
      <c r="H178" s="167">
        <v>3</v>
      </c>
      <c r="I178" s="168">
        <f t="shared" si="19"/>
        <v>2.3148148148148149E-4</v>
      </c>
    </row>
    <row r="179" spans="1:9" ht="15.3" x14ac:dyDescent="0.5">
      <c r="A179" s="167" t="s">
        <v>1777</v>
      </c>
      <c r="B179" s="70" t="s">
        <v>1751</v>
      </c>
      <c r="C179" s="4" t="s">
        <v>125</v>
      </c>
      <c r="D179" s="125" t="s">
        <v>333</v>
      </c>
      <c r="E179" s="167" t="s">
        <v>2382</v>
      </c>
      <c r="F179" s="167" t="s">
        <v>2399</v>
      </c>
      <c r="G179" s="168">
        <f t="shared" ref="G179:G197" si="22">1/1440</f>
        <v>6.9444444444444447E-4</v>
      </c>
      <c r="H179" s="167">
        <v>3</v>
      </c>
      <c r="I179" s="168">
        <f t="shared" si="19"/>
        <v>2.3148148148148149E-4</v>
      </c>
    </row>
    <row r="180" spans="1:9" ht="15.3" x14ac:dyDescent="0.5">
      <c r="A180" s="167" t="s">
        <v>1778</v>
      </c>
      <c r="B180" s="70" t="s">
        <v>1752</v>
      </c>
      <c r="C180" s="4" t="s">
        <v>125</v>
      </c>
      <c r="D180" s="125" t="s">
        <v>333</v>
      </c>
      <c r="E180" s="167" t="s">
        <v>2382</v>
      </c>
      <c r="F180" s="167" t="s">
        <v>2399</v>
      </c>
      <c r="G180" s="168">
        <f t="shared" si="22"/>
        <v>6.9444444444444447E-4</v>
      </c>
      <c r="H180" s="167">
        <v>3</v>
      </c>
      <c r="I180" s="168">
        <f t="shared" si="19"/>
        <v>2.3148148148148149E-4</v>
      </c>
    </row>
    <row r="181" spans="1:9" ht="15.3" x14ac:dyDescent="0.5">
      <c r="A181" s="167" t="s">
        <v>1779</v>
      </c>
      <c r="B181" s="70" t="s">
        <v>1753</v>
      </c>
      <c r="C181" s="4" t="s">
        <v>125</v>
      </c>
      <c r="D181" s="125" t="s">
        <v>333</v>
      </c>
      <c r="E181" s="167" t="s">
        <v>2382</v>
      </c>
      <c r="F181" s="167" t="s">
        <v>2399</v>
      </c>
      <c r="G181" s="168">
        <f t="shared" si="22"/>
        <v>6.9444444444444447E-4</v>
      </c>
      <c r="H181" s="167">
        <v>3</v>
      </c>
      <c r="I181" s="168">
        <f t="shared" si="19"/>
        <v>2.3148148148148149E-4</v>
      </c>
    </row>
    <row r="182" spans="1:9" ht="15.3" x14ac:dyDescent="0.5">
      <c r="A182" s="167" t="s">
        <v>1780</v>
      </c>
      <c r="B182" s="70" t="s">
        <v>1754</v>
      </c>
      <c r="C182" s="4" t="s">
        <v>125</v>
      </c>
      <c r="D182" s="125" t="s">
        <v>333</v>
      </c>
      <c r="E182" s="167" t="s">
        <v>2382</v>
      </c>
      <c r="F182" s="167" t="s">
        <v>2399</v>
      </c>
      <c r="G182" s="168">
        <f t="shared" si="22"/>
        <v>6.9444444444444447E-4</v>
      </c>
      <c r="H182" s="167">
        <v>3</v>
      </c>
      <c r="I182" s="168">
        <f t="shared" si="19"/>
        <v>2.3148148148148149E-4</v>
      </c>
    </row>
    <row r="183" spans="1:9" ht="15.3" x14ac:dyDescent="0.5">
      <c r="A183" s="167" t="s">
        <v>1781</v>
      </c>
      <c r="B183" s="70" t="s">
        <v>1755</v>
      </c>
      <c r="C183" s="4" t="s">
        <v>125</v>
      </c>
      <c r="D183" s="125" t="s">
        <v>333</v>
      </c>
      <c r="E183" s="167" t="s">
        <v>2382</v>
      </c>
      <c r="F183" s="167" t="s">
        <v>2399</v>
      </c>
      <c r="G183" s="168">
        <f t="shared" si="22"/>
        <v>6.9444444444444447E-4</v>
      </c>
      <c r="H183" s="167">
        <v>3</v>
      </c>
      <c r="I183" s="168">
        <f t="shared" si="19"/>
        <v>2.3148148148148149E-4</v>
      </c>
    </row>
    <row r="184" spans="1:9" ht="15.3" x14ac:dyDescent="0.5">
      <c r="A184" s="167" t="s">
        <v>1782</v>
      </c>
      <c r="B184" s="70" t="s">
        <v>1756</v>
      </c>
      <c r="C184" s="4" t="s">
        <v>125</v>
      </c>
      <c r="D184" s="125" t="s">
        <v>333</v>
      </c>
      <c r="E184" s="167" t="s">
        <v>2382</v>
      </c>
      <c r="F184" s="167" t="s">
        <v>2399</v>
      </c>
      <c r="G184" s="168">
        <f t="shared" si="22"/>
        <v>6.9444444444444447E-4</v>
      </c>
      <c r="H184" s="167">
        <v>3</v>
      </c>
      <c r="I184" s="168">
        <f t="shared" si="19"/>
        <v>2.3148148148148149E-4</v>
      </c>
    </row>
    <row r="185" spans="1:9" ht="15.3" x14ac:dyDescent="0.5">
      <c r="A185" s="167" t="s">
        <v>1783</v>
      </c>
      <c r="B185" s="70" t="s">
        <v>1757</v>
      </c>
      <c r="C185" s="4" t="s">
        <v>125</v>
      </c>
      <c r="D185" s="125" t="s">
        <v>333</v>
      </c>
      <c r="E185" s="167" t="s">
        <v>2382</v>
      </c>
      <c r="F185" s="167" t="s">
        <v>2399</v>
      </c>
      <c r="G185" s="168">
        <f t="shared" si="22"/>
        <v>6.9444444444444447E-4</v>
      </c>
      <c r="H185" s="167">
        <v>3</v>
      </c>
      <c r="I185" s="168">
        <f t="shared" si="19"/>
        <v>2.3148148148148149E-4</v>
      </c>
    </row>
    <row r="186" spans="1:9" ht="15.3" x14ac:dyDescent="0.5">
      <c r="A186" s="167" t="s">
        <v>1784</v>
      </c>
      <c r="B186" s="70" t="s">
        <v>1758</v>
      </c>
      <c r="C186" s="4" t="s">
        <v>125</v>
      </c>
      <c r="D186" s="125" t="s">
        <v>333</v>
      </c>
      <c r="E186" s="167" t="s">
        <v>2382</v>
      </c>
      <c r="F186" s="167" t="s">
        <v>2399</v>
      </c>
      <c r="G186" s="168">
        <f t="shared" si="22"/>
        <v>6.9444444444444447E-4</v>
      </c>
      <c r="H186" s="167">
        <v>3</v>
      </c>
      <c r="I186" s="168">
        <f t="shared" si="19"/>
        <v>2.3148148148148149E-4</v>
      </c>
    </row>
    <row r="187" spans="1:9" ht="15.3" x14ac:dyDescent="0.5">
      <c r="A187" s="167" t="s">
        <v>1785</v>
      </c>
      <c r="B187" s="70" t="s">
        <v>1759</v>
      </c>
      <c r="C187" s="4" t="s">
        <v>125</v>
      </c>
      <c r="D187" s="125" t="s">
        <v>333</v>
      </c>
      <c r="E187" s="167" t="s">
        <v>2382</v>
      </c>
      <c r="F187" s="167" t="s">
        <v>2399</v>
      </c>
      <c r="G187" s="168">
        <f t="shared" si="22"/>
        <v>6.9444444444444447E-4</v>
      </c>
      <c r="H187" s="167">
        <v>3</v>
      </c>
      <c r="I187" s="168">
        <f t="shared" si="19"/>
        <v>2.3148148148148149E-4</v>
      </c>
    </row>
    <row r="188" spans="1:9" ht="15.3" x14ac:dyDescent="0.5">
      <c r="A188" s="167" t="s">
        <v>1786</v>
      </c>
      <c r="B188" s="70" t="s">
        <v>1760</v>
      </c>
      <c r="C188" s="4" t="s">
        <v>125</v>
      </c>
      <c r="D188" s="125" t="s">
        <v>333</v>
      </c>
      <c r="E188" s="167" t="s">
        <v>2382</v>
      </c>
      <c r="F188" s="167" t="s">
        <v>2399</v>
      </c>
      <c r="G188" s="168">
        <f t="shared" si="22"/>
        <v>6.9444444444444447E-4</v>
      </c>
      <c r="H188" s="167">
        <v>3</v>
      </c>
      <c r="I188" s="168">
        <f t="shared" si="19"/>
        <v>2.3148148148148149E-4</v>
      </c>
    </row>
    <row r="189" spans="1:9" ht="15.3" x14ac:dyDescent="0.5">
      <c r="A189" s="167" t="s">
        <v>1787</v>
      </c>
      <c r="B189" s="70" t="s">
        <v>1761</v>
      </c>
      <c r="C189" s="4" t="s">
        <v>125</v>
      </c>
      <c r="D189" s="125" t="s">
        <v>333</v>
      </c>
      <c r="E189" s="167" t="s">
        <v>2382</v>
      </c>
      <c r="F189" s="167" t="s">
        <v>2399</v>
      </c>
      <c r="G189" s="168">
        <f t="shared" si="22"/>
        <v>6.9444444444444447E-4</v>
      </c>
      <c r="H189" s="167">
        <v>3</v>
      </c>
      <c r="I189" s="168">
        <f t="shared" si="19"/>
        <v>2.3148148148148149E-4</v>
      </c>
    </row>
    <row r="190" spans="1:9" ht="15.3" x14ac:dyDescent="0.5">
      <c r="A190" s="167" t="s">
        <v>1788</v>
      </c>
      <c r="B190" s="70" t="s">
        <v>1762</v>
      </c>
      <c r="C190" s="4" t="s">
        <v>125</v>
      </c>
      <c r="D190" s="125" t="s">
        <v>333</v>
      </c>
      <c r="E190" s="167" t="s">
        <v>2382</v>
      </c>
      <c r="F190" s="167" t="s">
        <v>2399</v>
      </c>
      <c r="G190" s="168">
        <f t="shared" si="22"/>
        <v>6.9444444444444447E-4</v>
      </c>
      <c r="H190" s="167">
        <v>3</v>
      </c>
      <c r="I190" s="168">
        <f t="shared" si="19"/>
        <v>2.3148148148148149E-4</v>
      </c>
    </row>
    <row r="191" spans="1:9" ht="15.3" x14ac:dyDescent="0.5">
      <c r="A191" s="169">
        <v>9</v>
      </c>
      <c r="B191" s="165" t="s">
        <v>1789</v>
      </c>
      <c r="C191" s="167"/>
      <c r="D191" s="167"/>
      <c r="E191" s="167"/>
      <c r="F191" s="167"/>
      <c r="G191" s="168"/>
      <c r="H191" s="167"/>
      <c r="I191" s="169" t="s">
        <v>1590</v>
      </c>
    </row>
    <row r="192" spans="1:9" ht="15.3" x14ac:dyDescent="0.5">
      <c r="A192" s="167" t="s">
        <v>530</v>
      </c>
      <c r="B192" s="70" t="s">
        <v>1790</v>
      </c>
      <c r="C192" s="4" t="s">
        <v>195</v>
      </c>
      <c r="D192" s="125" t="s">
        <v>333</v>
      </c>
      <c r="E192" s="167" t="s">
        <v>2382</v>
      </c>
      <c r="F192" s="167" t="s">
        <v>2399</v>
      </c>
      <c r="G192" s="168">
        <f t="shared" si="22"/>
        <v>6.9444444444444447E-4</v>
      </c>
      <c r="H192" s="167">
        <v>3</v>
      </c>
      <c r="I192" s="168">
        <f>G192/H192</f>
        <v>2.3148148148148149E-4</v>
      </c>
    </row>
    <row r="193" spans="1:9" ht="15.3" x14ac:dyDescent="0.5">
      <c r="A193" s="167" t="s">
        <v>531</v>
      </c>
      <c r="B193" s="70" t="s">
        <v>806</v>
      </c>
      <c r="C193" s="4" t="s">
        <v>195</v>
      </c>
      <c r="D193" s="125" t="s">
        <v>940</v>
      </c>
      <c r="E193" s="167" t="s">
        <v>2373</v>
      </c>
      <c r="F193" s="167" t="s">
        <v>2374</v>
      </c>
      <c r="G193" s="168">
        <f>2/1440</f>
        <v>1.3888888888888889E-3</v>
      </c>
      <c r="H193" s="167">
        <v>3</v>
      </c>
      <c r="I193" s="168">
        <f t="shared" ref="I193:I256" si="23">G193/H193</f>
        <v>4.6296296296296298E-4</v>
      </c>
    </row>
    <row r="194" spans="1:9" ht="15.3" x14ac:dyDescent="0.5">
      <c r="A194" s="167" t="s">
        <v>532</v>
      </c>
      <c r="B194" s="70" t="s">
        <v>1791</v>
      </c>
      <c r="C194" s="4" t="s">
        <v>195</v>
      </c>
      <c r="D194" s="125" t="s">
        <v>333</v>
      </c>
      <c r="E194" s="167" t="s">
        <v>2382</v>
      </c>
      <c r="F194" s="167" t="s">
        <v>2399</v>
      </c>
      <c r="G194" s="168">
        <f t="shared" si="22"/>
        <v>6.9444444444444447E-4</v>
      </c>
      <c r="H194" s="167">
        <v>3</v>
      </c>
      <c r="I194" s="168">
        <f t="shared" si="23"/>
        <v>2.3148148148148149E-4</v>
      </c>
    </row>
    <row r="195" spans="1:9" ht="15.3" x14ac:dyDescent="0.5">
      <c r="A195" s="167" t="s">
        <v>533</v>
      </c>
      <c r="B195" s="70" t="s">
        <v>1792</v>
      </c>
      <c r="C195" s="4" t="s">
        <v>195</v>
      </c>
      <c r="D195" s="125" t="s">
        <v>333</v>
      </c>
      <c r="E195" s="167" t="s">
        <v>2382</v>
      </c>
      <c r="F195" s="167" t="s">
        <v>2399</v>
      </c>
      <c r="G195" s="168">
        <f t="shared" si="22"/>
        <v>6.9444444444444447E-4</v>
      </c>
      <c r="H195" s="167">
        <v>3</v>
      </c>
      <c r="I195" s="168">
        <f t="shared" si="23"/>
        <v>2.3148148148148149E-4</v>
      </c>
    </row>
    <row r="196" spans="1:9" ht="15.3" x14ac:dyDescent="0.5">
      <c r="A196" s="167" t="s">
        <v>534</v>
      </c>
      <c r="B196" s="70" t="s">
        <v>69</v>
      </c>
      <c r="C196" s="4" t="s">
        <v>195</v>
      </c>
      <c r="D196" s="125" t="s">
        <v>333</v>
      </c>
      <c r="E196" s="167" t="s">
        <v>2382</v>
      </c>
      <c r="F196" s="167" t="s">
        <v>2399</v>
      </c>
      <c r="G196" s="168">
        <f t="shared" si="22"/>
        <v>6.9444444444444447E-4</v>
      </c>
      <c r="H196" s="167">
        <v>5</v>
      </c>
      <c r="I196" s="168">
        <f t="shared" si="23"/>
        <v>1.3888888888888889E-4</v>
      </c>
    </row>
    <row r="197" spans="1:9" ht="15.3" x14ac:dyDescent="0.5">
      <c r="A197" s="167" t="s">
        <v>535</v>
      </c>
      <c r="B197" s="70" t="s">
        <v>68</v>
      </c>
      <c r="C197" s="4" t="s">
        <v>125</v>
      </c>
      <c r="D197" s="125" t="s">
        <v>333</v>
      </c>
      <c r="E197" s="167" t="s">
        <v>2382</v>
      </c>
      <c r="F197" s="167" t="s">
        <v>2399</v>
      </c>
      <c r="G197" s="168">
        <f t="shared" si="22"/>
        <v>6.9444444444444447E-4</v>
      </c>
      <c r="H197" s="167">
        <v>7</v>
      </c>
      <c r="I197" s="168">
        <f t="shared" si="23"/>
        <v>9.9206349206349206E-5</v>
      </c>
    </row>
    <row r="198" spans="1:9" ht="15.3" x14ac:dyDescent="0.5">
      <c r="A198" s="167" t="s">
        <v>536</v>
      </c>
      <c r="B198" s="70" t="s">
        <v>1793</v>
      </c>
      <c r="C198" s="4" t="s">
        <v>125</v>
      </c>
      <c r="D198" s="167" t="s">
        <v>287</v>
      </c>
      <c r="E198" s="167" t="s">
        <v>2427</v>
      </c>
      <c r="F198" s="167" t="s">
        <v>2394</v>
      </c>
      <c r="G198" s="168">
        <f>1/360</f>
        <v>2.7777777777777779E-3</v>
      </c>
      <c r="H198" s="167">
        <v>3</v>
      </c>
      <c r="I198" s="168">
        <f t="shared" si="23"/>
        <v>9.2592592592592596E-4</v>
      </c>
    </row>
    <row r="199" spans="1:9" ht="15.3" x14ac:dyDescent="0.5">
      <c r="A199" s="167" t="s">
        <v>537</v>
      </c>
      <c r="B199" s="70" t="s">
        <v>1794</v>
      </c>
      <c r="C199" s="4" t="s">
        <v>125</v>
      </c>
      <c r="D199" s="125" t="s">
        <v>940</v>
      </c>
      <c r="E199" s="167" t="s">
        <v>2373</v>
      </c>
      <c r="F199" s="167" t="s">
        <v>2374</v>
      </c>
      <c r="G199" s="168">
        <f>2/1440</f>
        <v>1.3888888888888889E-3</v>
      </c>
      <c r="H199" s="167">
        <v>3</v>
      </c>
      <c r="I199" s="168">
        <f t="shared" si="23"/>
        <v>4.6296296296296298E-4</v>
      </c>
    </row>
    <row r="200" spans="1:9" ht="15.3" x14ac:dyDescent="0.5">
      <c r="A200" s="167" t="s">
        <v>538</v>
      </c>
      <c r="B200" s="70" t="s">
        <v>1795</v>
      </c>
      <c r="C200" s="4" t="s">
        <v>197</v>
      </c>
      <c r="D200" s="167" t="s">
        <v>287</v>
      </c>
      <c r="E200" s="167" t="s">
        <v>2427</v>
      </c>
      <c r="F200" s="167" t="s">
        <v>2394</v>
      </c>
      <c r="G200" s="168">
        <f>1/360</f>
        <v>2.7777777777777779E-3</v>
      </c>
      <c r="H200" s="167">
        <v>3</v>
      </c>
      <c r="I200" s="168">
        <f t="shared" si="23"/>
        <v>9.2592592592592596E-4</v>
      </c>
    </row>
    <row r="201" spans="1:9" ht="15.3" x14ac:dyDescent="0.5">
      <c r="A201" s="167" t="s">
        <v>539</v>
      </c>
      <c r="B201" s="70" t="s">
        <v>1796</v>
      </c>
      <c r="C201" s="4" t="s">
        <v>125</v>
      </c>
      <c r="D201" s="125" t="s">
        <v>333</v>
      </c>
      <c r="E201" s="167" t="s">
        <v>2382</v>
      </c>
      <c r="F201" s="167" t="s">
        <v>2399</v>
      </c>
      <c r="G201" s="168">
        <f t="shared" ref="G201:G208" si="24">1/1440</f>
        <v>6.9444444444444447E-4</v>
      </c>
      <c r="H201" s="167">
        <v>3</v>
      </c>
      <c r="I201" s="168">
        <f t="shared" si="23"/>
        <v>2.3148148148148149E-4</v>
      </c>
    </row>
    <row r="202" spans="1:9" ht="15.3" x14ac:dyDescent="0.5">
      <c r="A202" s="167" t="s">
        <v>540</v>
      </c>
      <c r="B202" s="70" t="s">
        <v>1797</v>
      </c>
      <c r="C202" s="4" t="s">
        <v>125</v>
      </c>
      <c r="D202" s="125" t="s">
        <v>333</v>
      </c>
      <c r="E202" s="167" t="s">
        <v>2382</v>
      </c>
      <c r="F202" s="167" t="s">
        <v>2399</v>
      </c>
      <c r="G202" s="168">
        <f t="shared" si="24"/>
        <v>6.9444444444444447E-4</v>
      </c>
      <c r="H202" s="167">
        <v>3</v>
      </c>
      <c r="I202" s="168">
        <f t="shared" si="23"/>
        <v>2.3148148148148149E-4</v>
      </c>
    </row>
    <row r="203" spans="1:9" ht="15.3" x14ac:dyDescent="0.5">
      <c r="A203" s="167" t="s">
        <v>541</v>
      </c>
      <c r="B203" s="70" t="s">
        <v>1798</v>
      </c>
      <c r="C203" s="4" t="s">
        <v>125</v>
      </c>
      <c r="D203" s="125" t="s">
        <v>333</v>
      </c>
      <c r="E203" s="167" t="s">
        <v>2382</v>
      </c>
      <c r="F203" s="167" t="s">
        <v>2399</v>
      </c>
      <c r="G203" s="168">
        <f t="shared" si="24"/>
        <v>6.9444444444444447E-4</v>
      </c>
      <c r="H203" s="167">
        <v>3</v>
      </c>
      <c r="I203" s="168">
        <f t="shared" si="23"/>
        <v>2.3148148148148149E-4</v>
      </c>
    </row>
    <row r="204" spans="1:9" ht="30.6" x14ac:dyDescent="0.5">
      <c r="A204" s="167" t="s">
        <v>542</v>
      </c>
      <c r="B204" s="16" t="s">
        <v>1799</v>
      </c>
      <c r="C204" s="4" t="s">
        <v>125</v>
      </c>
      <c r="D204" s="125" t="s">
        <v>333</v>
      </c>
      <c r="E204" s="167" t="s">
        <v>2382</v>
      </c>
      <c r="F204" s="167" t="s">
        <v>2399</v>
      </c>
      <c r="G204" s="168">
        <f t="shared" si="24"/>
        <v>6.9444444444444447E-4</v>
      </c>
      <c r="H204" s="167">
        <v>3</v>
      </c>
      <c r="I204" s="168">
        <f t="shared" si="23"/>
        <v>2.3148148148148149E-4</v>
      </c>
    </row>
    <row r="205" spans="1:9" ht="15.3" x14ac:dyDescent="0.5">
      <c r="A205" s="167" t="s">
        <v>543</v>
      </c>
      <c r="B205" s="70" t="s">
        <v>1800</v>
      </c>
      <c r="C205" s="4" t="s">
        <v>125</v>
      </c>
      <c r="D205" s="125" t="s">
        <v>333</v>
      </c>
      <c r="E205" s="167" t="s">
        <v>2382</v>
      </c>
      <c r="F205" s="167" t="s">
        <v>2399</v>
      </c>
      <c r="G205" s="168">
        <f t="shared" si="24"/>
        <v>6.9444444444444447E-4</v>
      </c>
      <c r="H205" s="167">
        <v>3</v>
      </c>
      <c r="I205" s="168">
        <f t="shared" si="23"/>
        <v>2.3148148148148149E-4</v>
      </c>
    </row>
    <row r="206" spans="1:9" ht="15.3" x14ac:dyDescent="0.5">
      <c r="A206" s="167" t="s">
        <v>544</v>
      </c>
      <c r="B206" s="70" t="s">
        <v>1801</v>
      </c>
      <c r="C206" s="4" t="s">
        <v>125</v>
      </c>
      <c r="D206" s="125" t="s">
        <v>333</v>
      </c>
      <c r="E206" s="167" t="s">
        <v>2382</v>
      </c>
      <c r="F206" s="167" t="s">
        <v>2399</v>
      </c>
      <c r="G206" s="168">
        <f t="shared" si="24"/>
        <v>6.9444444444444447E-4</v>
      </c>
      <c r="H206" s="167">
        <v>3</v>
      </c>
      <c r="I206" s="168">
        <f t="shared" si="23"/>
        <v>2.3148148148148149E-4</v>
      </c>
    </row>
    <row r="207" spans="1:9" ht="15.3" x14ac:dyDescent="0.5">
      <c r="A207" s="167" t="s">
        <v>545</v>
      </c>
      <c r="B207" s="70" t="s">
        <v>1802</v>
      </c>
      <c r="C207" s="4" t="s">
        <v>125</v>
      </c>
      <c r="D207" s="125" t="s">
        <v>333</v>
      </c>
      <c r="E207" s="167" t="s">
        <v>2382</v>
      </c>
      <c r="F207" s="167" t="s">
        <v>2399</v>
      </c>
      <c r="G207" s="168">
        <f t="shared" si="24"/>
        <v>6.9444444444444447E-4</v>
      </c>
      <c r="H207" s="167">
        <v>3</v>
      </c>
      <c r="I207" s="168">
        <f t="shared" si="23"/>
        <v>2.3148148148148149E-4</v>
      </c>
    </row>
    <row r="208" spans="1:9" ht="15.3" x14ac:dyDescent="0.5">
      <c r="A208" s="167" t="s">
        <v>546</v>
      </c>
      <c r="B208" s="70" t="s">
        <v>1803</v>
      </c>
      <c r="C208" s="4" t="s">
        <v>125</v>
      </c>
      <c r="D208" s="125" t="s">
        <v>333</v>
      </c>
      <c r="E208" s="167" t="s">
        <v>2382</v>
      </c>
      <c r="F208" s="167" t="s">
        <v>2399</v>
      </c>
      <c r="G208" s="168">
        <f t="shared" si="24"/>
        <v>6.9444444444444447E-4</v>
      </c>
      <c r="H208" s="167">
        <v>3</v>
      </c>
      <c r="I208" s="168">
        <f t="shared" si="23"/>
        <v>2.3148148148148149E-4</v>
      </c>
    </row>
    <row r="209" spans="1:9" ht="15.3" x14ac:dyDescent="0.5">
      <c r="A209" s="167" t="s">
        <v>547</v>
      </c>
      <c r="B209" s="70" t="s">
        <v>1804</v>
      </c>
      <c r="C209" s="4" t="s">
        <v>195</v>
      </c>
      <c r="D209" s="125" t="s">
        <v>939</v>
      </c>
      <c r="E209" s="167" t="s">
        <v>2414</v>
      </c>
      <c r="F209" s="167" t="s">
        <v>2415</v>
      </c>
      <c r="G209" s="168">
        <f>7/1440</f>
        <v>4.8611111111111112E-3</v>
      </c>
      <c r="H209" s="167">
        <v>3</v>
      </c>
      <c r="I209" s="168">
        <f t="shared" si="23"/>
        <v>1.6203703703703703E-3</v>
      </c>
    </row>
    <row r="210" spans="1:9" ht="15.3" x14ac:dyDescent="0.5">
      <c r="A210" s="167" t="s">
        <v>548</v>
      </c>
      <c r="B210" s="70" t="s">
        <v>798</v>
      </c>
      <c r="C210" s="4" t="s">
        <v>195</v>
      </c>
      <c r="D210" s="125" t="s">
        <v>939</v>
      </c>
      <c r="E210" s="167" t="s">
        <v>2414</v>
      </c>
      <c r="F210" s="167" t="s">
        <v>2415</v>
      </c>
      <c r="G210" s="168">
        <f t="shared" ref="G210:G213" si="25">7/1440</f>
        <v>4.8611111111111112E-3</v>
      </c>
      <c r="H210" s="167">
        <v>3</v>
      </c>
      <c r="I210" s="168">
        <f t="shared" si="23"/>
        <v>1.6203703703703703E-3</v>
      </c>
    </row>
    <row r="211" spans="1:9" ht="15.3" x14ac:dyDescent="0.5">
      <c r="A211" s="167" t="s">
        <v>1086</v>
      </c>
      <c r="B211" s="70" t="s">
        <v>1805</v>
      </c>
      <c r="C211" s="4" t="s">
        <v>195</v>
      </c>
      <c r="D211" s="125" t="s">
        <v>939</v>
      </c>
      <c r="E211" s="167" t="s">
        <v>2414</v>
      </c>
      <c r="F211" s="167" t="s">
        <v>2415</v>
      </c>
      <c r="G211" s="168">
        <f t="shared" si="25"/>
        <v>4.8611111111111112E-3</v>
      </c>
      <c r="H211" s="167">
        <v>3</v>
      </c>
      <c r="I211" s="168">
        <f>G211/H211</f>
        <v>1.6203703703703703E-3</v>
      </c>
    </row>
    <row r="212" spans="1:9" ht="15.3" x14ac:dyDescent="0.5">
      <c r="A212" s="167" t="s">
        <v>1087</v>
      </c>
      <c r="B212" s="70" t="s">
        <v>1806</v>
      </c>
      <c r="C212" s="4" t="s">
        <v>195</v>
      </c>
      <c r="D212" s="125" t="s">
        <v>939</v>
      </c>
      <c r="E212" s="167" t="s">
        <v>2414</v>
      </c>
      <c r="F212" s="167" t="s">
        <v>2415</v>
      </c>
      <c r="G212" s="168">
        <f t="shared" si="25"/>
        <v>4.8611111111111112E-3</v>
      </c>
      <c r="H212" s="167">
        <v>3</v>
      </c>
      <c r="I212" s="168">
        <f t="shared" si="23"/>
        <v>1.6203703703703703E-3</v>
      </c>
    </row>
    <row r="213" spans="1:9" ht="15.3" x14ac:dyDescent="0.5">
      <c r="A213" s="167" t="s">
        <v>1088</v>
      </c>
      <c r="B213" s="70" t="s">
        <v>775</v>
      </c>
      <c r="C213" s="4" t="s">
        <v>195</v>
      </c>
      <c r="D213" s="125" t="s">
        <v>939</v>
      </c>
      <c r="E213" s="167" t="s">
        <v>2414</v>
      </c>
      <c r="F213" s="167" t="s">
        <v>2415</v>
      </c>
      <c r="G213" s="168">
        <f t="shared" si="25"/>
        <v>4.8611111111111112E-3</v>
      </c>
      <c r="H213" s="167">
        <v>3</v>
      </c>
      <c r="I213" s="168">
        <f t="shared" si="23"/>
        <v>1.6203703703703703E-3</v>
      </c>
    </row>
    <row r="214" spans="1:9" ht="15.3" x14ac:dyDescent="0.5">
      <c r="A214" s="167" t="s">
        <v>1089</v>
      </c>
      <c r="B214" s="70" t="s">
        <v>795</v>
      </c>
      <c r="C214" s="4" t="s">
        <v>195</v>
      </c>
      <c r="D214" s="125" t="s">
        <v>979</v>
      </c>
      <c r="E214" s="167" t="s">
        <v>2416</v>
      </c>
      <c r="F214" s="167" t="s">
        <v>2422</v>
      </c>
      <c r="G214" s="168">
        <f>50/1440</f>
        <v>3.4722222222222224E-2</v>
      </c>
      <c r="H214" s="167">
        <v>3</v>
      </c>
      <c r="I214" s="168">
        <f t="shared" si="23"/>
        <v>1.1574074074074075E-2</v>
      </c>
    </row>
    <row r="215" spans="1:9" ht="15.3" x14ac:dyDescent="0.5">
      <c r="A215" s="167" t="s">
        <v>1090</v>
      </c>
      <c r="B215" s="70" t="s">
        <v>1807</v>
      </c>
      <c r="C215" s="4" t="s">
        <v>195</v>
      </c>
      <c r="D215" s="125" t="s">
        <v>1843</v>
      </c>
      <c r="E215" s="167" t="s">
        <v>2389</v>
      </c>
      <c r="F215" s="167" t="s">
        <v>2410</v>
      </c>
      <c r="G215" s="168">
        <f>20/1440</f>
        <v>1.3888888888888888E-2</v>
      </c>
      <c r="H215" s="167">
        <v>3</v>
      </c>
      <c r="I215" s="168">
        <f t="shared" si="23"/>
        <v>4.6296296296296294E-3</v>
      </c>
    </row>
    <row r="216" spans="1:9" ht="15.3" x14ac:dyDescent="0.5">
      <c r="A216" s="167" t="s">
        <v>1091</v>
      </c>
      <c r="B216" s="70" t="s">
        <v>1808</v>
      </c>
      <c r="C216" s="4" t="s">
        <v>125</v>
      </c>
      <c r="D216" s="125" t="s">
        <v>1844</v>
      </c>
      <c r="E216" s="167" t="s">
        <v>2417</v>
      </c>
      <c r="F216" s="167" t="s">
        <v>2423</v>
      </c>
      <c r="G216" s="168">
        <f>25/1440</f>
        <v>1.7361111111111112E-2</v>
      </c>
      <c r="H216" s="167">
        <v>3</v>
      </c>
      <c r="I216" s="168">
        <f t="shared" si="23"/>
        <v>5.7870370370370376E-3</v>
      </c>
    </row>
    <row r="217" spans="1:9" ht="15.3" x14ac:dyDescent="0.5">
      <c r="A217" s="167" t="s">
        <v>1092</v>
      </c>
      <c r="B217" s="70" t="s">
        <v>1809</v>
      </c>
      <c r="C217" s="4" t="s">
        <v>195</v>
      </c>
      <c r="D217" s="125" t="s">
        <v>1843</v>
      </c>
      <c r="E217" s="167" t="s">
        <v>2389</v>
      </c>
      <c r="F217" s="167" t="s">
        <v>2410</v>
      </c>
      <c r="G217" s="168">
        <f>20/1440</f>
        <v>1.3888888888888888E-2</v>
      </c>
      <c r="H217" s="167">
        <v>3</v>
      </c>
      <c r="I217" s="168">
        <f t="shared" si="23"/>
        <v>4.6296296296296294E-3</v>
      </c>
    </row>
    <row r="218" spans="1:9" ht="15.3" x14ac:dyDescent="0.5">
      <c r="A218" s="167" t="s">
        <v>1093</v>
      </c>
      <c r="B218" s="70" t="s">
        <v>1810</v>
      </c>
      <c r="C218" s="4" t="s">
        <v>195</v>
      </c>
      <c r="D218" s="125" t="s">
        <v>1843</v>
      </c>
      <c r="E218" s="167" t="s">
        <v>2389</v>
      </c>
      <c r="F218" s="167" t="s">
        <v>2410</v>
      </c>
      <c r="G218" s="168">
        <f>20/1440</f>
        <v>1.3888888888888888E-2</v>
      </c>
      <c r="H218" s="167">
        <v>3</v>
      </c>
      <c r="I218" s="168">
        <f t="shared" si="23"/>
        <v>4.6296296296296294E-3</v>
      </c>
    </row>
    <row r="219" spans="1:9" ht="15.3" x14ac:dyDescent="0.5">
      <c r="A219" s="167" t="s">
        <v>1094</v>
      </c>
      <c r="B219" s="70" t="s">
        <v>1811</v>
      </c>
      <c r="C219" s="4" t="s">
        <v>125</v>
      </c>
      <c r="D219" s="125" t="s">
        <v>1845</v>
      </c>
      <c r="E219" s="167" t="s">
        <v>2419</v>
      </c>
      <c r="F219" s="167" t="s">
        <v>2424</v>
      </c>
      <c r="G219" s="168">
        <f>10/1440</f>
        <v>6.9444444444444441E-3</v>
      </c>
      <c r="H219" s="167">
        <v>3</v>
      </c>
      <c r="I219" s="168">
        <f t="shared" si="23"/>
        <v>2.3148148148148147E-3</v>
      </c>
    </row>
    <row r="220" spans="1:9" ht="15.3" x14ac:dyDescent="0.5">
      <c r="A220" s="167" t="s">
        <v>1095</v>
      </c>
      <c r="B220" s="70" t="s">
        <v>1812</v>
      </c>
      <c r="C220" s="4" t="s">
        <v>195</v>
      </c>
      <c r="D220" s="125" t="s">
        <v>939</v>
      </c>
      <c r="E220" s="167" t="s">
        <v>2414</v>
      </c>
      <c r="F220" s="167" t="s">
        <v>2415</v>
      </c>
      <c r="G220" s="168">
        <f>7/1440</f>
        <v>4.8611111111111112E-3</v>
      </c>
      <c r="H220" s="167">
        <v>3</v>
      </c>
      <c r="I220" s="168">
        <f t="shared" si="23"/>
        <v>1.6203703703703703E-3</v>
      </c>
    </row>
    <row r="221" spans="1:9" ht="15.3" x14ac:dyDescent="0.5">
      <c r="A221" s="167" t="s">
        <v>1096</v>
      </c>
      <c r="B221" s="70" t="s">
        <v>1813</v>
      </c>
      <c r="C221" s="4" t="s">
        <v>195</v>
      </c>
      <c r="D221" s="125" t="s">
        <v>939</v>
      </c>
      <c r="E221" s="167" t="s">
        <v>2414</v>
      </c>
      <c r="F221" s="167" t="s">
        <v>2415</v>
      </c>
      <c r="G221" s="168">
        <f t="shared" ref="G221:G245" si="26">7/1440</f>
        <v>4.8611111111111112E-3</v>
      </c>
      <c r="H221" s="167">
        <v>3</v>
      </c>
      <c r="I221" s="168">
        <f t="shared" si="23"/>
        <v>1.6203703703703703E-3</v>
      </c>
    </row>
    <row r="222" spans="1:9" ht="15.3" x14ac:dyDescent="0.5">
      <c r="A222" s="167" t="s">
        <v>1097</v>
      </c>
      <c r="B222" s="70" t="s">
        <v>1814</v>
      </c>
      <c r="C222" s="4" t="s">
        <v>195</v>
      </c>
      <c r="D222" s="125" t="s">
        <v>939</v>
      </c>
      <c r="E222" s="167" t="s">
        <v>2414</v>
      </c>
      <c r="F222" s="167" t="s">
        <v>2415</v>
      </c>
      <c r="G222" s="168">
        <f t="shared" si="26"/>
        <v>4.8611111111111112E-3</v>
      </c>
      <c r="H222" s="167">
        <v>3</v>
      </c>
      <c r="I222" s="168">
        <f t="shared" si="23"/>
        <v>1.6203703703703703E-3</v>
      </c>
    </row>
    <row r="223" spans="1:9" ht="15.3" x14ac:dyDescent="0.5">
      <c r="A223" s="167" t="s">
        <v>1098</v>
      </c>
      <c r="B223" s="70" t="s">
        <v>1815</v>
      </c>
      <c r="C223" s="4" t="s">
        <v>195</v>
      </c>
      <c r="D223" s="125" t="s">
        <v>939</v>
      </c>
      <c r="E223" s="167" t="s">
        <v>2414</v>
      </c>
      <c r="F223" s="167" t="s">
        <v>2415</v>
      </c>
      <c r="G223" s="168">
        <f t="shared" si="26"/>
        <v>4.8611111111111112E-3</v>
      </c>
      <c r="H223" s="167">
        <v>3</v>
      </c>
      <c r="I223" s="168">
        <f t="shared" si="23"/>
        <v>1.6203703703703703E-3</v>
      </c>
    </row>
    <row r="224" spans="1:9" ht="15.3" x14ac:dyDescent="0.5">
      <c r="A224" s="167" t="s">
        <v>1099</v>
      </c>
      <c r="B224" s="70" t="s">
        <v>1816</v>
      </c>
      <c r="C224" s="4" t="s">
        <v>195</v>
      </c>
      <c r="D224" s="125" t="s">
        <v>939</v>
      </c>
      <c r="E224" s="167" t="s">
        <v>2414</v>
      </c>
      <c r="F224" s="167" t="s">
        <v>2415</v>
      </c>
      <c r="G224" s="168">
        <f t="shared" si="26"/>
        <v>4.8611111111111112E-3</v>
      </c>
      <c r="H224" s="167">
        <v>3</v>
      </c>
      <c r="I224" s="168">
        <f t="shared" si="23"/>
        <v>1.6203703703703703E-3</v>
      </c>
    </row>
    <row r="225" spans="1:9" ht="15.3" x14ac:dyDescent="0.5">
      <c r="A225" s="167" t="s">
        <v>1100</v>
      </c>
      <c r="B225" s="70" t="s">
        <v>1817</v>
      </c>
      <c r="C225" s="4" t="s">
        <v>195</v>
      </c>
      <c r="D225" s="125" t="s">
        <v>1845</v>
      </c>
      <c r="E225" s="167" t="s">
        <v>2419</v>
      </c>
      <c r="F225" s="167" t="s">
        <v>2424</v>
      </c>
      <c r="G225" s="168">
        <f>10/1440</f>
        <v>6.9444444444444441E-3</v>
      </c>
      <c r="H225" s="167">
        <v>3</v>
      </c>
      <c r="I225" s="168">
        <f t="shared" si="23"/>
        <v>2.3148148148148147E-3</v>
      </c>
    </row>
    <row r="226" spans="1:9" ht="15.3" x14ac:dyDescent="0.5">
      <c r="A226" s="167" t="s">
        <v>1101</v>
      </c>
      <c r="B226" s="70" t="s">
        <v>804</v>
      </c>
      <c r="C226" s="4" t="s">
        <v>195</v>
      </c>
      <c r="D226" s="125" t="s">
        <v>939</v>
      </c>
      <c r="E226" s="167" t="s">
        <v>2414</v>
      </c>
      <c r="F226" s="167" t="s">
        <v>2415</v>
      </c>
      <c r="G226" s="168">
        <f t="shared" si="26"/>
        <v>4.8611111111111112E-3</v>
      </c>
      <c r="H226" s="167">
        <v>3</v>
      </c>
      <c r="I226" s="168">
        <f t="shared" si="23"/>
        <v>1.6203703703703703E-3</v>
      </c>
    </row>
    <row r="227" spans="1:9" ht="15.3" x14ac:dyDescent="0.5">
      <c r="A227" s="167" t="s">
        <v>1102</v>
      </c>
      <c r="B227" s="70" t="s">
        <v>1818</v>
      </c>
      <c r="C227" s="4" t="s">
        <v>195</v>
      </c>
      <c r="D227" s="125" t="s">
        <v>939</v>
      </c>
      <c r="E227" s="167" t="s">
        <v>2414</v>
      </c>
      <c r="F227" s="167" t="s">
        <v>2415</v>
      </c>
      <c r="G227" s="168">
        <f t="shared" si="26"/>
        <v>4.8611111111111112E-3</v>
      </c>
      <c r="H227" s="167">
        <v>3</v>
      </c>
      <c r="I227" s="168">
        <f>G227/H227</f>
        <v>1.6203703703703703E-3</v>
      </c>
    </row>
    <row r="228" spans="1:9" ht="15.3" x14ac:dyDescent="0.5">
      <c r="A228" s="167" t="s">
        <v>1103</v>
      </c>
      <c r="B228" s="70" t="s">
        <v>786</v>
      </c>
      <c r="C228" s="4" t="s">
        <v>195</v>
      </c>
      <c r="D228" s="125" t="s">
        <v>939</v>
      </c>
      <c r="E228" s="167" t="s">
        <v>2414</v>
      </c>
      <c r="F228" s="167" t="s">
        <v>2415</v>
      </c>
      <c r="G228" s="168">
        <f t="shared" si="26"/>
        <v>4.8611111111111112E-3</v>
      </c>
      <c r="H228" s="167">
        <v>3</v>
      </c>
      <c r="I228" s="168">
        <f t="shared" si="23"/>
        <v>1.6203703703703703E-3</v>
      </c>
    </row>
    <row r="229" spans="1:9" ht="15.3" x14ac:dyDescent="0.5">
      <c r="A229" s="167" t="s">
        <v>1104</v>
      </c>
      <c r="B229" s="70" t="s">
        <v>801</v>
      </c>
      <c r="C229" s="4" t="s">
        <v>195</v>
      </c>
      <c r="D229" s="125" t="s">
        <v>939</v>
      </c>
      <c r="E229" s="167" t="s">
        <v>2414</v>
      </c>
      <c r="F229" s="167" t="s">
        <v>2415</v>
      </c>
      <c r="G229" s="168">
        <f t="shared" si="26"/>
        <v>4.8611111111111112E-3</v>
      </c>
      <c r="H229" s="167">
        <v>3</v>
      </c>
      <c r="I229" s="168">
        <f t="shared" si="23"/>
        <v>1.6203703703703703E-3</v>
      </c>
    </row>
    <row r="230" spans="1:9" ht="15.3" x14ac:dyDescent="0.5">
      <c r="A230" s="167" t="s">
        <v>1105</v>
      </c>
      <c r="B230" s="70" t="s">
        <v>1819</v>
      </c>
      <c r="C230" s="4" t="s">
        <v>195</v>
      </c>
      <c r="D230" s="125" t="s">
        <v>939</v>
      </c>
      <c r="E230" s="167" t="s">
        <v>2414</v>
      </c>
      <c r="F230" s="167" t="s">
        <v>2415</v>
      </c>
      <c r="G230" s="168">
        <f t="shared" si="26"/>
        <v>4.8611111111111112E-3</v>
      </c>
      <c r="H230" s="167">
        <v>3</v>
      </c>
      <c r="I230" s="168">
        <f t="shared" si="23"/>
        <v>1.6203703703703703E-3</v>
      </c>
    </row>
    <row r="231" spans="1:9" ht="15.3" x14ac:dyDescent="0.5">
      <c r="A231" s="167" t="s">
        <v>1106</v>
      </c>
      <c r="B231" s="70" t="s">
        <v>1820</v>
      </c>
      <c r="C231" s="4" t="s">
        <v>195</v>
      </c>
      <c r="D231" s="125" t="s">
        <v>940</v>
      </c>
      <c r="E231" s="167" t="s">
        <v>2373</v>
      </c>
      <c r="F231" s="167" t="s">
        <v>2374</v>
      </c>
      <c r="G231" s="168">
        <f>2/1440</f>
        <v>1.3888888888888889E-3</v>
      </c>
      <c r="H231" s="167">
        <v>3</v>
      </c>
      <c r="I231" s="168">
        <f t="shared" si="23"/>
        <v>4.6296296296296298E-4</v>
      </c>
    </row>
    <row r="232" spans="1:9" ht="15.3" x14ac:dyDescent="0.5">
      <c r="A232" s="167" t="s">
        <v>1107</v>
      </c>
      <c r="B232" s="70" t="s">
        <v>1821</v>
      </c>
      <c r="C232" s="4" t="s">
        <v>125</v>
      </c>
      <c r="D232" s="125" t="s">
        <v>939</v>
      </c>
      <c r="E232" s="167" t="s">
        <v>2414</v>
      </c>
      <c r="F232" s="167" t="s">
        <v>2415</v>
      </c>
      <c r="G232" s="168">
        <f t="shared" si="26"/>
        <v>4.8611111111111112E-3</v>
      </c>
      <c r="H232" s="167">
        <v>3</v>
      </c>
      <c r="I232" s="168">
        <f t="shared" si="23"/>
        <v>1.6203703703703703E-3</v>
      </c>
    </row>
    <row r="233" spans="1:9" ht="15.3" x14ac:dyDescent="0.5">
      <c r="A233" s="167" t="s">
        <v>1662</v>
      </c>
      <c r="B233" s="70" t="s">
        <v>1822</v>
      </c>
      <c r="C233" s="4" t="s">
        <v>195</v>
      </c>
      <c r="D233" s="125" t="s">
        <v>939</v>
      </c>
      <c r="E233" s="167" t="s">
        <v>2414</v>
      </c>
      <c r="F233" s="167" t="s">
        <v>2415</v>
      </c>
      <c r="G233" s="168">
        <f t="shared" si="26"/>
        <v>4.8611111111111112E-3</v>
      </c>
      <c r="H233" s="167">
        <v>3</v>
      </c>
      <c r="I233" s="168">
        <f t="shared" si="23"/>
        <v>1.6203703703703703E-3</v>
      </c>
    </row>
    <row r="234" spans="1:9" ht="15.3" x14ac:dyDescent="0.5">
      <c r="A234" s="167" t="s">
        <v>1663</v>
      </c>
      <c r="B234" s="70" t="s">
        <v>1823</v>
      </c>
      <c r="C234" s="4" t="s">
        <v>195</v>
      </c>
      <c r="D234" s="125" t="s">
        <v>939</v>
      </c>
      <c r="E234" s="167" t="s">
        <v>2414</v>
      </c>
      <c r="F234" s="167" t="s">
        <v>2415</v>
      </c>
      <c r="G234" s="168">
        <f t="shared" si="26"/>
        <v>4.8611111111111112E-3</v>
      </c>
      <c r="H234" s="167">
        <v>3</v>
      </c>
      <c r="I234" s="168">
        <f t="shared" si="23"/>
        <v>1.6203703703703703E-3</v>
      </c>
    </row>
    <row r="235" spans="1:9" ht="15.3" x14ac:dyDescent="0.5">
      <c r="A235" s="167" t="s">
        <v>1664</v>
      </c>
      <c r="B235" s="70" t="s">
        <v>1824</v>
      </c>
      <c r="C235" s="4" t="s">
        <v>125</v>
      </c>
      <c r="D235" s="125" t="s">
        <v>939</v>
      </c>
      <c r="E235" s="167" t="s">
        <v>2414</v>
      </c>
      <c r="F235" s="167" t="s">
        <v>2415</v>
      </c>
      <c r="G235" s="168">
        <f t="shared" si="26"/>
        <v>4.8611111111111112E-3</v>
      </c>
      <c r="H235" s="167">
        <v>3</v>
      </c>
      <c r="I235" s="168">
        <f t="shared" si="23"/>
        <v>1.6203703703703703E-3</v>
      </c>
    </row>
    <row r="236" spans="1:9" ht="15.3" x14ac:dyDescent="0.5">
      <c r="A236" s="167" t="s">
        <v>1665</v>
      </c>
      <c r="B236" s="70" t="s">
        <v>1825</v>
      </c>
      <c r="C236" s="4" t="s">
        <v>125</v>
      </c>
      <c r="D236" s="125" t="s">
        <v>939</v>
      </c>
      <c r="E236" s="167" t="s">
        <v>2414</v>
      </c>
      <c r="F236" s="167" t="s">
        <v>2415</v>
      </c>
      <c r="G236" s="168">
        <f t="shared" si="26"/>
        <v>4.8611111111111112E-3</v>
      </c>
      <c r="H236" s="167">
        <v>3</v>
      </c>
      <c r="I236" s="168">
        <f t="shared" si="23"/>
        <v>1.6203703703703703E-3</v>
      </c>
    </row>
    <row r="237" spans="1:9" ht="15.3" x14ac:dyDescent="0.5">
      <c r="A237" s="167" t="s">
        <v>1666</v>
      </c>
      <c r="B237" s="70" t="s">
        <v>1826</v>
      </c>
      <c r="C237" s="4" t="s">
        <v>1077</v>
      </c>
      <c r="D237" s="125" t="s">
        <v>1846</v>
      </c>
      <c r="E237" s="167" t="s">
        <v>2383</v>
      </c>
      <c r="F237" s="167" t="s">
        <v>2400</v>
      </c>
      <c r="G237" s="168">
        <f>5/1440</f>
        <v>3.472222222222222E-3</v>
      </c>
      <c r="H237" s="167">
        <v>3</v>
      </c>
      <c r="I237" s="168">
        <f t="shared" si="23"/>
        <v>1.1574074074074073E-3</v>
      </c>
    </row>
    <row r="238" spans="1:9" ht="15.3" x14ac:dyDescent="0.5">
      <c r="A238" s="167" t="s">
        <v>1667</v>
      </c>
      <c r="B238" s="70" t="s">
        <v>1827</v>
      </c>
      <c r="C238" s="4" t="s">
        <v>195</v>
      </c>
      <c r="D238" s="125" t="s">
        <v>939</v>
      </c>
      <c r="E238" s="167" t="s">
        <v>2414</v>
      </c>
      <c r="F238" s="167" t="s">
        <v>2415</v>
      </c>
      <c r="G238" s="168">
        <f t="shared" si="26"/>
        <v>4.8611111111111112E-3</v>
      </c>
      <c r="H238" s="167">
        <v>3</v>
      </c>
      <c r="I238" s="168">
        <f t="shared" si="23"/>
        <v>1.6203703703703703E-3</v>
      </c>
    </row>
    <row r="239" spans="1:9" ht="15.3" x14ac:dyDescent="0.5">
      <c r="A239" s="167" t="s">
        <v>1668</v>
      </c>
      <c r="B239" s="70" t="s">
        <v>1828</v>
      </c>
      <c r="C239" s="4" t="s">
        <v>195</v>
      </c>
      <c r="D239" s="125" t="s">
        <v>939</v>
      </c>
      <c r="E239" s="167" t="s">
        <v>2414</v>
      </c>
      <c r="F239" s="167" t="s">
        <v>2415</v>
      </c>
      <c r="G239" s="168">
        <f t="shared" si="26"/>
        <v>4.8611111111111112E-3</v>
      </c>
      <c r="H239" s="167">
        <v>3</v>
      </c>
      <c r="I239" s="168">
        <f t="shared" si="23"/>
        <v>1.6203703703703703E-3</v>
      </c>
    </row>
    <row r="240" spans="1:9" ht="15.3" x14ac:dyDescent="0.5">
      <c r="A240" s="167" t="s">
        <v>1670</v>
      </c>
      <c r="B240" s="70" t="s">
        <v>1829</v>
      </c>
      <c r="C240" s="4" t="s">
        <v>195</v>
      </c>
      <c r="D240" s="125" t="s">
        <v>939</v>
      </c>
      <c r="E240" s="167" t="s">
        <v>2414</v>
      </c>
      <c r="F240" s="167" t="s">
        <v>2415</v>
      </c>
      <c r="G240" s="168">
        <f t="shared" si="26"/>
        <v>4.8611111111111112E-3</v>
      </c>
      <c r="H240" s="167">
        <v>3</v>
      </c>
      <c r="I240" s="168">
        <f t="shared" si="23"/>
        <v>1.6203703703703703E-3</v>
      </c>
    </row>
    <row r="241" spans="1:9" ht="15.3" x14ac:dyDescent="0.5">
      <c r="A241" s="167" t="s">
        <v>1671</v>
      </c>
      <c r="B241" s="70" t="s">
        <v>809</v>
      </c>
      <c r="C241" s="4" t="s">
        <v>195</v>
      </c>
      <c r="D241" s="125" t="s">
        <v>987</v>
      </c>
      <c r="E241" s="167" t="s">
        <v>2420</v>
      </c>
      <c r="F241" s="167" t="s">
        <v>2425</v>
      </c>
      <c r="G241" s="168">
        <f>14/1440</f>
        <v>9.7222222222222224E-3</v>
      </c>
      <c r="H241" s="167">
        <v>3</v>
      </c>
      <c r="I241" s="168">
        <f t="shared" si="23"/>
        <v>3.2407407407407406E-3</v>
      </c>
    </row>
    <row r="242" spans="1:9" ht="15.3" x14ac:dyDescent="0.5">
      <c r="A242" s="167" t="s">
        <v>1672</v>
      </c>
      <c r="B242" s="70" t="s">
        <v>789</v>
      </c>
      <c r="C242" s="4" t="s">
        <v>195</v>
      </c>
      <c r="D242" s="125" t="s">
        <v>987</v>
      </c>
      <c r="E242" s="167" t="s">
        <v>2420</v>
      </c>
      <c r="F242" s="167" t="s">
        <v>2425</v>
      </c>
      <c r="G242" s="168">
        <f>14/1440</f>
        <v>9.7222222222222224E-3</v>
      </c>
      <c r="H242" s="167">
        <v>3</v>
      </c>
      <c r="I242" s="168">
        <f>G242/H242</f>
        <v>3.2407407407407406E-3</v>
      </c>
    </row>
    <row r="243" spans="1:9" ht="15.3" x14ac:dyDescent="0.5">
      <c r="A243" s="167" t="s">
        <v>1853</v>
      </c>
      <c r="B243" s="70" t="s">
        <v>1830</v>
      </c>
      <c r="C243" s="4" t="s">
        <v>195</v>
      </c>
      <c r="D243" s="125" t="s">
        <v>939</v>
      </c>
      <c r="E243" s="167" t="s">
        <v>2414</v>
      </c>
      <c r="F243" s="167" t="s">
        <v>2415</v>
      </c>
      <c r="G243" s="168">
        <f t="shared" si="26"/>
        <v>4.8611111111111112E-3</v>
      </c>
      <c r="H243" s="167">
        <v>3</v>
      </c>
      <c r="I243" s="168">
        <f t="shared" si="23"/>
        <v>1.6203703703703703E-3</v>
      </c>
    </row>
    <row r="244" spans="1:9" ht="15.3" x14ac:dyDescent="0.5">
      <c r="A244" s="167" t="s">
        <v>1854</v>
      </c>
      <c r="B244" s="70" t="s">
        <v>1831</v>
      </c>
      <c r="C244" s="4" t="s">
        <v>195</v>
      </c>
      <c r="D244" s="125" t="s">
        <v>939</v>
      </c>
      <c r="E244" s="167" t="s">
        <v>2414</v>
      </c>
      <c r="F244" s="167" t="s">
        <v>2415</v>
      </c>
      <c r="G244" s="168">
        <f t="shared" si="26"/>
        <v>4.8611111111111112E-3</v>
      </c>
      <c r="H244" s="167">
        <v>3</v>
      </c>
      <c r="I244" s="168">
        <f t="shared" si="23"/>
        <v>1.6203703703703703E-3</v>
      </c>
    </row>
    <row r="245" spans="1:9" ht="15.3" x14ac:dyDescent="0.5">
      <c r="A245" s="167" t="s">
        <v>1855</v>
      </c>
      <c r="B245" s="70" t="s">
        <v>760</v>
      </c>
      <c r="C245" s="4" t="s">
        <v>125</v>
      </c>
      <c r="D245" s="125" t="s">
        <v>939</v>
      </c>
      <c r="E245" s="167" t="s">
        <v>2414</v>
      </c>
      <c r="F245" s="167" t="s">
        <v>2415</v>
      </c>
      <c r="G245" s="168">
        <f t="shared" si="26"/>
        <v>4.8611111111111112E-3</v>
      </c>
      <c r="H245" s="167">
        <v>3</v>
      </c>
      <c r="I245" s="168">
        <f t="shared" si="23"/>
        <v>1.6203703703703703E-3</v>
      </c>
    </row>
    <row r="246" spans="1:9" ht="15.3" x14ac:dyDescent="0.5">
      <c r="A246" s="167" t="s">
        <v>1856</v>
      </c>
      <c r="B246" s="70" t="s">
        <v>785</v>
      </c>
      <c r="C246" s="4" t="s">
        <v>195</v>
      </c>
      <c r="D246" s="125" t="s">
        <v>987</v>
      </c>
      <c r="E246" s="167" t="s">
        <v>2420</v>
      </c>
      <c r="F246" s="167" t="s">
        <v>2425</v>
      </c>
      <c r="G246" s="168">
        <f>14/1440</f>
        <v>9.7222222222222224E-3</v>
      </c>
      <c r="H246" s="167">
        <v>3</v>
      </c>
      <c r="I246" s="168">
        <f t="shared" si="23"/>
        <v>3.2407407407407406E-3</v>
      </c>
    </row>
    <row r="247" spans="1:9" ht="15.3" x14ac:dyDescent="0.5">
      <c r="A247" s="167" t="s">
        <v>1857</v>
      </c>
      <c r="B247" s="70" t="s">
        <v>790</v>
      </c>
      <c r="C247" s="4" t="s">
        <v>195</v>
      </c>
      <c r="D247" s="125" t="s">
        <v>940</v>
      </c>
      <c r="E247" s="167" t="s">
        <v>2373</v>
      </c>
      <c r="F247" s="167" t="s">
        <v>2374</v>
      </c>
      <c r="G247" s="168">
        <f>2/1440</f>
        <v>1.3888888888888889E-3</v>
      </c>
      <c r="H247" s="167">
        <v>3</v>
      </c>
      <c r="I247" s="168">
        <f t="shared" si="23"/>
        <v>4.6296296296296298E-4</v>
      </c>
    </row>
    <row r="248" spans="1:9" ht="15.3" x14ac:dyDescent="0.5">
      <c r="A248" s="167" t="s">
        <v>1858</v>
      </c>
      <c r="B248" s="70" t="s">
        <v>1832</v>
      </c>
      <c r="C248" s="4" t="s">
        <v>195</v>
      </c>
      <c r="D248" s="125" t="s">
        <v>939</v>
      </c>
      <c r="E248" s="167" t="s">
        <v>2414</v>
      </c>
      <c r="F248" s="167" t="s">
        <v>2415</v>
      </c>
      <c r="G248" s="168">
        <f>7/1440</f>
        <v>4.8611111111111112E-3</v>
      </c>
      <c r="H248" s="167">
        <v>3</v>
      </c>
      <c r="I248" s="168">
        <f t="shared" si="23"/>
        <v>1.6203703703703703E-3</v>
      </c>
    </row>
    <row r="249" spans="1:9" ht="15.3" x14ac:dyDescent="0.5">
      <c r="A249" s="167" t="s">
        <v>1859</v>
      </c>
      <c r="B249" s="70" t="s">
        <v>1833</v>
      </c>
      <c r="C249" s="4" t="s">
        <v>195</v>
      </c>
      <c r="D249" s="125" t="s">
        <v>939</v>
      </c>
      <c r="E249" s="167" t="s">
        <v>2414</v>
      </c>
      <c r="F249" s="167" t="s">
        <v>2415</v>
      </c>
      <c r="G249" s="168">
        <f>7/1440</f>
        <v>4.8611111111111112E-3</v>
      </c>
      <c r="H249" s="167">
        <v>3</v>
      </c>
      <c r="I249" s="168">
        <f t="shared" si="23"/>
        <v>1.6203703703703703E-3</v>
      </c>
    </row>
    <row r="250" spans="1:9" ht="15.3" x14ac:dyDescent="0.5">
      <c r="A250" s="167" t="s">
        <v>1860</v>
      </c>
      <c r="B250" s="70" t="s">
        <v>1847</v>
      </c>
      <c r="C250" s="4" t="s">
        <v>196</v>
      </c>
      <c r="D250" s="125" t="s">
        <v>940</v>
      </c>
      <c r="E250" s="167" t="s">
        <v>2373</v>
      </c>
      <c r="F250" s="167" t="s">
        <v>2374</v>
      </c>
      <c r="G250" s="168">
        <f>2/1440</f>
        <v>1.3888888888888889E-3</v>
      </c>
      <c r="H250" s="167">
        <v>3</v>
      </c>
      <c r="I250" s="168">
        <f t="shared" si="23"/>
        <v>4.6296296296296298E-4</v>
      </c>
    </row>
    <row r="251" spans="1:9" ht="15.3" x14ac:dyDescent="0.5">
      <c r="A251" s="167" t="s">
        <v>1861</v>
      </c>
      <c r="B251" s="70" t="s">
        <v>1848</v>
      </c>
      <c r="C251" s="4" t="s">
        <v>196</v>
      </c>
      <c r="D251" s="125" t="s">
        <v>940</v>
      </c>
      <c r="E251" s="167" t="s">
        <v>2373</v>
      </c>
      <c r="F251" s="167" t="s">
        <v>2374</v>
      </c>
      <c r="G251" s="168">
        <f t="shared" ref="G251:G252" si="27">2/1440</f>
        <v>1.3888888888888889E-3</v>
      </c>
      <c r="H251" s="167">
        <v>3</v>
      </c>
      <c r="I251" s="168">
        <f t="shared" si="23"/>
        <v>4.6296296296296298E-4</v>
      </c>
    </row>
    <row r="252" spans="1:9" ht="15.3" x14ac:dyDescent="0.5">
      <c r="A252" s="167" t="s">
        <v>1862</v>
      </c>
      <c r="B252" s="70" t="s">
        <v>1849</v>
      </c>
      <c r="C252" s="4" t="s">
        <v>1062</v>
      </c>
      <c r="D252" s="125" t="s">
        <v>940</v>
      </c>
      <c r="E252" s="167" t="s">
        <v>2373</v>
      </c>
      <c r="F252" s="167" t="s">
        <v>2374</v>
      </c>
      <c r="G252" s="168">
        <f t="shared" si="27"/>
        <v>1.3888888888888889E-3</v>
      </c>
      <c r="H252" s="167">
        <v>3</v>
      </c>
      <c r="I252" s="168">
        <f t="shared" si="23"/>
        <v>4.6296296296296298E-4</v>
      </c>
    </row>
    <row r="253" spans="1:9" ht="15.3" x14ac:dyDescent="0.5">
      <c r="A253" s="167" t="s">
        <v>1863</v>
      </c>
      <c r="B253" s="70" t="s">
        <v>1850</v>
      </c>
      <c r="C253" s="4" t="s">
        <v>313</v>
      </c>
      <c r="D253" s="125" t="s">
        <v>939</v>
      </c>
      <c r="E253" s="167" t="s">
        <v>2414</v>
      </c>
      <c r="F253" s="167" t="s">
        <v>2415</v>
      </c>
      <c r="G253" s="168">
        <f>7/1440</f>
        <v>4.8611111111111112E-3</v>
      </c>
      <c r="H253" s="167">
        <v>3</v>
      </c>
      <c r="I253" s="168">
        <f t="shared" si="23"/>
        <v>1.6203703703703703E-3</v>
      </c>
    </row>
    <row r="254" spans="1:9" ht="15.3" x14ac:dyDescent="0.5">
      <c r="A254" s="167" t="s">
        <v>1864</v>
      </c>
      <c r="B254" s="70" t="s">
        <v>1851</v>
      </c>
      <c r="C254" s="4" t="s">
        <v>195</v>
      </c>
      <c r="D254" s="125" t="s">
        <v>939</v>
      </c>
      <c r="E254" s="167" t="s">
        <v>2414</v>
      </c>
      <c r="F254" s="167" t="s">
        <v>2415</v>
      </c>
      <c r="G254" s="168">
        <f t="shared" ref="G254:G256" si="28">7/1440</f>
        <v>4.8611111111111112E-3</v>
      </c>
      <c r="H254" s="167">
        <v>3</v>
      </c>
      <c r="I254" s="168">
        <f t="shared" si="23"/>
        <v>1.6203703703703703E-3</v>
      </c>
    </row>
    <row r="255" spans="1:9" ht="15.3" x14ac:dyDescent="0.5">
      <c r="A255" s="167" t="s">
        <v>1865</v>
      </c>
      <c r="B255" s="70" t="s">
        <v>1834</v>
      </c>
      <c r="C255" s="4" t="s">
        <v>195</v>
      </c>
      <c r="D255" s="125" t="s">
        <v>939</v>
      </c>
      <c r="E255" s="167" t="s">
        <v>2414</v>
      </c>
      <c r="F255" s="167" t="s">
        <v>2415</v>
      </c>
      <c r="G255" s="168">
        <f t="shared" si="28"/>
        <v>4.8611111111111112E-3</v>
      </c>
      <c r="H255" s="167">
        <v>3</v>
      </c>
      <c r="I255" s="168">
        <f t="shared" si="23"/>
        <v>1.6203703703703703E-3</v>
      </c>
    </row>
    <row r="256" spans="1:9" ht="15.3" x14ac:dyDescent="0.5">
      <c r="A256" s="167" t="s">
        <v>1866</v>
      </c>
      <c r="B256" s="70" t="s">
        <v>1835</v>
      </c>
      <c r="C256" s="4" t="s">
        <v>195</v>
      </c>
      <c r="D256" s="125" t="s">
        <v>939</v>
      </c>
      <c r="E256" s="167" t="s">
        <v>2414</v>
      </c>
      <c r="F256" s="167" t="s">
        <v>2415</v>
      </c>
      <c r="G256" s="168">
        <f t="shared" si="28"/>
        <v>4.8611111111111112E-3</v>
      </c>
      <c r="H256" s="167">
        <v>3</v>
      </c>
      <c r="I256" s="168">
        <f t="shared" si="23"/>
        <v>1.6203703703703703E-3</v>
      </c>
    </row>
    <row r="257" spans="1:9" ht="15.3" x14ac:dyDescent="0.5">
      <c r="A257" s="167" t="s">
        <v>1867</v>
      </c>
      <c r="B257" s="70" t="s">
        <v>1836</v>
      </c>
      <c r="C257" s="4" t="s">
        <v>195</v>
      </c>
      <c r="D257" s="125" t="s">
        <v>912</v>
      </c>
      <c r="E257" s="167" t="s">
        <v>2421</v>
      </c>
      <c r="F257" s="167" t="s">
        <v>2426</v>
      </c>
      <c r="G257" s="168">
        <f>45/1440</f>
        <v>3.125E-2</v>
      </c>
      <c r="H257" s="167">
        <v>3</v>
      </c>
      <c r="I257" s="168">
        <f t="shared" ref="I257:I266" si="29">G257/H257</f>
        <v>1.0416666666666666E-2</v>
      </c>
    </row>
    <row r="258" spans="1:9" ht="15.3" x14ac:dyDescent="0.5">
      <c r="A258" s="167" t="s">
        <v>1868</v>
      </c>
      <c r="B258" s="70" t="s">
        <v>1837</v>
      </c>
      <c r="C258" s="4" t="s">
        <v>195</v>
      </c>
      <c r="D258" s="125" t="s">
        <v>912</v>
      </c>
      <c r="E258" s="167" t="s">
        <v>2421</v>
      </c>
      <c r="F258" s="167" t="s">
        <v>2426</v>
      </c>
      <c r="G258" s="168">
        <f t="shared" ref="G258:G259" si="30">45/1440</f>
        <v>3.125E-2</v>
      </c>
      <c r="H258" s="167">
        <v>3</v>
      </c>
      <c r="I258" s="168">
        <f t="shared" si="29"/>
        <v>1.0416666666666666E-2</v>
      </c>
    </row>
    <row r="259" spans="1:9" ht="15.3" x14ac:dyDescent="0.5">
      <c r="A259" s="167" t="s">
        <v>1869</v>
      </c>
      <c r="B259" s="70" t="s">
        <v>1838</v>
      </c>
      <c r="C259" s="4" t="s">
        <v>195</v>
      </c>
      <c r="D259" s="125" t="s">
        <v>912</v>
      </c>
      <c r="E259" s="167" t="s">
        <v>2421</v>
      </c>
      <c r="F259" s="167" t="s">
        <v>2426</v>
      </c>
      <c r="G259" s="168">
        <f t="shared" si="30"/>
        <v>3.125E-2</v>
      </c>
      <c r="H259" s="167">
        <v>3</v>
      </c>
      <c r="I259" s="168">
        <f t="shared" si="29"/>
        <v>1.0416666666666666E-2</v>
      </c>
    </row>
    <row r="260" spans="1:9" ht="15.3" x14ac:dyDescent="0.5">
      <c r="A260" s="167" t="s">
        <v>1870</v>
      </c>
      <c r="B260" s="70" t="s">
        <v>1852</v>
      </c>
      <c r="C260" s="4" t="s">
        <v>196</v>
      </c>
      <c r="D260" s="125" t="s">
        <v>1111</v>
      </c>
      <c r="E260" s="167" t="s">
        <v>2391</v>
      </c>
      <c r="F260" s="167" t="s">
        <v>2407</v>
      </c>
      <c r="G260" s="168">
        <f>3/1440</f>
        <v>2.0833333333333333E-3</v>
      </c>
      <c r="H260" s="167">
        <v>3</v>
      </c>
      <c r="I260" s="168">
        <f t="shared" si="29"/>
        <v>6.9444444444444447E-4</v>
      </c>
    </row>
    <row r="261" spans="1:9" ht="15.3" x14ac:dyDescent="0.5">
      <c r="A261" s="167" t="s">
        <v>1871</v>
      </c>
      <c r="B261" s="70" t="s">
        <v>965</v>
      </c>
      <c r="C261" s="4" t="s">
        <v>196</v>
      </c>
      <c r="D261" s="125" t="s">
        <v>1111</v>
      </c>
      <c r="E261" s="167" t="s">
        <v>2391</v>
      </c>
      <c r="F261" s="167" t="s">
        <v>2407</v>
      </c>
      <c r="G261" s="168">
        <f>3/1440</f>
        <v>2.0833333333333333E-3</v>
      </c>
      <c r="H261" s="167">
        <v>3</v>
      </c>
      <c r="I261" s="168">
        <f>G261/H261</f>
        <v>6.9444444444444447E-4</v>
      </c>
    </row>
    <row r="262" spans="1:9" ht="15.3" x14ac:dyDescent="0.5">
      <c r="A262" s="167" t="s">
        <v>1872</v>
      </c>
      <c r="B262" s="70" t="s">
        <v>1839</v>
      </c>
      <c r="C262" s="4" t="s">
        <v>195</v>
      </c>
      <c r="D262" s="125" t="s">
        <v>939</v>
      </c>
      <c r="E262" s="167" t="s">
        <v>2414</v>
      </c>
      <c r="F262" s="167" t="s">
        <v>2415</v>
      </c>
      <c r="G262" s="168">
        <f>7/1440</f>
        <v>4.8611111111111112E-3</v>
      </c>
      <c r="H262" s="167">
        <v>3</v>
      </c>
      <c r="I262" s="168">
        <f t="shared" si="29"/>
        <v>1.6203703703703703E-3</v>
      </c>
    </row>
    <row r="263" spans="1:9" ht="15.3" x14ac:dyDescent="0.5">
      <c r="A263" s="167" t="s">
        <v>1873</v>
      </c>
      <c r="B263" s="70" t="s">
        <v>1840</v>
      </c>
      <c r="C263" s="4" t="s">
        <v>195</v>
      </c>
      <c r="D263" s="125" t="s">
        <v>939</v>
      </c>
      <c r="E263" s="167" t="s">
        <v>2414</v>
      </c>
      <c r="F263" s="167" t="s">
        <v>2415</v>
      </c>
      <c r="G263" s="168">
        <f t="shared" ref="G263:G265" si="31">7/1440</f>
        <v>4.8611111111111112E-3</v>
      </c>
      <c r="H263" s="167">
        <v>3</v>
      </c>
      <c r="I263" s="168">
        <f t="shared" si="29"/>
        <v>1.6203703703703703E-3</v>
      </c>
    </row>
    <row r="264" spans="1:9" ht="15.3" x14ac:dyDescent="0.5">
      <c r="A264" s="167" t="s">
        <v>1874</v>
      </c>
      <c r="B264" s="70" t="s">
        <v>1841</v>
      </c>
      <c r="C264" s="4" t="s">
        <v>125</v>
      </c>
      <c r="D264" s="125" t="s">
        <v>939</v>
      </c>
      <c r="E264" s="167" t="s">
        <v>2414</v>
      </c>
      <c r="F264" s="167" t="s">
        <v>2415</v>
      </c>
      <c r="G264" s="168">
        <f t="shared" si="31"/>
        <v>4.8611111111111112E-3</v>
      </c>
      <c r="H264" s="167">
        <v>3</v>
      </c>
      <c r="I264" s="168">
        <f t="shared" si="29"/>
        <v>1.6203703703703703E-3</v>
      </c>
    </row>
    <row r="265" spans="1:9" ht="15.3" x14ac:dyDescent="0.5">
      <c r="A265" s="167" t="s">
        <v>1875</v>
      </c>
      <c r="B265" s="70" t="s">
        <v>1842</v>
      </c>
      <c r="C265" s="4" t="s">
        <v>125</v>
      </c>
      <c r="D265" s="125" t="s">
        <v>939</v>
      </c>
      <c r="E265" s="167" t="s">
        <v>2414</v>
      </c>
      <c r="F265" s="167" t="s">
        <v>2415</v>
      </c>
      <c r="G265" s="168">
        <f t="shared" si="31"/>
        <v>4.8611111111111112E-3</v>
      </c>
      <c r="H265" s="167">
        <v>3</v>
      </c>
      <c r="I265" s="168">
        <f t="shared" si="29"/>
        <v>1.6203703703703703E-3</v>
      </c>
    </row>
    <row r="266" spans="1:9" ht="15.3" x14ac:dyDescent="0.5">
      <c r="A266" s="167" t="s">
        <v>1876</v>
      </c>
      <c r="B266" s="16" t="s">
        <v>993</v>
      </c>
      <c r="C266" s="6" t="s">
        <v>125</v>
      </c>
      <c r="D266" s="125" t="s">
        <v>333</v>
      </c>
      <c r="E266" s="167" t="s">
        <v>2382</v>
      </c>
      <c r="F266" s="167" t="s">
        <v>2399</v>
      </c>
      <c r="G266" s="168">
        <f t="shared" ref="G266" si="32">1/1440</f>
        <v>6.9444444444444447E-4</v>
      </c>
      <c r="H266" s="167">
        <v>3</v>
      </c>
      <c r="I266" s="168">
        <f t="shared" si="29"/>
        <v>2.3148148148148149E-4</v>
      </c>
    </row>
    <row r="267" spans="1:9" ht="15.3" x14ac:dyDescent="0.5">
      <c r="A267" s="169">
        <v>10</v>
      </c>
      <c r="B267" s="165" t="s">
        <v>1877</v>
      </c>
      <c r="C267" s="167"/>
      <c r="D267" s="167"/>
      <c r="E267" s="167"/>
      <c r="F267" s="167"/>
      <c r="G267" s="167"/>
      <c r="H267" s="167"/>
      <c r="I267" s="169" t="s">
        <v>1590</v>
      </c>
    </row>
    <row r="268" spans="1:9" ht="15.3" x14ac:dyDescent="0.5">
      <c r="A268" s="167" t="s">
        <v>553</v>
      </c>
      <c r="B268" s="70" t="s">
        <v>795</v>
      </c>
      <c r="C268" s="4" t="s">
        <v>1922</v>
      </c>
      <c r="D268" s="167" t="s">
        <v>1924</v>
      </c>
      <c r="E268" s="167" t="s">
        <v>2428</v>
      </c>
      <c r="F268" s="167" t="s">
        <v>2430</v>
      </c>
      <c r="G268" s="168">
        <f>30/1440</f>
        <v>2.0833333333333332E-2</v>
      </c>
      <c r="H268" s="167">
        <v>3</v>
      </c>
      <c r="I268" s="168">
        <f>G268/H268</f>
        <v>6.9444444444444441E-3</v>
      </c>
    </row>
    <row r="269" spans="1:9" ht="15.3" x14ac:dyDescent="0.5">
      <c r="A269" s="167" t="s">
        <v>554</v>
      </c>
      <c r="B269" s="70" t="s">
        <v>785</v>
      </c>
      <c r="C269" s="4" t="s">
        <v>195</v>
      </c>
      <c r="D269" s="167" t="s">
        <v>1845</v>
      </c>
      <c r="E269" s="167" t="s">
        <v>2419</v>
      </c>
      <c r="F269" s="167" t="s">
        <v>2424</v>
      </c>
      <c r="G269" s="168">
        <f>10/1440</f>
        <v>6.9444444444444441E-3</v>
      </c>
      <c r="H269" s="167">
        <v>3</v>
      </c>
      <c r="I269" s="168">
        <f t="shared" ref="I269:I329" si="33">G269/H269</f>
        <v>2.3148148148148147E-3</v>
      </c>
    </row>
    <row r="270" spans="1:9" ht="15.3" x14ac:dyDescent="0.5">
      <c r="A270" s="167" t="s">
        <v>555</v>
      </c>
      <c r="B270" s="70" t="s">
        <v>786</v>
      </c>
      <c r="C270" s="4" t="s">
        <v>195</v>
      </c>
      <c r="D270" s="167" t="s">
        <v>939</v>
      </c>
      <c r="E270" s="167" t="s">
        <v>2414</v>
      </c>
      <c r="F270" s="167" t="s">
        <v>2415</v>
      </c>
      <c r="G270" s="168">
        <f>7/1440</f>
        <v>4.8611111111111112E-3</v>
      </c>
      <c r="H270" s="167">
        <v>3</v>
      </c>
      <c r="I270" s="168">
        <f t="shared" si="33"/>
        <v>1.6203703703703703E-3</v>
      </c>
    </row>
    <row r="271" spans="1:9" ht="15.3" x14ac:dyDescent="0.5">
      <c r="A271" s="167" t="s">
        <v>556</v>
      </c>
      <c r="B271" s="70" t="s">
        <v>1878</v>
      </c>
      <c r="C271" s="4" t="s">
        <v>195</v>
      </c>
      <c r="D271" s="167" t="s">
        <v>939</v>
      </c>
      <c r="E271" s="167" t="s">
        <v>2414</v>
      </c>
      <c r="F271" s="167" t="s">
        <v>2415</v>
      </c>
      <c r="G271" s="168">
        <f t="shared" ref="G271:G284" si="34">7/1440</f>
        <v>4.8611111111111112E-3</v>
      </c>
      <c r="H271" s="167">
        <v>3</v>
      </c>
      <c r="I271" s="168">
        <f t="shared" si="33"/>
        <v>1.6203703703703703E-3</v>
      </c>
    </row>
    <row r="272" spans="1:9" ht="15.3" x14ac:dyDescent="0.5">
      <c r="A272" s="167" t="s">
        <v>557</v>
      </c>
      <c r="B272" s="70" t="s">
        <v>789</v>
      </c>
      <c r="C272" s="4" t="s">
        <v>195</v>
      </c>
      <c r="D272" s="167" t="s">
        <v>939</v>
      </c>
      <c r="E272" s="167" t="s">
        <v>2414</v>
      </c>
      <c r="F272" s="167" t="s">
        <v>2415</v>
      </c>
      <c r="G272" s="168">
        <f t="shared" si="34"/>
        <v>4.8611111111111112E-3</v>
      </c>
      <c r="H272" s="167">
        <v>3</v>
      </c>
      <c r="I272" s="168">
        <f t="shared" si="33"/>
        <v>1.6203703703703703E-3</v>
      </c>
    </row>
    <row r="273" spans="1:11" ht="15.3" x14ac:dyDescent="0.5">
      <c r="A273" s="167" t="s">
        <v>558</v>
      </c>
      <c r="B273" s="70" t="s">
        <v>808</v>
      </c>
      <c r="C273" s="4" t="s">
        <v>195</v>
      </c>
      <c r="D273" s="167" t="s">
        <v>939</v>
      </c>
      <c r="E273" s="167" t="s">
        <v>2414</v>
      </c>
      <c r="F273" s="167" t="s">
        <v>2415</v>
      </c>
      <c r="G273" s="168">
        <f t="shared" si="34"/>
        <v>4.8611111111111112E-3</v>
      </c>
      <c r="H273" s="167">
        <v>5</v>
      </c>
      <c r="I273" s="168">
        <f t="shared" si="33"/>
        <v>9.7222222222222219E-4</v>
      </c>
    </row>
    <row r="274" spans="1:11" ht="15.3" x14ac:dyDescent="0.5">
      <c r="A274" s="167" t="s">
        <v>559</v>
      </c>
      <c r="B274" s="70" t="s">
        <v>1879</v>
      </c>
      <c r="C274" s="4" t="s">
        <v>195</v>
      </c>
      <c r="D274" s="167" t="s">
        <v>939</v>
      </c>
      <c r="E274" s="167" t="s">
        <v>2414</v>
      </c>
      <c r="F274" s="167" t="s">
        <v>2415</v>
      </c>
      <c r="G274" s="168">
        <f t="shared" si="34"/>
        <v>4.8611111111111112E-3</v>
      </c>
      <c r="H274" s="167">
        <v>3</v>
      </c>
      <c r="I274" s="168">
        <f t="shared" si="33"/>
        <v>1.6203703703703703E-3</v>
      </c>
    </row>
    <row r="275" spans="1:11" ht="15.3" x14ac:dyDescent="0.5">
      <c r="A275" s="167" t="s">
        <v>560</v>
      </c>
      <c r="B275" s="70" t="s">
        <v>1925</v>
      </c>
      <c r="C275" s="4" t="s">
        <v>196</v>
      </c>
      <c r="D275" s="167" t="s">
        <v>939</v>
      </c>
      <c r="E275" s="167" t="s">
        <v>2414</v>
      </c>
      <c r="F275" s="167" t="s">
        <v>2415</v>
      </c>
      <c r="G275" s="168">
        <f t="shared" si="34"/>
        <v>4.8611111111111112E-3</v>
      </c>
      <c r="H275" s="167">
        <v>3</v>
      </c>
      <c r="I275" s="168">
        <f t="shared" si="33"/>
        <v>1.6203703703703703E-3</v>
      </c>
    </row>
    <row r="276" spans="1:11" ht="15.3" x14ac:dyDescent="0.5">
      <c r="A276" s="167" t="s">
        <v>561</v>
      </c>
      <c r="B276" s="70" t="s">
        <v>1926</v>
      </c>
      <c r="C276" s="4" t="s">
        <v>196</v>
      </c>
      <c r="D276" s="167" t="s">
        <v>939</v>
      </c>
      <c r="E276" s="167" t="s">
        <v>2414</v>
      </c>
      <c r="F276" s="167" t="s">
        <v>2415</v>
      </c>
      <c r="G276" s="168">
        <f t="shared" si="34"/>
        <v>4.8611111111111112E-3</v>
      </c>
      <c r="H276" s="167">
        <v>3</v>
      </c>
      <c r="I276" s="168">
        <f t="shared" si="33"/>
        <v>1.6203703703703703E-3</v>
      </c>
      <c r="K276" s="114">
        <f>32*45</f>
        <v>1440</v>
      </c>
    </row>
    <row r="277" spans="1:11" ht="15.3" x14ac:dyDescent="0.5">
      <c r="A277" s="167" t="s">
        <v>562</v>
      </c>
      <c r="B277" s="70" t="s">
        <v>1927</v>
      </c>
      <c r="C277" s="4" t="s">
        <v>195</v>
      </c>
      <c r="D277" s="167" t="s">
        <v>939</v>
      </c>
      <c r="E277" s="167" t="s">
        <v>2414</v>
      </c>
      <c r="F277" s="167" t="s">
        <v>2415</v>
      </c>
      <c r="G277" s="168">
        <f t="shared" si="34"/>
        <v>4.8611111111111112E-3</v>
      </c>
      <c r="H277" s="167">
        <v>3</v>
      </c>
      <c r="I277" s="168">
        <f t="shared" si="33"/>
        <v>1.6203703703703703E-3</v>
      </c>
    </row>
    <row r="278" spans="1:11" ht="15.3" x14ac:dyDescent="0.5">
      <c r="A278" s="167" t="s">
        <v>563</v>
      </c>
      <c r="B278" s="70" t="s">
        <v>1880</v>
      </c>
      <c r="C278" s="4" t="s">
        <v>195</v>
      </c>
      <c r="D278" s="167" t="s">
        <v>939</v>
      </c>
      <c r="E278" s="167" t="s">
        <v>2414</v>
      </c>
      <c r="F278" s="167" t="s">
        <v>2415</v>
      </c>
      <c r="G278" s="168">
        <f t="shared" si="34"/>
        <v>4.8611111111111112E-3</v>
      </c>
      <c r="H278" s="167">
        <v>3</v>
      </c>
      <c r="I278" s="168">
        <f t="shared" si="33"/>
        <v>1.6203703703703703E-3</v>
      </c>
    </row>
    <row r="279" spans="1:11" ht="15.3" x14ac:dyDescent="0.5">
      <c r="A279" s="167" t="s">
        <v>564</v>
      </c>
      <c r="B279" s="70" t="s">
        <v>1881</v>
      </c>
      <c r="C279" s="4" t="s">
        <v>195</v>
      </c>
      <c r="D279" s="167" t="s">
        <v>939</v>
      </c>
      <c r="E279" s="167" t="s">
        <v>2414</v>
      </c>
      <c r="F279" s="167" t="s">
        <v>2415</v>
      </c>
      <c r="G279" s="168">
        <f t="shared" si="34"/>
        <v>4.8611111111111112E-3</v>
      </c>
      <c r="H279" s="167">
        <v>3</v>
      </c>
      <c r="I279" s="168">
        <f t="shared" si="33"/>
        <v>1.6203703703703703E-3</v>
      </c>
    </row>
    <row r="280" spans="1:11" ht="15.3" x14ac:dyDescent="0.5">
      <c r="A280" s="167" t="s">
        <v>1932</v>
      </c>
      <c r="B280" s="70" t="s">
        <v>1882</v>
      </c>
      <c r="C280" s="4" t="s">
        <v>195</v>
      </c>
      <c r="D280" s="167" t="s">
        <v>939</v>
      </c>
      <c r="E280" s="167" t="s">
        <v>2414</v>
      </c>
      <c r="F280" s="167" t="s">
        <v>2415</v>
      </c>
      <c r="G280" s="168">
        <f t="shared" si="34"/>
        <v>4.8611111111111112E-3</v>
      </c>
      <c r="H280" s="167">
        <v>3</v>
      </c>
      <c r="I280" s="168">
        <f t="shared" si="33"/>
        <v>1.6203703703703703E-3</v>
      </c>
    </row>
    <row r="281" spans="1:11" ht="15.3" x14ac:dyDescent="0.5">
      <c r="A281" s="167" t="s">
        <v>1933</v>
      </c>
      <c r="B281" s="70" t="s">
        <v>1883</v>
      </c>
      <c r="C281" s="4" t="s">
        <v>195</v>
      </c>
      <c r="D281" s="167" t="s">
        <v>939</v>
      </c>
      <c r="E281" s="167" t="s">
        <v>2414</v>
      </c>
      <c r="F281" s="167" t="s">
        <v>2415</v>
      </c>
      <c r="G281" s="168">
        <f t="shared" si="34"/>
        <v>4.8611111111111112E-3</v>
      </c>
      <c r="H281" s="167">
        <v>3</v>
      </c>
      <c r="I281" s="168">
        <f t="shared" si="33"/>
        <v>1.6203703703703703E-3</v>
      </c>
    </row>
    <row r="282" spans="1:11" ht="15.3" x14ac:dyDescent="0.5">
      <c r="A282" s="167" t="s">
        <v>1934</v>
      </c>
      <c r="B282" s="70" t="s">
        <v>804</v>
      </c>
      <c r="C282" s="4" t="s">
        <v>195</v>
      </c>
      <c r="D282" s="167" t="s">
        <v>987</v>
      </c>
      <c r="E282" s="167" t="s">
        <v>2420</v>
      </c>
      <c r="F282" s="167" t="s">
        <v>2425</v>
      </c>
      <c r="G282" s="168">
        <f>14/1440</f>
        <v>9.7222222222222224E-3</v>
      </c>
      <c r="H282" s="167">
        <v>3</v>
      </c>
      <c r="I282" s="168">
        <f t="shared" si="33"/>
        <v>3.2407407407407406E-3</v>
      </c>
    </row>
    <row r="283" spans="1:11" ht="15.3" x14ac:dyDescent="0.5">
      <c r="A283" s="167" t="s">
        <v>1935</v>
      </c>
      <c r="B283" s="70" t="s">
        <v>1884</v>
      </c>
      <c r="C283" s="4" t="s">
        <v>428</v>
      </c>
      <c r="D283" s="167" t="s">
        <v>939</v>
      </c>
      <c r="E283" s="167" t="s">
        <v>2414</v>
      </c>
      <c r="F283" s="167" t="s">
        <v>2415</v>
      </c>
      <c r="G283" s="168">
        <f t="shared" si="34"/>
        <v>4.8611111111111112E-3</v>
      </c>
      <c r="H283" s="167">
        <v>3</v>
      </c>
      <c r="I283" s="168">
        <f t="shared" si="33"/>
        <v>1.6203703703703703E-3</v>
      </c>
    </row>
    <row r="284" spans="1:11" ht="15.3" x14ac:dyDescent="0.5">
      <c r="A284" s="167" t="s">
        <v>1936</v>
      </c>
      <c r="B284" s="70" t="s">
        <v>1885</v>
      </c>
      <c r="C284" s="4" t="s">
        <v>125</v>
      </c>
      <c r="D284" s="167" t="s">
        <v>939</v>
      </c>
      <c r="E284" s="167" t="s">
        <v>2414</v>
      </c>
      <c r="F284" s="167" t="s">
        <v>2415</v>
      </c>
      <c r="G284" s="168">
        <f t="shared" si="34"/>
        <v>4.8611111111111112E-3</v>
      </c>
      <c r="H284" s="167">
        <v>3</v>
      </c>
      <c r="I284" s="168">
        <f t="shared" si="33"/>
        <v>1.6203703703703703E-3</v>
      </c>
    </row>
    <row r="285" spans="1:11" ht="15.3" x14ac:dyDescent="0.5">
      <c r="A285" s="167" t="s">
        <v>1937</v>
      </c>
      <c r="B285" s="70" t="s">
        <v>1886</v>
      </c>
      <c r="C285" s="4" t="s">
        <v>1923</v>
      </c>
      <c r="D285" s="167" t="s">
        <v>333</v>
      </c>
      <c r="E285" s="167" t="s">
        <v>2382</v>
      </c>
      <c r="F285" s="167" t="s">
        <v>2399</v>
      </c>
      <c r="G285" s="168">
        <f>1/1440</f>
        <v>6.9444444444444447E-4</v>
      </c>
      <c r="H285" s="167">
        <v>3</v>
      </c>
      <c r="I285" s="168">
        <f t="shared" si="33"/>
        <v>2.3148148148148149E-4</v>
      </c>
    </row>
    <row r="286" spans="1:11" ht="15.3" x14ac:dyDescent="0.5">
      <c r="A286" s="167" t="s">
        <v>1938</v>
      </c>
      <c r="B286" s="70" t="s">
        <v>1887</v>
      </c>
      <c r="C286" s="4" t="s">
        <v>195</v>
      </c>
      <c r="D286" s="167" t="s">
        <v>1846</v>
      </c>
      <c r="E286" s="167" t="s">
        <v>2383</v>
      </c>
      <c r="F286" s="167" t="s">
        <v>2400</v>
      </c>
      <c r="G286" s="168">
        <f>5/1440</f>
        <v>3.472222222222222E-3</v>
      </c>
      <c r="H286" s="167">
        <v>3</v>
      </c>
      <c r="I286" s="168">
        <f t="shared" si="33"/>
        <v>1.1574074074074073E-3</v>
      </c>
    </row>
    <row r="287" spans="1:11" ht="15.3" x14ac:dyDescent="0.5">
      <c r="A287" s="167" t="s">
        <v>1939</v>
      </c>
      <c r="B287" s="70" t="s">
        <v>1888</v>
      </c>
      <c r="C287" s="4" t="s">
        <v>195</v>
      </c>
      <c r="D287" s="167" t="s">
        <v>1928</v>
      </c>
      <c r="E287" s="167" t="s">
        <v>2429</v>
      </c>
      <c r="F287" s="167" t="s">
        <v>2431</v>
      </c>
      <c r="G287" s="168">
        <f>15/1440</f>
        <v>1.0416666666666666E-2</v>
      </c>
      <c r="H287" s="167">
        <v>3</v>
      </c>
      <c r="I287" s="168">
        <f t="shared" si="33"/>
        <v>3.472222222222222E-3</v>
      </c>
    </row>
    <row r="288" spans="1:11" ht="15.3" x14ac:dyDescent="0.5">
      <c r="A288" s="167" t="s">
        <v>1940</v>
      </c>
      <c r="B288" s="70" t="s">
        <v>1889</v>
      </c>
      <c r="C288" s="4" t="s">
        <v>195</v>
      </c>
      <c r="D288" s="167" t="s">
        <v>939</v>
      </c>
      <c r="E288" s="167" t="s">
        <v>2414</v>
      </c>
      <c r="F288" s="167" t="s">
        <v>2415</v>
      </c>
      <c r="G288" s="168">
        <f t="shared" ref="G288:G293" si="35">7/1440</f>
        <v>4.8611111111111112E-3</v>
      </c>
      <c r="H288" s="167">
        <v>3</v>
      </c>
      <c r="I288" s="168">
        <f t="shared" si="33"/>
        <v>1.6203703703703703E-3</v>
      </c>
    </row>
    <row r="289" spans="1:9" ht="15.3" x14ac:dyDescent="0.5">
      <c r="A289" s="167" t="s">
        <v>1941</v>
      </c>
      <c r="B289" s="70" t="s">
        <v>809</v>
      </c>
      <c r="C289" s="4" t="s">
        <v>195</v>
      </c>
      <c r="D289" s="167" t="s">
        <v>939</v>
      </c>
      <c r="E289" s="167" t="s">
        <v>2414</v>
      </c>
      <c r="F289" s="167" t="s">
        <v>2415</v>
      </c>
      <c r="G289" s="168">
        <f t="shared" si="35"/>
        <v>4.8611111111111112E-3</v>
      </c>
      <c r="H289" s="167">
        <v>3</v>
      </c>
      <c r="I289" s="168">
        <f t="shared" si="33"/>
        <v>1.6203703703703703E-3</v>
      </c>
    </row>
    <row r="290" spans="1:9" ht="15.3" x14ac:dyDescent="0.5">
      <c r="A290" s="167" t="s">
        <v>1942</v>
      </c>
      <c r="B290" s="70" t="s">
        <v>1890</v>
      </c>
      <c r="C290" s="4" t="s">
        <v>195</v>
      </c>
      <c r="D290" s="167" t="s">
        <v>939</v>
      </c>
      <c r="E290" s="167" t="s">
        <v>2414</v>
      </c>
      <c r="F290" s="167" t="s">
        <v>2415</v>
      </c>
      <c r="G290" s="168">
        <f t="shared" si="35"/>
        <v>4.8611111111111112E-3</v>
      </c>
      <c r="H290" s="167">
        <v>3</v>
      </c>
      <c r="I290" s="168">
        <f t="shared" si="33"/>
        <v>1.6203703703703703E-3</v>
      </c>
    </row>
    <row r="291" spans="1:9" ht="15.3" x14ac:dyDescent="0.5">
      <c r="A291" s="167" t="s">
        <v>1943</v>
      </c>
      <c r="B291" s="70" t="s">
        <v>1891</v>
      </c>
      <c r="C291" s="4" t="s">
        <v>195</v>
      </c>
      <c r="D291" s="167" t="s">
        <v>939</v>
      </c>
      <c r="E291" s="167" t="s">
        <v>2414</v>
      </c>
      <c r="F291" s="167" t="s">
        <v>2415</v>
      </c>
      <c r="G291" s="168">
        <f t="shared" si="35"/>
        <v>4.8611111111111112E-3</v>
      </c>
      <c r="H291" s="167">
        <v>3</v>
      </c>
      <c r="I291" s="168">
        <f t="shared" si="33"/>
        <v>1.6203703703703703E-3</v>
      </c>
    </row>
    <row r="292" spans="1:9" ht="15.3" x14ac:dyDescent="0.5">
      <c r="A292" s="167" t="s">
        <v>1944</v>
      </c>
      <c r="B292" s="70" t="s">
        <v>1892</v>
      </c>
      <c r="C292" s="4" t="s">
        <v>195</v>
      </c>
      <c r="D292" s="167" t="s">
        <v>939</v>
      </c>
      <c r="E292" s="167" t="s">
        <v>2414</v>
      </c>
      <c r="F292" s="167" t="s">
        <v>2415</v>
      </c>
      <c r="G292" s="168">
        <f t="shared" si="35"/>
        <v>4.8611111111111112E-3</v>
      </c>
      <c r="H292" s="167">
        <v>3</v>
      </c>
      <c r="I292" s="168">
        <f t="shared" si="33"/>
        <v>1.6203703703703703E-3</v>
      </c>
    </row>
    <row r="293" spans="1:9" ht="15.3" x14ac:dyDescent="0.5">
      <c r="A293" s="167" t="s">
        <v>1945</v>
      </c>
      <c r="B293" s="70" t="s">
        <v>1929</v>
      </c>
      <c r="C293" s="4" t="s">
        <v>195</v>
      </c>
      <c r="D293" s="167" t="s">
        <v>939</v>
      </c>
      <c r="E293" s="167" t="s">
        <v>2414</v>
      </c>
      <c r="F293" s="167" t="s">
        <v>2415</v>
      </c>
      <c r="G293" s="168">
        <f t="shared" si="35"/>
        <v>4.8611111111111112E-3</v>
      </c>
      <c r="H293" s="167">
        <v>3</v>
      </c>
      <c r="I293" s="168">
        <f t="shared" si="33"/>
        <v>1.6203703703703703E-3</v>
      </c>
    </row>
    <row r="294" spans="1:9" ht="15.3" x14ac:dyDescent="0.5">
      <c r="A294" s="167" t="s">
        <v>1946</v>
      </c>
      <c r="B294" s="70" t="s">
        <v>1893</v>
      </c>
      <c r="C294" s="4" t="s">
        <v>195</v>
      </c>
      <c r="D294" s="167" t="s">
        <v>940</v>
      </c>
      <c r="E294" s="167" t="s">
        <v>2373</v>
      </c>
      <c r="F294" s="167" t="s">
        <v>2374</v>
      </c>
      <c r="G294" s="168">
        <f>2/1440</f>
        <v>1.3888888888888889E-3</v>
      </c>
      <c r="H294" s="167">
        <v>3</v>
      </c>
      <c r="I294" s="168">
        <f t="shared" si="33"/>
        <v>4.6296296296296298E-4</v>
      </c>
    </row>
    <row r="295" spans="1:9" ht="15.3" x14ac:dyDescent="0.5">
      <c r="A295" s="167" t="s">
        <v>1947</v>
      </c>
      <c r="B295" s="70" t="s">
        <v>965</v>
      </c>
      <c r="C295" s="4" t="s">
        <v>196</v>
      </c>
      <c r="D295" s="171" t="s">
        <v>940</v>
      </c>
      <c r="E295" s="167" t="s">
        <v>2373</v>
      </c>
      <c r="F295" s="167" t="s">
        <v>2374</v>
      </c>
      <c r="G295" s="168">
        <f>2/1440</f>
        <v>1.3888888888888889E-3</v>
      </c>
      <c r="H295" s="167">
        <v>3</v>
      </c>
      <c r="I295" s="168">
        <f t="shared" si="33"/>
        <v>4.6296296296296298E-4</v>
      </c>
    </row>
    <row r="296" spans="1:9" ht="15.3" x14ac:dyDescent="0.5">
      <c r="A296" s="167" t="s">
        <v>1948</v>
      </c>
      <c r="B296" s="70" t="s">
        <v>1790</v>
      </c>
      <c r="C296" s="4" t="s">
        <v>125</v>
      </c>
      <c r="D296" s="171" t="s">
        <v>333</v>
      </c>
      <c r="E296" s="167" t="s">
        <v>2382</v>
      </c>
      <c r="F296" s="167" t="s">
        <v>2399</v>
      </c>
      <c r="G296" s="168">
        <f>1/1440</f>
        <v>6.9444444444444447E-4</v>
      </c>
      <c r="H296" s="167">
        <v>3</v>
      </c>
      <c r="I296" s="168">
        <f t="shared" si="33"/>
        <v>2.3148148148148149E-4</v>
      </c>
    </row>
    <row r="297" spans="1:9" ht="15.3" x14ac:dyDescent="0.5">
      <c r="A297" s="167" t="s">
        <v>1949</v>
      </c>
      <c r="B297" s="70" t="s">
        <v>1791</v>
      </c>
      <c r="C297" s="4" t="s">
        <v>195</v>
      </c>
      <c r="D297" s="171" t="s">
        <v>333</v>
      </c>
      <c r="E297" s="167" t="s">
        <v>2382</v>
      </c>
      <c r="F297" s="167" t="s">
        <v>2399</v>
      </c>
      <c r="G297" s="168">
        <f t="shared" ref="G297:G299" si="36">1/1440</f>
        <v>6.9444444444444447E-4</v>
      </c>
      <c r="H297" s="167">
        <v>5</v>
      </c>
      <c r="I297" s="168">
        <f t="shared" si="33"/>
        <v>1.3888888888888889E-4</v>
      </c>
    </row>
    <row r="298" spans="1:9" ht="15.3" x14ac:dyDescent="0.5">
      <c r="A298" s="167" t="s">
        <v>1950</v>
      </c>
      <c r="B298" s="70" t="s">
        <v>1894</v>
      </c>
      <c r="C298" s="4" t="s">
        <v>195</v>
      </c>
      <c r="D298" s="171" t="s">
        <v>333</v>
      </c>
      <c r="E298" s="167" t="s">
        <v>2382</v>
      </c>
      <c r="F298" s="167" t="s">
        <v>2399</v>
      </c>
      <c r="G298" s="168">
        <f t="shared" si="36"/>
        <v>6.9444444444444447E-4</v>
      </c>
      <c r="H298" s="167">
        <v>5</v>
      </c>
      <c r="I298" s="168">
        <f t="shared" si="33"/>
        <v>1.3888888888888889E-4</v>
      </c>
    </row>
    <row r="299" spans="1:9" ht="15.3" x14ac:dyDescent="0.5">
      <c r="A299" s="167" t="s">
        <v>1951</v>
      </c>
      <c r="B299" s="70" t="s">
        <v>1895</v>
      </c>
      <c r="C299" s="4" t="s">
        <v>195</v>
      </c>
      <c r="D299" s="171" t="s">
        <v>333</v>
      </c>
      <c r="E299" s="167" t="s">
        <v>2382</v>
      </c>
      <c r="F299" s="167" t="s">
        <v>2399</v>
      </c>
      <c r="G299" s="168">
        <f t="shared" si="36"/>
        <v>6.9444444444444447E-4</v>
      </c>
      <c r="H299" s="167">
        <v>5</v>
      </c>
      <c r="I299" s="168">
        <f t="shared" si="33"/>
        <v>1.3888888888888889E-4</v>
      </c>
    </row>
    <row r="300" spans="1:9" ht="15.3" x14ac:dyDescent="0.5">
      <c r="A300" s="167" t="s">
        <v>1952</v>
      </c>
      <c r="B300" s="70" t="s">
        <v>1896</v>
      </c>
      <c r="C300" s="4" t="s">
        <v>195</v>
      </c>
      <c r="D300" s="167" t="s">
        <v>939</v>
      </c>
      <c r="E300" s="167" t="s">
        <v>2414</v>
      </c>
      <c r="F300" s="167" t="s">
        <v>2415</v>
      </c>
      <c r="G300" s="168">
        <f t="shared" ref="G300:G301" si="37">7/1440</f>
        <v>4.8611111111111112E-3</v>
      </c>
      <c r="H300" s="167">
        <v>3</v>
      </c>
      <c r="I300" s="168">
        <f t="shared" si="33"/>
        <v>1.6203703703703703E-3</v>
      </c>
    </row>
    <row r="301" spans="1:9" ht="15.3" x14ac:dyDescent="0.5">
      <c r="A301" s="167" t="s">
        <v>1953</v>
      </c>
      <c r="B301" s="70" t="s">
        <v>1897</v>
      </c>
      <c r="C301" s="4" t="s">
        <v>195</v>
      </c>
      <c r="D301" s="167" t="s">
        <v>939</v>
      </c>
      <c r="E301" s="167" t="s">
        <v>2414</v>
      </c>
      <c r="F301" s="167" t="s">
        <v>2415</v>
      </c>
      <c r="G301" s="168">
        <f t="shared" si="37"/>
        <v>4.8611111111111112E-3</v>
      </c>
      <c r="H301" s="167">
        <v>3</v>
      </c>
      <c r="I301" s="168">
        <f t="shared" si="33"/>
        <v>1.6203703703703703E-3</v>
      </c>
    </row>
    <row r="302" spans="1:9" ht="15.3" x14ac:dyDescent="0.5">
      <c r="A302" s="167" t="s">
        <v>1954</v>
      </c>
      <c r="B302" s="70" t="s">
        <v>1930</v>
      </c>
      <c r="C302" s="4" t="s">
        <v>125</v>
      </c>
      <c r="D302" s="171" t="s">
        <v>287</v>
      </c>
      <c r="E302" s="167" t="s">
        <v>2427</v>
      </c>
      <c r="F302" s="167" t="s">
        <v>2394</v>
      </c>
      <c r="G302" s="168">
        <f>1/360</f>
        <v>2.7777777777777779E-3</v>
      </c>
      <c r="H302" s="167">
        <v>3</v>
      </c>
      <c r="I302" s="168">
        <f t="shared" si="33"/>
        <v>9.2592592592592596E-4</v>
      </c>
    </row>
    <row r="303" spans="1:9" ht="15.3" x14ac:dyDescent="0.5">
      <c r="A303" s="167" t="s">
        <v>1955</v>
      </c>
      <c r="B303" s="70" t="s">
        <v>770</v>
      </c>
      <c r="C303" s="4" t="s">
        <v>195</v>
      </c>
      <c r="D303" s="171" t="s">
        <v>333</v>
      </c>
      <c r="E303" s="167" t="s">
        <v>2382</v>
      </c>
      <c r="F303" s="167" t="s">
        <v>2399</v>
      </c>
      <c r="G303" s="168">
        <f t="shared" ref="G303" si="38">1/1440</f>
        <v>6.9444444444444447E-4</v>
      </c>
      <c r="H303" s="167">
        <v>3</v>
      </c>
      <c r="I303" s="168">
        <f t="shared" si="33"/>
        <v>2.3148148148148149E-4</v>
      </c>
    </row>
    <row r="304" spans="1:9" ht="15.3" x14ac:dyDescent="0.5">
      <c r="A304" s="167" t="s">
        <v>1956</v>
      </c>
      <c r="B304" s="70" t="s">
        <v>1898</v>
      </c>
      <c r="C304" s="4" t="s">
        <v>197</v>
      </c>
      <c r="D304" s="171" t="s">
        <v>287</v>
      </c>
      <c r="E304" s="167" t="s">
        <v>2427</v>
      </c>
      <c r="F304" s="167" t="s">
        <v>2394</v>
      </c>
      <c r="G304" s="168">
        <f>1/360</f>
        <v>2.7777777777777779E-3</v>
      </c>
      <c r="H304" s="167">
        <v>3</v>
      </c>
      <c r="I304" s="168">
        <f t="shared" si="33"/>
        <v>9.2592592592592596E-4</v>
      </c>
    </row>
    <row r="305" spans="1:9" ht="15.3" x14ac:dyDescent="0.5">
      <c r="A305" s="167" t="s">
        <v>1957</v>
      </c>
      <c r="B305" s="70" t="s">
        <v>1899</v>
      </c>
      <c r="C305" s="4" t="s">
        <v>197</v>
      </c>
      <c r="D305" s="171" t="s">
        <v>287</v>
      </c>
      <c r="E305" s="167" t="s">
        <v>2427</v>
      </c>
      <c r="F305" s="167" t="s">
        <v>2394</v>
      </c>
      <c r="G305" s="168">
        <f t="shared" ref="G305:G311" si="39">1/360</f>
        <v>2.7777777777777779E-3</v>
      </c>
      <c r="H305" s="167">
        <v>3</v>
      </c>
      <c r="I305" s="168">
        <f t="shared" si="33"/>
        <v>9.2592592592592596E-4</v>
      </c>
    </row>
    <row r="306" spans="1:9" ht="15.3" x14ac:dyDescent="0.5">
      <c r="A306" s="167" t="s">
        <v>1958</v>
      </c>
      <c r="B306" s="70" t="s">
        <v>1900</v>
      </c>
      <c r="C306" s="4" t="s">
        <v>197</v>
      </c>
      <c r="D306" s="171" t="s">
        <v>287</v>
      </c>
      <c r="E306" s="167" t="s">
        <v>2427</v>
      </c>
      <c r="F306" s="167" t="s">
        <v>2394</v>
      </c>
      <c r="G306" s="168">
        <f t="shared" si="39"/>
        <v>2.7777777777777779E-3</v>
      </c>
      <c r="H306" s="167">
        <v>3</v>
      </c>
      <c r="I306" s="168">
        <f t="shared" si="33"/>
        <v>9.2592592592592596E-4</v>
      </c>
    </row>
    <row r="307" spans="1:9" ht="15.3" x14ac:dyDescent="0.5">
      <c r="A307" s="167" t="s">
        <v>1959</v>
      </c>
      <c r="B307" s="70" t="s">
        <v>1901</v>
      </c>
      <c r="C307" s="4" t="s">
        <v>197</v>
      </c>
      <c r="D307" s="171" t="s">
        <v>287</v>
      </c>
      <c r="E307" s="167" t="s">
        <v>2427</v>
      </c>
      <c r="F307" s="167" t="s">
        <v>2394</v>
      </c>
      <c r="G307" s="168">
        <f t="shared" si="39"/>
        <v>2.7777777777777779E-3</v>
      </c>
      <c r="H307" s="167">
        <v>3</v>
      </c>
      <c r="I307" s="168">
        <f t="shared" si="33"/>
        <v>9.2592592592592596E-4</v>
      </c>
    </row>
    <row r="308" spans="1:9" ht="15.3" x14ac:dyDescent="0.5">
      <c r="A308" s="167" t="s">
        <v>1960</v>
      </c>
      <c r="B308" s="70" t="s">
        <v>1902</v>
      </c>
      <c r="C308" s="4" t="s">
        <v>197</v>
      </c>
      <c r="D308" s="171" t="s">
        <v>287</v>
      </c>
      <c r="E308" s="167" t="s">
        <v>2427</v>
      </c>
      <c r="F308" s="167" t="s">
        <v>2394</v>
      </c>
      <c r="G308" s="168">
        <f t="shared" si="39"/>
        <v>2.7777777777777779E-3</v>
      </c>
      <c r="H308" s="167">
        <v>3</v>
      </c>
      <c r="I308" s="168">
        <f t="shared" si="33"/>
        <v>9.2592592592592596E-4</v>
      </c>
    </row>
    <row r="309" spans="1:9" ht="15.3" x14ac:dyDescent="0.5">
      <c r="A309" s="167" t="s">
        <v>1961</v>
      </c>
      <c r="B309" s="70" t="s">
        <v>1903</v>
      </c>
      <c r="C309" s="4" t="s">
        <v>197</v>
      </c>
      <c r="D309" s="171" t="s">
        <v>287</v>
      </c>
      <c r="E309" s="167" t="s">
        <v>2427</v>
      </c>
      <c r="F309" s="167" t="s">
        <v>2394</v>
      </c>
      <c r="G309" s="168">
        <f t="shared" si="39"/>
        <v>2.7777777777777779E-3</v>
      </c>
      <c r="H309" s="167">
        <v>3</v>
      </c>
      <c r="I309" s="168">
        <f t="shared" si="33"/>
        <v>9.2592592592592596E-4</v>
      </c>
    </row>
    <row r="310" spans="1:9" ht="15.3" x14ac:dyDescent="0.5">
      <c r="A310" s="167" t="s">
        <v>1962</v>
      </c>
      <c r="B310" s="70" t="s">
        <v>1904</v>
      </c>
      <c r="C310" s="4" t="s">
        <v>197</v>
      </c>
      <c r="D310" s="171" t="s">
        <v>287</v>
      </c>
      <c r="E310" s="167" t="s">
        <v>2427</v>
      </c>
      <c r="F310" s="167" t="s">
        <v>2394</v>
      </c>
      <c r="G310" s="168">
        <f t="shared" si="39"/>
        <v>2.7777777777777779E-3</v>
      </c>
      <c r="H310" s="167">
        <v>3</v>
      </c>
      <c r="I310" s="168">
        <f t="shared" si="33"/>
        <v>9.2592592592592596E-4</v>
      </c>
    </row>
    <row r="311" spans="1:9" ht="15.3" x14ac:dyDescent="0.5">
      <c r="A311" s="167" t="s">
        <v>1963</v>
      </c>
      <c r="B311" s="70" t="s">
        <v>1905</v>
      </c>
      <c r="C311" s="4" t="s">
        <v>125</v>
      </c>
      <c r="D311" s="171" t="s">
        <v>287</v>
      </c>
      <c r="E311" s="167" t="s">
        <v>2427</v>
      </c>
      <c r="F311" s="167" t="s">
        <v>2394</v>
      </c>
      <c r="G311" s="168">
        <f t="shared" si="39"/>
        <v>2.7777777777777779E-3</v>
      </c>
      <c r="H311" s="167">
        <v>3</v>
      </c>
      <c r="I311" s="168">
        <f t="shared" si="33"/>
        <v>9.2592592592592596E-4</v>
      </c>
    </row>
    <row r="312" spans="1:9" ht="15.3" x14ac:dyDescent="0.5">
      <c r="A312" s="167" t="s">
        <v>1964</v>
      </c>
      <c r="B312" s="70" t="s">
        <v>1931</v>
      </c>
      <c r="C312" s="4" t="s">
        <v>125</v>
      </c>
      <c r="D312" s="167" t="s">
        <v>939</v>
      </c>
      <c r="E312" s="167" t="s">
        <v>2414</v>
      </c>
      <c r="F312" s="167" t="s">
        <v>2415</v>
      </c>
      <c r="G312" s="168">
        <f t="shared" ref="G312:G315" si="40">7/1440</f>
        <v>4.8611111111111112E-3</v>
      </c>
      <c r="H312" s="167">
        <v>3</v>
      </c>
      <c r="I312" s="168">
        <f t="shared" si="33"/>
        <v>1.6203703703703703E-3</v>
      </c>
    </row>
    <row r="313" spans="1:9" ht="15.3" x14ac:dyDescent="0.5">
      <c r="A313" s="167" t="s">
        <v>1965</v>
      </c>
      <c r="B313" s="70" t="s">
        <v>1906</v>
      </c>
      <c r="C313" s="4" t="s">
        <v>125</v>
      </c>
      <c r="D313" s="167" t="s">
        <v>939</v>
      </c>
      <c r="E313" s="167" t="s">
        <v>2414</v>
      </c>
      <c r="F313" s="167" t="s">
        <v>2415</v>
      </c>
      <c r="G313" s="168">
        <f t="shared" si="40"/>
        <v>4.8611111111111112E-3</v>
      </c>
      <c r="H313" s="167">
        <v>3</v>
      </c>
      <c r="I313" s="168">
        <f t="shared" si="33"/>
        <v>1.6203703703703703E-3</v>
      </c>
    </row>
    <row r="314" spans="1:9" ht="30.6" x14ac:dyDescent="0.5">
      <c r="A314" s="167" t="s">
        <v>1966</v>
      </c>
      <c r="B314" s="16" t="s">
        <v>1907</v>
      </c>
      <c r="C314" s="4" t="s">
        <v>125</v>
      </c>
      <c r="D314" s="167" t="s">
        <v>939</v>
      </c>
      <c r="E314" s="167" t="s">
        <v>2414</v>
      </c>
      <c r="F314" s="167" t="s">
        <v>2415</v>
      </c>
      <c r="G314" s="168">
        <f t="shared" si="40"/>
        <v>4.8611111111111112E-3</v>
      </c>
      <c r="H314" s="167">
        <v>3</v>
      </c>
      <c r="I314" s="168">
        <f t="shared" si="33"/>
        <v>1.6203703703703703E-3</v>
      </c>
    </row>
    <row r="315" spans="1:9" ht="30.6" x14ac:dyDescent="0.5">
      <c r="A315" s="167" t="s">
        <v>1967</v>
      </c>
      <c r="B315" s="16" t="s">
        <v>1908</v>
      </c>
      <c r="C315" s="4" t="s">
        <v>125</v>
      </c>
      <c r="D315" s="167" t="s">
        <v>939</v>
      </c>
      <c r="E315" s="167" t="s">
        <v>2414</v>
      </c>
      <c r="F315" s="167" t="s">
        <v>2415</v>
      </c>
      <c r="G315" s="168">
        <f t="shared" si="40"/>
        <v>4.8611111111111112E-3</v>
      </c>
      <c r="H315" s="167">
        <v>3</v>
      </c>
      <c r="I315" s="168">
        <f t="shared" si="33"/>
        <v>1.6203703703703703E-3</v>
      </c>
    </row>
    <row r="316" spans="1:9" ht="15.3" x14ac:dyDescent="0.5">
      <c r="A316" s="167" t="s">
        <v>1968</v>
      </c>
      <c r="B316" s="16" t="s">
        <v>993</v>
      </c>
      <c r="C316" s="4" t="s">
        <v>125</v>
      </c>
      <c r="D316" s="171" t="s">
        <v>333</v>
      </c>
      <c r="E316" s="167" t="s">
        <v>2382</v>
      </c>
      <c r="F316" s="167" t="s">
        <v>2399</v>
      </c>
      <c r="G316" s="168">
        <f t="shared" ref="G316" si="41">1/1440</f>
        <v>6.9444444444444447E-4</v>
      </c>
      <c r="H316" s="167">
        <v>3</v>
      </c>
      <c r="I316" s="168">
        <f t="shared" si="33"/>
        <v>2.3148148148148149E-4</v>
      </c>
    </row>
    <row r="317" spans="1:9" ht="15.3" x14ac:dyDescent="0.5">
      <c r="A317" s="167" t="s">
        <v>1969</v>
      </c>
      <c r="B317" s="16" t="s">
        <v>1909</v>
      </c>
      <c r="C317" s="4" t="s">
        <v>125</v>
      </c>
      <c r="D317" s="171" t="s">
        <v>287</v>
      </c>
      <c r="E317" s="167" t="s">
        <v>2427</v>
      </c>
      <c r="F317" s="167" t="s">
        <v>2394</v>
      </c>
      <c r="G317" s="168">
        <f>1/360</f>
        <v>2.7777777777777779E-3</v>
      </c>
      <c r="H317" s="167">
        <v>3</v>
      </c>
      <c r="I317" s="168">
        <f t="shared" si="33"/>
        <v>9.2592592592592596E-4</v>
      </c>
    </row>
    <row r="318" spans="1:9" ht="30.6" x14ac:dyDescent="0.5">
      <c r="A318" s="167" t="s">
        <v>1970</v>
      </c>
      <c r="B318" s="16" t="s">
        <v>1910</v>
      </c>
      <c r="C318" s="4" t="s">
        <v>197</v>
      </c>
      <c r="D318" s="171" t="s">
        <v>287</v>
      </c>
      <c r="E318" s="167" t="s">
        <v>2427</v>
      </c>
      <c r="F318" s="167" t="s">
        <v>2394</v>
      </c>
      <c r="G318" s="168">
        <f t="shared" ref="G318:G329" si="42">1/360</f>
        <v>2.7777777777777779E-3</v>
      </c>
      <c r="H318" s="167">
        <v>3</v>
      </c>
      <c r="I318" s="168">
        <f t="shared" si="33"/>
        <v>9.2592592592592596E-4</v>
      </c>
    </row>
    <row r="319" spans="1:9" ht="30.6" x14ac:dyDescent="0.5">
      <c r="A319" s="167" t="s">
        <v>1971</v>
      </c>
      <c r="B319" s="16" t="s">
        <v>1911</v>
      </c>
      <c r="C319" s="4" t="s">
        <v>197</v>
      </c>
      <c r="D319" s="171" t="s">
        <v>287</v>
      </c>
      <c r="E319" s="167" t="s">
        <v>2427</v>
      </c>
      <c r="F319" s="167" t="s">
        <v>2394</v>
      </c>
      <c r="G319" s="168">
        <f t="shared" si="42"/>
        <v>2.7777777777777779E-3</v>
      </c>
      <c r="H319" s="167">
        <v>3</v>
      </c>
      <c r="I319" s="168">
        <f t="shared" si="33"/>
        <v>9.2592592592592596E-4</v>
      </c>
    </row>
    <row r="320" spans="1:9" ht="15.3" x14ac:dyDescent="0.5">
      <c r="A320" s="167" t="s">
        <v>1972</v>
      </c>
      <c r="B320" s="16" t="s">
        <v>1912</v>
      </c>
      <c r="C320" s="4" t="s">
        <v>197</v>
      </c>
      <c r="D320" s="171" t="s">
        <v>287</v>
      </c>
      <c r="E320" s="167" t="s">
        <v>2427</v>
      </c>
      <c r="F320" s="167" t="s">
        <v>2394</v>
      </c>
      <c r="G320" s="168">
        <f t="shared" si="42"/>
        <v>2.7777777777777779E-3</v>
      </c>
      <c r="H320" s="167">
        <v>3</v>
      </c>
      <c r="I320" s="168">
        <f t="shared" si="33"/>
        <v>9.2592592592592596E-4</v>
      </c>
    </row>
    <row r="321" spans="1:9" ht="30.6" x14ac:dyDescent="0.5">
      <c r="A321" s="167" t="s">
        <v>1973</v>
      </c>
      <c r="B321" s="16" t="s">
        <v>1913</v>
      </c>
      <c r="C321" s="4" t="s">
        <v>197</v>
      </c>
      <c r="D321" s="171" t="s">
        <v>287</v>
      </c>
      <c r="E321" s="167" t="s">
        <v>2427</v>
      </c>
      <c r="F321" s="167" t="s">
        <v>2394</v>
      </c>
      <c r="G321" s="168">
        <f t="shared" si="42"/>
        <v>2.7777777777777779E-3</v>
      </c>
      <c r="H321" s="167">
        <v>3</v>
      </c>
      <c r="I321" s="168">
        <f t="shared" si="33"/>
        <v>9.2592592592592596E-4</v>
      </c>
    </row>
    <row r="322" spans="1:9" ht="15.3" x14ac:dyDescent="0.5">
      <c r="A322" s="167" t="s">
        <v>1974</v>
      </c>
      <c r="B322" s="70" t="s">
        <v>1914</v>
      </c>
      <c r="C322" s="4" t="s">
        <v>197</v>
      </c>
      <c r="D322" s="171" t="s">
        <v>287</v>
      </c>
      <c r="E322" s="167" t="s">
        <v>2427</v>
      </c>
      <c r="F322" s="167" t="s">
        <v>2394</v>
      </c>
      <c r="G322" s="168">
        <f t="shared" si="42"/>
        <v>2.7777777777777779E-3</v>
      </c>
      <c r="H322" s="167">
        <v>3</v>
      </c>
      <c r="I322" s="168">
        <f t="shared" si="33"/>
        <v>9.2592592592592596E-4</v>
      </c>
    </row>
    <row r="323" spans="1:9" ht="30.6" x14ac:dyDescent="0.5">
      <c r="A323" s="167" t="s">
        <v>1975</v>
      </c>
      <c r="B323" s="16" t="s">
        <v>1915</v>
      </c>
      <c r="C323" s="4" t="s">
        <v>197</v>
      </c>
      <c r="D323" s="171" t="s">
        <v>287</v>
      </c>
      <c r="E323" s="167" t="s">
        <v>2427</v>
      </c>
      <c r="F323" s="167" t="s">
        <v>2394</v>
      </c>
      <c r="G323" s="168">
        <f t="shared" si="42"/>
        <v>2.7777777777777779E-3</v>
      </c>
      <c r="H323" s="167">
        <v>3</v>
      </c>
      <c r="I323" s="168">
        <f t="shared" si="33"/>
        <v>9.2592592592592596E-4</v>
      </c>
    </row>
    <row r="324" spans="1:9" ht="15.3" x14ac:dyDescent="0.5">
      <c r="A324" s="167" t="s">
        <v>1976</v>
      </c>
      <c r="B324" s="16" t="s">
        <v>1916</v>
      </c>
      <c r="C324" s="4" t="s">
        <v>125</v>
      </c>
      <c r="D324" s="171" t="s">
        <v>287</v>
      </c>
      <c r="E324" s="167" t="s">
        <v>2427</v>
      </c>
      <c r="F324" s="167" t="s">
        <v>2394</v>
      </c>
      <c r="G324" s="168">
        <f t="shared" si="42"/>
        <v>2.7777777777777779E-3</v>
      </c>
      <c r="H324" s="167">
        <v>3</v>
      </c>
      <c r="I324" s="168">
        <f t="shared" si="33"/>
        <v>9.2592592592592596E-4</v>
      </c>
    </row>
    <row r="325" spans="1:9" ht="15.3" x14ac:dyDescent="0.5">
      <c r="A325" s="167" t="s">
        <v>1977</v>
      </c>
      <c r="B325" s="16" t="s">
        <v>1917</v>
      </c>
      <c r="C325" s="4" t="s">
        <v>125</v>
      </c>
      <c r="D325" s="171" t="s">
        <v>287</v>
      </c>
      <c r="E325" s="167" t="s">
        <v>2427</v>
      </c>
      <c r="F325" s="167" t="s">
        <v>2394</v>
      </c>
      <c r="G325" s="168">
        <f t="shared" si="42"/>
        <v>2.7777777777777779E-3</v>
      </c>
      <c r="H325" s="167">
        <v>3</v>
      </c>
      <c r="I325" s="168">
        <f t="shared" si="33"/>
        <v>9.2592592592592596E-4</v>
      </c>
    </row>
    <row r="326" spans="1:9" ht="15.3" x14ac:dyDescent="0.5">
      <c r="A326" s="167" t="s">
        <v>1978</v>
      </c>
      <c r="B326" s="16" t="s">
        <v>1918</v>
      </c>
      <c r="C326" s="4" t="s">
        <v>125</v>
      </c>
      <c r="D326" s="171" t="s">
        <v>287</v>
      </c>
      <c r="E326" s="167" t="s">
        <v>2427</v>
      </c>
      <c r="F326" s="167" t="s">
        <v>2394</v>
      </c>
      <c r="G326" s="168">
        <f t="shared" si="42"/>
        <v>2.7777777777777779E-3</v>
      </c>
      <c r="H326" s="167">
        <v>3</v>
      </c>
      <c r="I326" s="168">
        <f t="shared" si="33"/>
        <v>9.2592592592592596E-4</v>
      </c>
    </row>
    <row r="327" spans="1:9" ht="15.3" x14ac:dyDescent="0.5">
      <c r="A327" s="167" t="s">
        <v>1979</v>
      </c>
      <c r="B327" s="16" t="s">
        <v>1919</v>
      </c>
      <c r="C327" s="4" t="s">
        <v>125</v>
      </c>
      <c r="D327" s="171" t="s">
        <v>287</v>
      </c>
      <c r="E327" s="167" t="s">
        <v>2427</v>
      </c>
      <c r="F327" s="167" t="s">
        <v>2394</v>
      </c>
      <c r="G327" s="168">
        <f t="shared" si="42"/>
        <v>2.7777777777777779E-3</v>
      </c>
      <c r="H327" s="167">
        <v>3</v>
      </c>
      <c r="I327" s="168">
        <f t="shared" si="33"/>
        <v>9.2592592592592596E-4</v>
      </c>
    </row>
    <row r="328" spans="1:9" ht="15.3" x14ac:dyDescent="0.5">
      <c r="A328" s="167" t="s">
        <v>1980</v>
      </c>
      <c r="B328" s="70" t="s">
        <v>1920</v>
      </c>
      <c r="C328" s="4" t="s">
        <v>125</v>
      </c>
      <c r="D328" s="171" t="s">
        <v>287</v>
      </c>
      <c r="E328" s="167" t="s">
        <v>2427</v>
      </c>
      <c r="F328" s="167" t="s">
        <v>2394</v>
      </c>
      <c r="G328" s="168">
        <f t="shared" si="42"/>
        <v>2.7777777777777779E-3</v>
      </c>
      <c r="H328" s="167">
        <v>3</v>
      </c>
      <c r="I328" s="168">
        <f t="shared" si="33"/>
        <v>9.2592592592592596E-4</v>
      </c>
    </row>
    <row r="329" spans="1:9" ht="30.6" x14ac:dyDescent="0.5">
      <c r="A329" s="167" t="s">
        <v>1981</v>
      </c>
      <c r="B329" s="70" t="s">
        <v>1921</v>
      </c>
      <c r="C329" s="4" t="s">
        <v>125</v>
      </c>
      <c r="D329" s="171" t="s">
        <v>287</v>
      </c>
      <c r="E329" s="167" t="s">
        <v>2427</v>
      </c>
      <c r="F329" s="167" t="s">
        <v>2394</v>
      </c>
      <c r="G329" s="168">
        <f t="shared" si="42"/>
        <v>2.7777777777777779E-3</v>
      </c>
      <c r="H329" s="167">
        <v>3</v>
      </c>
      <c r="I329" s="168">
        <f t="shared" si="33"/>
        <v>9.2592592592592596E-4</v>
      </c>
    </row>
    <row r="330" spans="1:9" ht="15.3" x14ac:dyDescent="0.5">
      <c r="A330" s="169">
        <v>11</v>
      </c>
      <c r="B330" s="165" t="s">
        <v>1029</v>
      </c>
      <c r="C330" s="167"/>
      <c r="D330" s="167"/>
      <c r="E330" s="167"/>
      <c r="F330" s="167"/>
      <c r="G330" s="167"/>
      <c r="H330" s="167"/>
      <c r="I330" s="169" t="s">
        <v>1590</v>
      </c>
    </row>
    <row r="331" spans="1:9" ht="15.3" x14ac:dyDescent="0.5">
      <c r="A331" s="167" t="s">
        <v>567</v>
      </c>
      <c r="B331" s="3" t="s">
        <v>846</v>
      </c>
      <c r="C331" s="4" t="s">
        <v>125</v>
      </c>
      <c r="D331" s="118" t="s">
        <v>1111</v>
      </c>
      <c r="E331" s="167" t="s">
        <v>2391</v>
      </c>
      <c r="F331" s="167" t="s">
        <v>2407</v>
      </c>
      <c r="G331" s="168">
        <f>3/1440</f>
        <v>2.0833333333333333E-3</v>
      </c>
      <c r="H331" s="167">
        <v>3</v>
      </c>
      <c r="I331" s="168">
        <f>G331/H331</f>
        <v>6.9444444444444447E-4</v>
      </c>
    </row>
    <row r="332" spans="1:9" ht="15.3" x14ac:dyDescent="0.5">
      <c r="A332" s="167" t="s">
        <v>568</v>
      </c>
      <c r="B332" s="3" t="s">
        <v>847</v>
      </c>
      <c r="C332" s="4" t="s">
        <v>125</v>
      </c>
      <c r="D332" s="118" t="s">
        <v>566</v>
      </c>
      <c r="E332" s="167" t="s">
        <v>2436</v>
      </c>
      <c r="F332" s="167" t="s">
        <v>2437</v>
      </c>
      <c r="G332" s="168">
        <f>4/1440</f>
        <v>2.7777777777777779E-3</v>
      </c>
      <c r="H332" s="167">
        <v>3</v>
      </c>
      <c r="I332" s="168">
        <f t="shared" ref="I332:I377" si="43">G332/H332</f>
        <v>9.2592592592592596E-4</v>
      </c>
    </row>
    <row r="333" spans="1:9" ht="15.3" x14ac:dyDescent="0.5">
      <c r="A333" s="167" t="s">
        <v>569</v>
      </c>
      <c r="B333" s="3" t="s">
        <v>848</v>
      </c>
      <c r="C333" s="4" t="s">
        <v>125</v>
      </c>
      <c r="D333" s="118" t="s">
        <v>333</v>
      </c>
      <c r="E333" s="167" t="s">
        <v>2382</v>
      </c>
      <c r="F333" s="167" t="s">
        <v>2399</v>
      </c>
      <c r="G333" s="168">
        <f>1/1440</f>
        <v>6.9444444444444447E-4</v>
      </c>
      <c r="H333" s="167">
        <v>3</v>
      </c>
      <c r="I333" s="168">
        <f t="shared" si="43"/>
        <v>2.3148148148148149E-4</v>
      </c>
    </row>
    <row r="334" spans="1:9" ht="15.3" x14ac:dyDescent="0.5">
      <c r="A334" s="167" t="s">
        <v>570</v>
      </c>
      <c r="B334" s="3" t="s">
        <v>849</v>
      </c>
      <c r="C334" s="4" t="s">
        <v>125</v>
      </c>
      <c r="D334" s="118" t="s">
        <v>566</v>
      </c>
      <c r="E334" s="167" t="s">
        <v>2436</v>
      </c>
      <c r="F334" s="167" t="s">
        <v>2437</v>
      </c>
      <c r="G334" s="168">
        <f>4/1440</f>
        <v>2.7777777777777779E-3</v>
      </c>
      <c r="H334" s="167">
        <v>3</v>
      </c>
      <c r="I334" s="168">
        <f t="shared" si="43"/>
        <v>9.2592592592592596E-4</v>
      </c>
    </row>
    <row r="335" spans="1:9" ht="15.3" x14ac:dyDescent="0.5">
      <c r="A335" s="167" t="s">
        <v>571</v>
      </c>
      <c r="B335" s="3" t="s">
        <v>850</v>
      </c>
      <c r="C335" s="4" t="s">
        <v>125</v>
      </c>
      <c r="D335" s="118" t="s">
        <v>566</v>
      </c>
      <c r="E335" s="167" t="s">
        <v>2436</v>
      </c>
      <c r="F335" s="167" t="s">
        <v>2437</v>
      </c>
      <c r="G335" s="168">
        <f t="shared" ref="G335:G339" si="44">4/1440</f>
        <v>2.7777777777777779E-3</v>
      </c>
      <c r="H335" s="167">
        <v>3</v>
      </c>
      <c r="I335" s="168">
        <f t="shared" si="43"/>
        <v>9.2592592592592596E-4</v>
      </c>
    </row>
    <row r="336" spans="1:9" ht="15.3" x14ac:dyDescent="0.5">
      <c r="A336" s="167" t="s">
        <v>572</v>
      </c>
      <c r="B336" s="3" t="s">
        <v>1195</v>
      </c>
      <c r="C336" s="4" t="s">
        <v>125</v>
      </c>
      <c r="D336" s="118" t="s">
        <v>940</v>
      </c>
      <c r="E336" s="167" t="s">
        <v>2373</v>
      </c>
      <c r="F336" s="167" t="s">
        <v>2374</v>
      </c>
      <c r="G336" s="168">
        <f>2/1440</f>
        <v>1.3888888888888889E-3</v>
      </c>
      <c r="H336" s="167">
        <v>5</v>
      </c>
      <c r="I336" s="168">
        <f t="shared" si="43"/>
        <v>2.7777777777777778E-4</v>
      </c>
    </row>
    <row r="337" spans="1:9" ht="15.3" x14ac:dyDescent="0.5">
      <c r="A337" s="167" t="s">
        <v>573</v>
      </c>
      <c r="B337" s="3" t="s">
        <v>1030</v>
      </c>
      <c r="C337" s="6" t="s">
        <v>125</v>
      </c>
      <c r="D337" s="118" t="s">
        <v>566</v>
      </c>
      <c r="E337" s="167" t="s">
        <v>2436</v>
      </c>
      <c r="F337" s="167" t="s">
        <v>2437</v>
      </c>
      <c r="G337" s="168">
        <f t="shared" si="44"/>
        <v>2.7777777777777779E-3</v>
      </c>
      <c r="H337" s="167">
        <v>3</v>
      </c>
      <c r="I337" s="168">
        <f t="shared" si="43"/>
        <v>9.2592592592592596E-4</v>
      </c>
    </row>
    <row r="338" spans="1:9" ht="15.3" x14ac:dyDescent="0.5">
      <c r="A338" s="167" t="s">
        <v>574</v>
      </c>
      <c r="B338" s="3" t="s">
        <v>68</v>
      </c>
      <c r="C338" s="4" t="s">
        <v>125</v>
      </c>
      <c r="D338" s="118" t="s">
        <v>333</v>
      </c>
      <c r="E338" s="167" t="s">
        <v>2382</v>
      </c>
      <c r="F338" s="167" t="s">
        <v>2399</v>
      </c>
      <c r="G338" s="168">
        <f>1/1440</f>
        <v>6.9444444444444447E-4</v>
      </c>
      <c r="H338" s="167">
        <v>7</v>
      </c>
      <c r="I338" s="168">
        <f t="shared" si="43"/>
        <v>9.9206349206349206E-5</v>
      </c>
    </row>
    <row r="339" spans="1:9" ht="15.3" x14ac:dyDescent="0.5">
      <c r="A339" s="167" t="s">
        <v>576</v>
      </c>
      <c r="B339" s="3" t="s">
        <v>759</v>
      </c>
      <c r="C339" s="4" t="s">
        <v>125</v>
      </c>
      <c r="D339" s="118" t="s">
        <v>566</v>
      </c>
      <c r="E339" s="167" t="s">
        <v>2436</v>
      </c>
      <c r="F339" s="167" t="s">
        <v>2437</v>
      </c>
      <c r="G339" s="168">
        <f t="shared" si="44"/>
        <v>2.7777777777777779E-3</v>
      </c>
      <c r="H339" s="167">
        <v>3</v>
      </c>
      <c r="I339" s="168">
        <f t="shared" si="43"/>
        <v>9.2592592592592596E-4</v>
      </c>
    </row>
    <row r="340" spans="1:9" ht="15.3" x14ac:dyDescent="0.5">
      <c r="A340" s="167" t="s">
        <v>577</v>
      </c>
      <c r="B340" s="3" t="s">
        <v>69</v>
      </c>
      <c r="C340" s="6" t="s">
        <v>125</v>
      </c>
      <c r="D340" s="118" t="s">
        <v>333</v>
      </c>
      <c r="E340" s="167" t="s">
        <v>2382</v>
      </c>
      <c r="F340" s="167" t="s">
        <v>2399</v>
      </c>
      <c r="G340" s="168">
        <f>1/1440</f>
        <v>6.9444444444444447E-4</v>
      </c>
      <c r="H340" s="167">
        <v>5</v>
      </c>
      <c r="I340" s="168">
        <f t="shared" si="43"/>
        <v>1.3888888888888889E-4</v>
      </c>
    </row>
    <row r="341" spans="1:9" ht="15.3" x14ac:dyDescent="0.5">
      <c r="A341" s="167" t="s">
        <v>578</v>
      </c>
      <c r="B341" s="3" t="s">
        <v>851</v>
      </c>
      <c r="C341" s="6" t="s">
        <v>967</v>
      </c>
      <c r="D341" s="118" t="s">
        <v>912</v>
      </c>
      <c r="E341" s="167" t="s">
        <v>2421</v>
      </c>
      <c r="F341" s="167" t="s">
        <v>2426</v>
      </c>
      <c r="G341" s="168">
        <f>45/1440</f>
        <v>3.125E-2</v>
      </c>
      <c r="H341" s="167">
        <v>3</v>
      </c>
      <c r="I341" s="168">
        <f t="shared" si="43"/>
        <v>1.0416666666666666E-2</v>
      </c>
    </row>
    <row r="342" spans="1:9" ht="15.3" x14ac:dyDescent="0.5">
      <c r="A342" s="167" t="s">
        <v>579</v>
      </c>
      <c r="B342" s="3" t="s">
        <v>788</v>
      </c>
      <c r="C342" s="6" t="s">
        <v>195</v>
      </c>
      <c r="D342" s="118" t="s">
        <v>912</v>
      </c>
      <c r="E342" s="167" t="s">
        <v>2421</v>
      </c>
      <c r="F342" s="167" t="s">
        <v>2426</v>
      </c>
      <c r="G342" s="168">
        <f>45/1440</f>
        <v>3.125E-2</v>
      </c>
      <c r="H342" s="167">
        <v>3</v>
      </c>
      <c r="I342" s="168">
        <f t="shared" si="43"/>
        <v>1.0416666666666666E-2</v>
      </c>
    </row>
    <row r="343" spans="1:9" ht="15.3" x14ac:dyDescent="0.5">
      <c r="A343" s="167" t="s">
        <v>581</v>
      </c>
      <c r="B343" s="70" t="s">
        <v>1982</v>
      </c>
      <c r="C343" s="4" t="s">
        <v>197</v>
      </c>
      <c r="D343" s="167" t="s">
        <v>287</v>
      </c>
      <c r="E343" s="167" t="s">
        <v>2427</v>
      </c>
      <c r="F343" s="167" t="s">
        <v>2394</v>
      </c>
      <c r="G343" s="168">
        <f>1/360</f>
        <v>2.7777777777777779E-3</v>
      </c>
      <c r="H343" s="167">
        <v>3</v>
      </c>
      <c r="I343" s="168">
        <f t="shared" si="43"/>
        <v>9.2592592592592596E-4</v>
      </c>
    </row>
    <row r="344" spans="1:9" ht="15.3" x14ac:dyDescent="0.5">
      <c r="A344" s="167" t="s">
        <v>582</v>
      </c>
      <c r="B344" s="70" t="s">
        <v>1983</v>
      </c>
      <c r="C344" s="4" t="s">
        <v>197</v>
      </c>
      <c r="D344" s="167" t="s">
        <v>287</v>
      </c>
      <c r="E344" s="167" t="s">
        <v>2427</v>
      </c>
      <c r="F344" s="167" t="s">
        <v>2394</v>
      </c>
      <c r="G344" s="168">
        <f t="shared" ref="G344:G347" si="45">1/360</f>
        <v>2.7777777777777779E-3</v>
      </c>
      <c r="H344" s="167">
        <v>3</v>
      </c>
      <c r="I344" s="168">
        <f t="shared" si="43"/>
        <v>9.2592592592592596E-4</v>
      </c>
    </row>
    <row r="345" spans="1:9" ht="15.3" x14ac:dyDescent="0.5">
      <c r="A345" s="167" t="s">
        <v>583</v>
      </c>
      <c r="B345" s="70" t="s">
        <v>1984</v>
      </c>
      <c r="C345" s="4" t="s">
        <v>197</v>
      </c>
      <c r="D345" s="167" t="s">
        <v>287</v>
      </c>
      <c r="E345" s="167" t="s">
        <v>2427</v>
      </c>
      <c r="F345" s="167" t="s">
        <v>2394</v>
      </c>
      <c r="G345" s="168">
        <f t="shared" si="45"/>
        <v>2.7777777777777779E-3</v>
      </c>
      <c r="H345" s="167">
        <v>3</v>
      </c>
      <c r="I345" s="168">
        <f t="shared" si="43"/>
        <v>9.2592592592592596E-4</v>
      </c>
    </row>
    <row r="346" spans="1:9" ht="15.3" x14ac:dyDescent="0.5">
      <c r="A346" s="167" t="s">
        <v>584</v>
      </c>
      <c r="B346" s="70" t="s">
        <v>1328</v>
      </c>
      <c r="C346" s="4" t="s">
        <v>197</v>
      </c>
      <c r="D346" s="167" t="s">
        <v>287</v>
      </c>
      <c r="E346" s="167" t="s">
        <v>2427</v>
      </c>
      <c r="F346" s="167" t="s">
        <v>2394</v>
      </c>
      <c r="G346" s="168">
        <f t="shared" si="45"/>
        <v>2.7777777777777779E-3</v>
      </c>
      <c r="H346" s="167">
        <v>3</v>
      </c>
      <c r="I346" s="168">
        <f t="shared" si="43"/>
        <v>9.2592592592592596E-4</v>
      </c>
    </row>
    <row r="347" spans="1:9" ht="15.3" x14ac:dyDescent="0.5">
      <c r="A347" s="167" t="s">
        <v>585</v>
      </c>
      <c r="B347" s="70" t="s">
        <v>1336</v>
      </c>
      <c r="C347" s="4" t="s">
        <v>125</v>
      </c>
      <c r="D347" s="167" t="s">
        <v>287</v>
      </c>
      <c r="E347" s="167" t="s">
        <v>2427</v>
      </c>
      <c r="F347" s="167" t="s">
        <v>2394</v>
      </c>
      <c r="G347" s="168">
        <f t="shared" si="45"/>
        <v>2.7777777777777779E-3</v>
      </c>
      <c r="H347" s="167">
        <v>3</v>
      </c>
      <c r="I347" s="168">
        <f t="shared" si="43"/>
        <v>9.2592592592592596E-4</v>
      </c>
    </row>
    <row r="348" spans="1:9" ht="15.3" x14ac:dyDescent="0.5">
      <c r="A348" s="167" t="s">
        <v>586</v>
      </c>
      <c r="B348" s="70" t="s">
        <v>1985</v>
      </c>
      <c r="C348" s="4" t="s">
        <v>125</v>
      </c>
      <c r="D348" s="167" t="s">
        <v>333</v>
      </c>
      <c r="E348" s="167" t="s">
        <v>2382</v>
      </c>
      <c r="F348" s="167" t="s">
        <v>2399</v>
      </c>
      <c r="G348" s="168">
        <f>1/1440</f>
        <v>6.9444444444444447E-4</v>
      </c>
      <c r="H348" s="167">
        <v>3</v>
      </c>
      <c r="I348" s="168">
        <f t="shared" si="43"/>
        <v>2.3148148148148149E-4</v>
      </c>
    </row>
    <row r="349" spans="1:9" ht="15.3" x14ac:dyDescent="0.5">
      <c r="A349" s="167" t="s">
        <v>587</v>
      </c>
      <c r="B349" s="70" t="s">
        <v>1986</v>
      </c>
      <c r="C349" s="4" t="s">
        <v>195</v>
      </c>
      <c r="D349" s="167" t="s">
        <v>940</v>
      </c>
      <c r="E349" s="167" t="s">
        <v>2373</v>
      </c>
      <c r="F349" s="167" t="s">
        <v>2374</v>
      </c>
      <c r="G349" s="168">
        <f>2/1440</f>
        <v>1.3888888888888889E-3</v>
      </c>
      <c r="H349" s="167">
        <v>3</v>
      </c>
      <c r="I349" s="168">
        <f t="shared" si="43"/>
        <v>4.6296296296296298E-4</v>
      </c>
    </row>
    <row r="350" spans="1:9" ht="15.3" x14ac:dyDescent="0.5">
      <c r="A350" s="167" t="s">
        <v>588</v>
      </c>
      <c r="B350" s="70" t="s">
        <v>1893</v>
      </c>
      <c r="C350" s="4" t="s">
        <v>195</v>
      </c>
      <c r="D350" s="167" t="s">
        <v>333</v>
      </c>
      <c r="E350" s="167" t="s">
        <v>2382</v>
      </c>
      <c r="F350" s="167" t="s">
        <v>2399</v>
      </c>
      <c r="G350" s="168">
        <f>1/1440</f>
        <v>6.9444444444444447E-4</v>
      </c>
      <c r="H350" s="167">
        <v>3</v>
      </c>
      <c r="I350" s="168">
        <f t="shared" si="43"/>
        <v>2.3148148148148149E-4</v>
      </c>
    </row>
    <row r="351" spans="1:9" ht="15.3" x14ac:dyDescent="0.5">
      <c r="A351" s="167" t="s">
        <v>589</v>
      </c>
      <c r="B351" s="70" t="s">
        <v>1987</v>
      </c>
      <c r="C351" s="4" t="s">
        <v>195</v>
      </c>
      <c r="D351" s="167" t="s">
        <v>940</v>
      </c>
      <c r="E351" s="167" t="s">
        <v>2373</v>
      </c>
      <c r="F351" s="167" t="s">
        <v>2374</v>
      </c>
      <c r="G351" s="168">
        <f>2/1440</f>
        <v>1.3888888888888889E-3</v>
      </c>
      <c r="H351" s="167">
        <v>3</v>
      </c>
      <c r="I351" s="168">
        <f t="shared" si="43"/>
        <v>4.6296296296296298E-4</v>
      </c>
    </row>
    <row r="352" spans="1:9" ht="15.3" x14ac:dyDescent="0.5">
      <c r="A352" s="167" t="s">
        <v>2006</v>
      </c>
      <c r="B352" s="70" t="s">
        <v>1988</v>
      </c>
      <c r="C352" s="4" t="s">
        <v>195</v>
      </c>
      <c r="D352" s="167" t="s">
        <v>940</v>
      </c>
      <c r="E352" s="167" t="s">
        <v>2373</v>
      </c>
      <c r="F352" s="167" t="s">
        <v>2374</v>
      </c>
      <c r="G352" s="168">
        <f t="shared" ref="G352:G354" si="46">2/1440</f>
        <v>1.3888888888888889E-3</v>
      </c>
      <c r="H352" s="167">
        <v>3</v>
      </c>
      <c r="I352" s="168">
        <f t="shared" si="43"/>
        <v>4.6296296296296298E-4</v>
      </c>
    </row>
    <row r="353" spans="1:9" ht="15.3" x14ac:dyDescent="0.5">
      <c r="A353" s="167" t="s">
        <v>2007</v>
      </c>
      <c r="B353" s="70" t="s">
        <v>1989</v>
      </c>
      <c r="C353" s="4" t="s">
        <v>195</v>
      </c>
      <c r="D353" s="167" t="s">
        <v>940</v>
      </c>
      <c r="E353" s="167" t="s">
        <v>2373</v>
      </c>
      <c r="F353" s="167" t="s">
        <v>2374</v>
      </c>
      <c r="G353" s="168">
        <f t="shared" si="46"/>
        <v>1.3888888888888889E-3</v>
      </c>
      <c r="H353" s="167">
        <v>3</v>
      </c>
      <c r="I353" s="168">
        <f t="shared" si="43"/>
        <v>4.6296296296296298E-4</v>
      </c>
    </row>
    <row r="354" spans="1:9" ht="15.3" x14ac:dyDescent="0.5">
      <c r="A354" s="167" t="s">
        <v>2008</v>
      </c>
      <c r="B354" s="70" t="s">
        <v>1990</v>
      </c>
      <c r="C354" s="4" t="s">
        <v>195</v>
      </c>
      <c r="D354" s="167" t="s">
        <v>940</v>
      </c>
      <c r="E354" s="167" t="s">
        <v>2373</v>
      </c>
      <c r="F354" s="167" t="s">
        <v>2374</v>
      </c>
      <c r="G354" s="168">
        <f t="shared" si="46"/>
        <v>1.3888888888888889E-3</v>
      </c>
      <c r="H354" s="167">
        <v>3</v>
      </c>
      <c r="I354" s="168">
        <f t="shared" si="43"/>
        <v>4.6296296296296298E-4</v>
      </c>
    </row>
    <row r="355" spans="1:9" ht="15.3" x14ac:dyDescent="0.5">
      <c r="A355" s="167" t="s">
        <v>2009</v>
      </c>
      <c r="B355" s="70" t="s">
        <v>1991</v>
      </c>
      <c r="C355" s="4" t="s">
        <v>195</v>
      </c>
      <c r="D355" s="167" t="s">
        <v>333</v>
      </c>
      <c r="E355" s="167" t="s">
        <v>2382</v>
      </c>
      <c r="F355" s="167" t="s">
        <v>2399</v>
      </c>
      <c r="G355" s="168">
        <f>1/1440</f>
        <v>6.9444444444444447E-4</v>
      </c>
      <c r="H355" s="167">
        <v>3</v>
      </c>
      <c r="I355" s="168">
        <f t="shared" si="43"/>
        <v>2.3148148148148149E-4</v>
      </c>
    </row>
    <row r="356" spans="1:9" ht="15.3" x14ac:dyDescent="0.5">
      <c r="A356" s="167" t="s">
        <v>2010</v>
      </c>
      <c r="B356" s="70" t="s">
        <v>1992</v>
      </c>
      <c r="C356" s="4" t="s">
        <v>202</v>
      </c>
      <c r="D356" s="167" t="s">
        <v>1846</v>
      </c>
      <c r="E356" s="167" t="s">
        <v>2383</v>
      </c>
      <c r="F356" s="167" t="s">
        <v>2400</v>
      </c>
      <c r="G356" s="168">
        <f>5/1440</f>
        <v>3.472222222222222E-3</v>
      </c>
      <c r="H356" s="167">
        <v>3</v>
      </c>
      <c r="I356" s="168">
        <f t="shared" si="43"/>
        <v>1.1574074074074073E-3</v>
      </c>
    </row>
    <row r="357" spans="1:9" ht="15.3" x14ac:dyDescent="0.5">
      <c r="A357" s="167" t="s">
        <v>2011</v>
      </c>
      <c r="B357" s="70" t="s">
        <v>797</v>
      </c>
      <c r="C357" s="4" t="s">
        <v>195</v>
      </c>
      <c r="D357" s="167" t="s">
        <v>1845</v>
      </c>
      <c r="E357" s="167" t="s">
        <v>2419</v>
      </c>
      <c r="F357" s="167" t="s">
        <v>2424</v>
      </c>
      <c r="G357" s="168">
        <f>10/1440</f>
        <v>6.9444444444444441E-3</v>
      </c>
      <c r="H357" s="167">
        <v>3</v>
      </c>
      <c r="I357" s="168">
        <f t="shared" si="43"/>
        <v>2.3148148148148147E-3</v>
      </c>
    </row>
    <row r="358" spans="1:9" ht="15.3" x14ac:dyDescent="0.5">
      <c r="A358" s="167" t="s">
        <v>2012</v>
      </c>
      <c r="B358" s="70" t="s">
        <v>1804</v>
      </c>
      <c r="C358" s="4" t="s">
        <v>195</v>
      </c>
      <c r="D358" s="167" t="s">
        <v>1846</v>
      </c>
      <c r="E358" s="167" t="s">
        <v>2383</v>
      </c>
      <c r="F358" s="167" t="s">
        <v>2400</v>
      </c>
      <c r="G358" s="168">
        <f t="shared" ref="G358:G368" si="47">5/1440</f>
        <v>3.472222222222222E-3</v>
      </c>
      <c r="H358" s="167">
        <v>3</v>
      </c>
      <c r="I358" s="168">
        <f t="shared" si="43"/>
        <v>1.1574074074074073E-3</v>
      </c>
    </row>
    <row r="359" spans="1:9" ht="15.3" x14ac:dyDescent="0.5">
      <c r="A359" s="167" t="s">
        <v>2013</v>
      </c>
      <c r="B359" s="70" t="s">
        <v>1805</v>
      </c>
      <c r="C359" s="4" t="s">
        <v>195</v>
      </c>
      <c r="D359" s="167" t="s">
        <v>1846</v>
      </c>
      <c r="E359" s="167" t="s">
        <v>2383</v>
      </c>
      <c r="F359" s="167" t="s">
        <v>2400</v>
      </c>
      <c r="G359" s="168">
        <f t="shared" si="47"/>
        <v>3.472222222222222E-3</v>
      </c>
      <c r="H359" s="167">
        <v>3</v>
      </c>
      <c r="I359" s="168">
        <f t="shared" si="43"/>
        <v>1.1574074074074073E-3</v>
      </c>
    </row>
    <row r="360" spans="1:9" ht="15.3" x14ac:dyDescent="0.5">
      <c r="A360" s="167" t="s">
        <v>2014</v>
      </c>
      <c r="B360" s="70" t="s">
        <v>1993</v>
      </c>
      <c r="C360" s="4" t="s">
        <v>125</v>
      </c>
      <c r="D360" s="167" t="s">
        <v>1846</v>
      </c>
      <c r="E360" s="167" t="s">
        <v>2383</v>
      </c>
      <c r="F360" s="167" t="s">
        <v>2400</v>
      </c>
      <c r="G360" s="168">
        <f t="shared" si="47"/>
        <v>3.472222222222222E-3</v>
      </c>
      <c r="H360" s="167">
        <v>3</v>
      </c>
      <c r="I360" s="168">
        <f t="shared" si="43"/>
        <v>1.1574074074074073E-3</v>
      </c>
    </row>
    <row r="361" spans="1:9" ht="15.3" x14ac:dyDescent="0.5">
      <c r="A361" s="167" t="s">
        <v>2015</v>
      </c>
      <c r="B361" s="70" t="s">
        <v>1994</v>
      </c>
      <c r="C361" s="4" t="s">
        <v>195</v>
      </c>
      <c r="D361" s="167" t="s">
        <v>1846</v>
      </c>
      <c r="E361" s="167" t="s">
        <v>2383</v>
      </c>
      <c r="F361" s="167" t="s">
        <v>2400</v>
      </c>
      <c r="G361" s="168">
        <f t="shared" si="47"/>
        <v>3.472222222222222E-3</v>
      </c>
      <c r="H361" s="167">
        <v>3</v>
      </c>
      <c r="I361" s="168">
        <f t="shared" si="43"/>
        <v>1.1574074074074073E-3</v>
      </c>
    </row>
    <row r="362" spans="1:9" ht="15.3" x14ac:dyDescent="0.5">
      <c r="A362" s="167" t="s">
        <v>2016</v>
      </c>
      <c r="B362" s="70" t="s">
        <v>795</v>
      </c>
      <c r="C362" s="4" t="s">
        <v>195</v>
      </c>
      <c r="D362" s="167" t="s">
        <v>1843</v>
      </c>
      <c r="E362" s="167" t="s">
        <v>2389</v>
      </c>
      <c r="F362" s="167" t="s">
        <v>2410</v>
      </c>
      <c r="G362" s="168">
        <f>20/1440</f>
        <v>1.3888888888888888E-2</v>
      </c>
      <c r="H362" s="167">
        <v>3</v>
      </c>
      <c r="I362" s="168">
        <f t="shared" si="43"/>
        <v>4.6296296296296294E-3</v>
      </c>
    </row>
    <row r="363" spans="1:9" ht="15.3" x14ac:dyDescent="0.5">
      <c r="A363" s="167" t="s">
        <v>2017</v>
      </c>
      <c r="B363" s="70" t="s">
        <v>1817</v>
      </c>
      <c r="C363" s="4" t="s">
        <v>195</v>
      </c>
      <c r="D363" s="167" t="s">
        <v>1846</v>
      </c>
      <c r="E363" s="167" t="s">
        <v>2383</v>
      </c>
      <c r="F363" s="167" t="s">
        <v>2400</v>
      </c>
      <c r="G363" s="168">
        <f t="shared" si="47"/>
        <v>3.472222222222222E-3</v>
      </c>
      <c r="H363" s="167">
        <v>3</v>
      </c>
      <c r="I363" s="168">
        <f t="shared" si="43"/>
        <v>1.1574074074074073E-3</v>
      </c>
    </row>
    <row r="364" spans="1:9" ht="15.3" x14ac:dyDescent="0.5">
      <c r="A364" s="167" t="s">
        <v>2018</v>
      </c>
      <c r="B364" s="70" t="s">
        <v>804</v>
      </c>
      <c r="C364" s="4" t="s">
        <v>195</v>
      </c>
      <c r="D364" s="167" t="s">
        <v>1846</v>
      </c>
      <c r="E364" s="167" t="s">
        <v>2383</v>
      </c>
      <c r="F364" s="167" t="s">
        <v>2400</v>
      </c>
      <c r="G364" s="168">
        <f t="shared" si="47"/>
        <v>3.472222222222222E-3</v>
      </c>
      <c r="H364" s="167">
        <v>3</v>
      </c>
      <c r="I364" s="168">
        <f t="shared" si="43"/>
        <v>1.1574074074074073E-3</v>
      </c>
    </row>
    <row r="365" spans="1:9" ht="15.3" x14ac:dyDescent="0.5">
      <c r="A365" s="167" t="s">
        <v>2019</v>
      </c>
      <c r="B365" s="70" t="s">
        <v>803</v>
      </c>
      <c r="C365" s="4" t="s">
        <v>195</v>
      </c>
      <c r="D365" s="167" t="s">
        <v>1846</v>
      </c>
      <c r="E365" s="167" t="s">
        <v>2383</v>
      </c>
      <c r="F365" s="167" t="s">
        <v>2400</v>
      </c>
      <c r="G365" s="168">
        <f t="shared" si="47"/>
        <v>3.472222222222222E-3</v>
      </c>
      <c r="H365" s="167">
        <v>3</v>
      </c>
      <c r="I365" s="168">
        <f t="shared" si="43"/>
        <v>1.1574074074074073E-3</v>
      </c>
    </row>
    <row r="366" spans="1:9" ht="15.3" x14ac:dyDescent="0.5">
      <c r="A366" s="167" t="s">
        <v>2020</v>
      </c>
      <c r="B366" s="70" t="s">
        <v>1995</v>
      </c>
      <c r="C366" s="4" t="s">
        <v>195</v>
      </c>
      <c r="D366" s="167" t="s">
        <v>1846</v>
      </c>
      <c r="E366" s="167" t="s">
        <v>2383</v>
      </c>
      <c r="F366" s="167" t="s">
        <v>2400</v>
      </c>
      <c r="G366" s="168">
        <f t="shared" si="47"/>
        <v>3.472222222222222E-3</v>
      </c>
      <c r="H366" s="167">
        <v>3</v>
      </c>
      <c r="I366" s="168">
        <f t="shared" si="43"/>
        <v>1.1574074074074073E-3</v>
      </c>
    </row>
    <row r="367" spans="1:9" ht="15.3" x14ac:dyDescent="0.5">
      <c r="A367" s="167" t="s">
        <v>2021</v>
      </c>
      <c r="B367" s="70" t="s">
        <v>1827</v>
      </c>
      <c r="C367" s="4" t="s">
        <v>195</v>
      </c>
      <c r="D367" s="167" t="s">
        <v>1846</v>
      </c>
      <c r="E367" s="167" t="s">
        <v>2383</v>
      </c>
      <c r="F367" s="167" t="s">
        <v>2400</v>
      </c>
      <c r="G367" s="168">
        <f t="shared" si="47"/>
        <v>3.472222222222222E-3</v>
      </c>
      <c r="H367" s="167">
        <v>3</v>
      </c>
      <c r="I367" s="168">
        <f t="shared" si="43"/>
        <v>1.1574074074074073E-3</v>
      </c>
    </row>
    <row r="368" spans="1:9" ht="15.3" x14ac:dyDescent="0.5">
      <c r="A368" s="167" t="s">
        <v>2022</v>
      </c>
      <c r="B368" s="70" t="s">
        <v>1996</v>
      </c>
      <c r="C368" s="4" t="s">
        <v>195</v>
      </c>
      <c r="D368" s="167" t="s">
        <v>1846</v>
      </c>
      <c r="E368" s="167" t="s">
        <v>2383</v>
      </c>
      <c r="F368" s="167" t="s">
        <v>2400</v>
      </c>
      <c r="G368" s="168">
        <f t="shared" si="47"/>
        <v>3.472222222222222E-3</v>
      </c>
      <c r="H368" s="167">
        <v>3</v>
      </c>
      <c r="I368" s="168">
        <f t="shared" si="43"/>
        <v>1.1574074074074073E-3</v>
      </c>
    </row>
    <row r="369" spans="1:9" ht="15.3" x14ac:dyDescent="0.5">
      <c r="A369" s="167" t="s">
        <v>2023</v>
      </c>
      <c r="B369" s="70" t="s">
        <v>1997</v>
      </c>
      <c r="C369" s="4" t="s">
        <v>197</v>
      </c>
      <c r="D369" s="167" t="s">
        <v>287</v>
      </c>
      <c r="E369" s="167" t="s">
        <v>2427</v>
      </c>
      <c r="F369" s="167" t="s">
        <v>2394</v>
      </c>
      <c r="G369" s="168">
        <f>1/360</f>
        <v>2.7777777777777779E-3</v>
      </c>
      <c r="H369" s="167">
        <v>3</v>
      </c>
      <c r="I369" s="168">
        <f t="shared" si="43"/>
        <v>9.2592592592592596E-4</v>
      </c>
    </row>
    <row r="370" spans="1:9" ht="15.3" x14ac:dyDescent="0.5">
      <c r="A370" s="167" t="s">
        <v>2024</v>
      </c>
      <c r="B370" s="70" t="s">
        <v>1998</v>
      </c>
      <c r="C370" s="4" t="s">
        <v>197</v>
      </c>
      <c r="D370" s="167" t="s">
        <v>287</v>
      </c>
      <c r="E370" s="167" t="s">
        <v>2427</v>
      </c>
      <c r="F370" s="167" t="s">
        <v>2394</v>
      </c>
      <c r="G370" s="168">
        <f t="shared" ref="G370:G377" si="48">1/360</f>
        <v>2.7777777777777779E-3</v>
      </c>
      <c r="H370" s="167">
        <v>3</v>
      </c>
      <c r="I370" s="168">
        <f t="shared" si="43"/>
        <v>9.2592592592592596E-4</v>
      </c>
    </row>
    <row r="371" spans="1:9" ht="15.3" x14ac:dyDescent="0.5">
      <c r="A371" s="167" t="s">
        <v>2025</v>
      </c>
      <c r="B371" s="70" t="s">
        <v>1999</v>
      </c>
      <c r="C371" s="4" t="s">
        <v>197</v>
      </c>
      <c r="D371" s="167" t="s">
        <v>287</v>
      </c>
      <c r="E371" s="167" t="s">
        <v>2427</v>
      </c>
      <c r="F371" s="167" t="s">
        <v>2394</v>
      </c>
      <c r="G371" s="168">
        <f t="shared" si="48"/>
        <v>2.7777777777777779E-3</v>
      </c>
      <c r="H371" s="167">
        <v>3</v>
      </c>
      <c r="I371" s="168">
        <f t="shared" si="43"/>
        <v>9.2592592592592596E-4</v>
      </c>
    </row>
    <row r="372" spans="1:9" ht="15.3" x14ac:dyDescent="0.5">
      <c r="A372" s="167" t="s">
        <v>2026</v>
      </c>
      <c r="B372" s="70" t="s">
        <v>2000</v>
      </c>
      <c r="C372" s="4" t="s">
        <v>197</v>
      </c>
      <c r="D372" s="167" t="s">
        <v>287</v>
      </c>
      <c r="E372" s="167" t="s">
        <v>2427</v>
      </c>
      <c r="F372" s="167" t="s">
        <v>2394</v>
      </c>
      <c r="G372" s="168">
        <f t="shared" si="48"/>
        <v>2.7777777777777779E-3</v>
      </c>
      <c r="H372" s="167">
        <v>3</v>
      </c>
      <c r="I372" s="168">
        <f t="shared" si="43"/>
        <v>9.2592592592592596E-4</v>
      </c>
    </row>
    <row r="373" spans="1:9" ht="15.3" x14ac:dyDescent="0.5">
      <c r="A373" s="167" t="s">
        <v>2027</v>
      </c>
      <c r="B373" s="70" t="s">
        <v>2001</v>
      </c>
      <c r="C373" s="4" t="s">
        <v>197</v>
      </c>
      <c r="D373" s="167" t="s">
        <v>287</v>
      </c>
      <c r="E373" s="167" t="s">
        <v>2427</v>
      </c>
      <c r="F373" s="167" t="s">
        <v>2394</v>
      </c>
      <c r="G373" s="168">
        <f t="shared" si="48"/>
        <v>2.7777777777777779E-3</v>
      </c>
      <c r="H373" s="167">
        <v>3</v>
      </c>
      <c r="I373" s="168">
        <f t="shared" si="43"/>
        <v>9.2592592592592596E-4</v>
      </c>
    </row>
    <row r="374" spans="1:9" ht="15.3" x14ac:dyDescent="0.5">
      <c r="A374" s="167" t="s">
        <v>2028</v>
      </c>
      <c r="B374" s="70" t="s">
        <v>2002</v>
      </c>
      <c r="C374" s="4" t="s">
        <v>125</v>
      </c>
      <c r="D374" s="167" t="s">
        <v>287</v>
      </c>
      <c r="E374" s="167" t="s">
        <v>2427</v>
      </c>
      <c r="F374" s="167" t="s">
        <v>2394</v>
      </c>
      <c r="G374" s="168">
        <f t="shared" si="48"/>
        <v>2.7777777777777779E-3</v>
      </c>
      <c r="H374" s="167">
        <v>3</v>
      </c>
      <c r="I374" s="168">
        <f t="shared" si="43"/>
        <v>9.2592592592592596E-4</v>
      </c>
    </row>
    <row r="375" spans="1:9" ht="15.3" x14ac:dyDescent="0.5">
      <c r="A375" s="167" t="s">
        <v>2029</v>
      </c>
      <c r="B375" s="70" t="s">
        <v>2003</v>
      </c>
      <c r="C375" s="4" t="s">
        <v>125</v>
      </c>
      <c r="D375" s="167" t="s">
        <v>287</v>
      </c>
      <c r="E375" s="167" t="s">
        <v>2427</v>
      </c>
      <c r="F375" s="167" t="s">
        <v>2394</v>
      </c>
      <c r="G375" s="168">
        <f t="shared" si="48"/>
        <v>2.7777777777777779E-3</v>
      </c>
      <c r="H375" s="167">
        <v>3</v>
      </c>
      <c r="I375" s="168">
        <f t="shared" si="43"/>
        <v>9.2592592592592596E-4</v>
      </c>
    </row>
    <row r="376" spans="1:9" ht="15.3" x14ac:dyDescent="0.5">
      <c r="A376" s="167" t="s">
        <v>2030</v>
      </c>
      <c r="B376" s="70" t="s">
        <v>2004</v>
      </c>
      <c r="C376" s="4" t="s">
        <v>125</v>
      </c>
      <c r="D376" s="167" t="s">
        <v>287</v>
      </c>
      <c r="E376" s="167" t="s">
        <v>2427</v>
      </c>
      <c r="F376" s="167" t="s">
        <v>2394</v>
      </c>
      <c r="G376" s="168">
        <f t="shared" si="48"/>
        <v>2.7777777777777779E-3</v>
      </c>
      <c r="H376" s="167">
        <v>3</v>
      </c>
      <c r="I376" s="168">
        <f t="shared" si="43"/>
        <v>9.2592592592592596E-4</v>
      </c>
    </row>
    <row r="377" spans="1:9" ht="15.3" x14ac:dyDescent="0.5">
      <c r="A377" s="167" t="s">
        <v>2031</v>
      </c>
      <c r="B377" s="70" t="s">
        <v>2005</v>
      </c>
      <c r="C377" s="4" t="s">
        <v>125</v>
      </c>
      <c r="D377" s="167" t="s">
        <v>287</v>
      </c>
      <c r="E377" s="167" t="s">
        <v>2427</v>
      </c>
      <c r="F377" s="167" t="s">
        <v>2394</v>
      </c>
      <c r="G377" s="168">
        <f t="shared" si="48"/>
        <v>2.7777777777777779E-3</v>
      </c>
      <c r="H377" s="167">
        <v>3</v>
      </c>
      <c r="I377" s="168">
        <f t="shared" si="43"/>
        <v>9.2592592592592596E-4</v>
      </c>
    </row>
    <row r="378" spans="1:9" ht="15.3" x14ac:dyDescent="0.5">
      <c r="A378" s="169">
        <v>12</v>
      </c>
      <c r="B378" s="165" t="s">
        <v>2032</v>
      </c>
      <c r="C378" s="167"/>
      <c r="D378" s="167"/>
      <c r="E378" s="167"/>
      <c r="F378" s="167"/>
      <c r="G378" s="167"/>
      <c r="H378" s="167"/>
      <c r="I378" s="169" t="s">
        <v>1590</v>
      </c>
    </row>
    <row r="379" spans="1:9" ht="15.3" x14ac:dyDescent="0.5">
      <c r="A379" s="167" t="s">
        <v>590</v>
      </c>
      <c r="B379" s="70" t="s">
        <v>159</v>
      </c>
      <c r="C379" s="4" t="s">
        <v>125</v>
      </c>
      <c r="D379" s="167" t="s">
        <v>333</v>
      </c>
      <c r="E379" s="167" t="s">
        <v>2382</v>
      </c>
      <c r="F379" s="167" t="s">
        <v>2399</v>
      </c>
      <c r="G379" s="168">
        <f>1/1440</f>
        <v>6.9444444444444447E-4</v>
      </c>
      <c r="H379" s="167">
        <v>7</v>
      </c>
      <c r="I379" s="168">
        <f>G379/H379</f>
        <v>9.9206349206349206E-5</v>
      </c>
    </row>
    <row r="380" spans="1:9" ht="15.3" x14ac:dyDescent="0.5">
      <c r="A380" s="167" t="s">
        <v>591</v>
      </c>
      <c r="B380" s="70" t="s">
        <v>160</v>
      </c>
      <c r="C380" s="4" t="s">
        <v>125</v>
      </c>
      <c r="D380" s="167" t="s">
        <v>1070</v>
      </c>
      <c r="E380" s="167" t="s">
        <v>2432</v>
      </c>
      <c r="F380" s="167" t="s">
        <v>2433</v>
      </c>
      <c r="G380" s="168">
        <f>23/1440</f>
        <v>1.5972222222222221E-2</v>
      </c>
      <c r="H380" s="167">
        <v>7</v>
      </c>
      <c r="I380" s="168">
        <f>G380/H380</f>
        <v>2.2817460317460314E-3</v>
      </c>
    </row>
    <row r="381" spans="1:9" ht="15.3" x14ac:dyDescent="0.5">
      <c r="A381" s="167" t="s">
        <v>592</v>
      </c>
      <c r="B381" s="70" t="s">
        <v>2033</v>
      </c>
      <c r="C381" s="4" t="s">
        <v>125</v>
      </c>
      <c r="D381" s="167" t="s">
        <v>333</v>
      </c>
      <c r="E381" s="167" t="s">
        <v>2382</v>
      </c>
      <c r="F381" s="167" t="s">
        <v>2399</v>
      </c>
      <c r="G381" s="168">
        <f t="shared" ref="G381:G401" si="49">1/1440</f>
        <v>6.9444444444444447E-4</v>
      </c>
      <c r="H381" s="167">
        <v>5</v>
      </c>
      <c r="I381" s="168">
        <f t="shared" ref="I381:I402" si="50">G381/H381</f>
        <v>1.3888888888888889E-4</v>
      </c>
    </row>
    <row r="382" spans="1:9" ht="15.3" x14ac:dyDescent="0.5">
      <c r="A382" s="167" t="s">
        <v>593</v>
      </c>
      <c r="B382" s="70" t="s">
        <v>161</v>
      </c>
      <c r="C382" s="4" t="s">
        <v>125</v>
      </c>
      <c r="D382" s="167" t="s">
        <v>333</v>
      </c>
      <c r="E382" s="167" t="s">
        <v>2382</v>
      </c>
      <c r="F382" s="167" t="s">
        <v>2399</v>
      </c>
      <c r="G382" s="168">
        <f t="shared" si="49"/>
        <v>6.9444444444444447E-4</v>
      </c>
      <c r="H382" s="167">
        <v>5</v>
      </c>
      <c r="I382" s="168">
        <f t="shared" si="50"/>
        <v>1.3888888888888889E-4</v>
      </c>
    </row>
    <row r="383" spans="1:9" ht="15.3" x14ac:dyDescent="0.5">
      <c r="A383" s="167" t="s">
        <v>594</v>
      </c>
      <c r="B383" s="70" t="s">
        <v>162</v>
      </c>
      <c r="C383" s="4" t="s">
        <v>125</v>
      </c>
      <c r="D383" s="167" t="s">
        <v>1070</v>
      </c>
      <c r="E383" s="167" t="s">
        <v>2432</v>
      </c>
      <c r="F383" s="167" t="s">
        <v>2433</v>
      </c>
      <c r="G383" s="168">
        <f>23/1440</f>
        <v>1.5972222222222221E-2</v>
      </c>
      <c r="H383" s="167">
        <v>5</v>
      </c>
      <c r="I383" s="168">
        <f t="shared" si="50"/>
        <v>3.1944444444444442E-3</v>
      </c>
    </row>
    <row r="384" spans="1:9" ht="15.3" x14ac:dyDescent="0.5">
      <c r="A384" s="167" t="s">
        <v>595</v>
      </c>
      <c r="B384" s="70" t="s">
        <v>163</v>
      </c>
      <c r="C384" s="4" t="s">
        <v>580</v>
      </c>
      <c r="D384" s="167" t="s">
        <v>333</v>
      </c>
      <c r="E384" s="167" t="s">
        <v>2382</v>
      </c>
      <c r="F384" s="167" t="s">
        <v>2399</v>
      </c>
      <c r="G384" s="168">
        <f t="shared" si="49"/>
        <v>6.9444444444444447E-4</v>
      </c>
      <c r="H384" s="167">
        <v>5</v>
      </c>
      <c r="I384" s="168">
        <f t="shared" si="50"/>
        <v>1.3888888888888889E-4</v>
      </c>
    </row>
    <row r="385" spans="1:9" ht="15.3" x14ac:dyDescent="0.5">
      <c r="A385" s="167" t="s">
        <v>596</v>
      </c>
      <c r="B385" s="70" t="s">
        <v>164</v>
      </c>
      <c r="C385" s="4" t="s">
        <v>195</v>
      </c>
      <c r="D385" s="167" t="s">
        <v>333</v>
      </c>
      <c r="E385" s="167" t="s">
        <v>2382</v>
      </c>
      <c r="F385" s="167" t="s">
        <v>2399</v>
      </c>
      <c r="G385" s="168">
        <f t="shared" si="49"/>
        <v>6.9444444444444447E-4</v>
      </c>
      <c r="H385" s="167">
        <v>8</v>
      </c>
      <c r="I385" s="168">
        <f t="shared" si="50"/>
        <v>8.6805555555555559E-5</v>
      </c>
    </row>
    <row r="386" spans="1:9" ht="15.3" x14ac:dyDescent="0.5">
      <c r="A386" s="167" t="s">
        <v>597</v>
      </c>
      <c r="B386" s="70" t="s">
        <v>165</v>
      </c>
      <c r="C386" s="4" t="s">
        <v>202</v>
      </c>
      <c r="D386" s="167" t="s">
        <v>333</v>
      </c>
      <c r="E386" s="167" t="s">
        <v>2382</v>
      </c>
      <c r="F386" s="167" t="s">
        <v>2399</v>
      </c>
      <c r="G386" s="168">
        <f t="shared" si="49"/>
        <v>6.9444444444444447E-4</v>
      </c>
      <c r="H386" s="167">
        <v>7</v>
      </c>
      <c r="I386" s="168">
        <f t="shared" si="50"/>
        <v>9.9206349206349206E-5</v>
      </c>
    </row>
    <row r="387" spans="1:9" ht="15.3" x14ac:dyDescent="0.5">
      <c r="A387" s="167" t="s">
        <v>598</v>
      </c>
      <c r="B387" s="70" t="s">
        <v>69</v>
      </c>
      <c r="C387" s="4" t="s">
        <v>202</v>
      </c>
      <c r="D387" s="167" t="s">
        <v>333</v>
      </c>
      <c r="E387" s="167" t="s">
        <v>2382</v>
      </c>
      <c r="F387" s="167" t="s">
        <v>2399</v>
      </c>
      <c r="G387" s="168">
        <f t="shared" si="49"/>
        <v>6.9444444444444447E-4</v>
      </c>
      <c r="H387" s="167">
        <v>5</v>
      </c>
      <c r="I387" s="168">
        <f t="shared" si="50"/>
        <v>1.3888888888888889E-4</v>
      </c>
    </row>
    <row r="388" spans="1:9" ht="15.3" x14ac:dyDescent="0.5">
      <c r="A388" s="167" t="s">
        <v>599</v>
      </c>
      <c r="B388" s="70" t="s">
        <v>2434</v>
      </c>
      <c r="C388" s="4" t="s">
        <v>195</v>
      </c>
      <c r="D388" s="167" t="s">
        <v>333</v>
      </c>
      <c r="E388" s="167" t="s">
        <v>2382</v>
      </c>
      <c r="F388" s="167" t="s">
        <v>2399</v>
      </c>
      <c r="G388" s="168">
        <f t="shared" si="49"/>
        <v>6.9444444444444447E-4</v>
      </c>
      <c r="H388" s="167">
        <v>8</v>
      </c>
      <c r="I388" s="168">
        <f t="shared" si="50"/>
        <v>8.6805555555555559E-5</v>
      </c>
    </row>
    <row r="389" spans="1:9" ht="15.3" x14ac:dyDescent="0.5">
      <c r="A389" s="167" t="s">
        <v>600</v>
      </c>
      <c r="B389" s="70" t="s">
        <v>167</v>
      </c>
      <c r="C389" s="4" t="s">
        <v>125</v>
      </c>
      <c r="D389" s="167" t="s">
        <v>333</v>
      </c>
      <c r="E389" s="167" t="s">
        <v>2382</v>
      </c>
      <c r="F389" s="167" t="s">
        <v>2399</v>
      </c>
      <c r="G389" s="168">
        <f t="shared" si="49"/>
        <v>6.9444444444444447E-4</v>
      </c>
      <c r="H389" s="167">
        <v>3</v>
      </c>
      <c r="I389" s="168">
        <f t="shared" si="50"/>
        <v>2.3148148148148149E-4</v>
      </c>
    </row>
    <row r="390" spans="1:9" ht="15.3" x14ac:dyDescent="0.5">
      <c r="A390" s="167" t="s">
        <v>601</v>
      </c>
      <c r="B390" s="70" t="s">
        <v>168</v>
      </c>
      <c r="C390" s="4" t="s">
        <v>195</v>
      </c>
      <c r="D390" s="167" t="s">
        <v>333</v>
      </c>
      <c r="E390" s="167" t="s">
        <v>2382</v>
      </c>
      <c r="F390" s="167" t="s">
        <v>2399</v>
      </c>
      <c r="G390" s="168">
        <f t="shared" si="49"/>
        <v>6.9444444444444447E-4</v>
      </c>
      <c r="H390" s="167">
        <v>5</v>
      </c>
      <c r="I390" s="168">
        <f t="shared" si="50"/>
        <v>1.3888888888888889E-4</v>
      </c>
    </row>
    <row r="391" spans="1:9" ht="15.3" x14ac:dyDescent="0.5">
      <c r="A391" s="167" t="s">
        <v>602</v>
      </c>
      <c r="B391" s="70" t="s">
        <v>169</v>
      </c>
      <c r="C391" s="4" t="s">
        <v>125</v>
      </c>
      <c r="D391" s="167" t="s">
        <v>333</v>
      </c>
      <c r="E391" s="167" t="s">
        <v>2382</v>
      </c>
      <c r="F391" s="167" t="s">
        <v>2399</v>
      </c>
      <c r="G391" s="168">
        <f t="shared" si="49"/>
        <v>6.9444444444444447E-4</v>
      </c>
      <c r="H391" s="167">
        <v>5</v>
      </c>
      <c r="I391" s="168">
        <f t="shared" si="50"/>
        <v>1.3888888888888889E-4</v>
      </c>
    </row>
    <row r="392" spans="1:9" ht="15.3" x14ac:dyDescent="0.5">
      <c r="A392" s="167" t="s">
        <v>603</v>
      </c>
      <c r="B392" s="70" t="s">
        <v>170</v>
      </c>
      <c r="C392" s="4" t="s">
        <v>125</v>
      </c>
      <c r="D392" s="167" t="s">
        <v>333</v>
      </c>
      <c r="E392" s="167" t="s">
        <v>2382</v>
      </c>
      <c r="F392" s="167" t="s">
        <v>2399</v>
      </c>
      <c r="G392" s="168">
        <f t="shared" si="49"/>
        <v>6.9444444444444447E-4</v>
      </c>
      <c r="H392" s="167">
        <v>5</v>
      </c>
      <c r="I392" s="168">
        <f t="shared" si="50"/>
        <v>1.3888888888888889E-4</v>
      </c>
    </row>
    <row r="393" spans="1:9" ht="15.3" x14ac:dyDescent="0.5">
      <c r="A393" s="167" t="s">
        <v>604</v>
      </c>
      <c r="B393" s="70" t="s">
        <v>171</v>
      </c>
      <c r="C393" s="4" t="s">
        <v>125</v>
      </c>
      <c r="D393" s="167" t="s">
        <v>333</v>
      </c>
      <c r="E393" s="167" t="s">
        <v>2382</v>
      </c>
      <c r="F393" s="167" t="s">
        <v>2399</v>
      </c>
      <c r="G393" s="168">
        <f t="shared" si="49"/>
        <v>6.9444444444444447E-4</v>
      </c>
      <c r="H393" s="167">
        <v>3</v>
      </c>
      <c r="I393" s="168">
        <f t="shared" si="50"/>
        <v>2.3148148148148149E-4</v>
      </c>
    </row>
    <row r="394" spans="1:9" ht="15.3" x14ac:dyDescent="0.5">
      <c r="A394" s="167" t="s">
        <v>605</v>
      </c>
      <c r="B394" s="70" t="s">
        <v>172</v>
      </c>
      <c r="C394" s="4" t="s">
        <v>125</v>
      </c>
      <c r="D394" s="167" t="s">
        <v>333</v>
      </c>
      <c r="E394" s="167" t="s">
        <v>2382</v>
      </c>
      <c r="F394" s="167" t="s">
        <v>2399</v>
      </c>
      <c r="G394" s="168">
        <f t="shared" si="49"/>
        <v>6.9444444444444447E-4</v>
      </c>
      <c r="H394" s="167">
        <v>3</v>
      </c>
      <c r="I394" s="168">
        <f t="shared" si="50"/>
        <v>2.3148148148148149E-4</v>
      </c>
    </row>
    <row r="395" spans="1:9" ht="15.3" x14ac:dyDescent="0.5">
      <c r="A395" s="167" t="s">
        <v>606</v>
      </c>
      <c r="B395" s="70" t="s">
        <v>173</v>
      </c>
      <c r="C395" s="4" t="s">
        <v>125</v>
      </c>
      <c r="D395" s="167" t="s">
        <v>333</v>
      </c>
      <c r="E395" s="167" t="s">
        <v>2382</v>
      </c>
      <c r="F395" s="167" t="s">
        <v>2399</v>
      </c>
      <c r="G395" s="168">
        <f t="shared" si="49"/>
        <v>6.9444444444444447E-4</v>
      </c>
      <c r="H395" s="167">
        <v>3</v>
      </c>
      <c r="I395" s="168">
        <f t="shared" si="50"/>
        <v>2.3148148148148149E-4</v>
      </c>
    </row>
    <row r="396" spans="1:9" ht="15.3" x14ac:dyDescent="0.5">
      <c r="A396" s="167" t="s">
        <v>607</v>
      </c>
      <c r="B396" s="70" t="s">
        <v>174</v>
      </c>
      <c r="C396" s="4" t="s">
        <v>125</v>
      </c>
      <c r="D396" s="167" t="s">
        <v>333</v>
      </c>
      <c r="E396" s="167" t="s">
        <v>2382</v>
      </c>
      <c r="F396" s="167" t="s">
        <v>2399</v>
      </c>
      <c r="G396" s="168">
        <f t="shared" si="49"/>
        <v>6.9444444444444447E-4</v>
      </c>
      <c r="H396" s="167">
        <v>3</v>
      </c>
      <c r="I396" s="168">
        <f t="shared" si="50"/>
        <v>2.3148148148148149E-4</v>
      </c>
    </row>
    <row r="397" spans="1:9" ht="15.3" x14ac:dyDescent="0.5">
      <c r="A397" s="167" t="s">
        <v>608</v>
      </c>
      <c r="B397" s="70" t="s">
        <v>175</v>
      </c>
      <c r="C397" s="4" t="s">
        <v>125</v>
      </c>
      <c r="D397" s="167" t="s">
        <v>333</v>
      </c>
      <c r="E397" s="167" t="s">
        <v>2382</v>
      </c>
      <c r="F397" s="167" t="s">
        <v>2399</v>
      </c>
      <c r="G397" s="168">
        <f t="shared" si="49"/>
        <v>6.9444444444444447E-4</v>
      </c>
      <c r="H397" s="167">
        <v>3</v>
      </c>
      <c r="I397" s="168">
        <f t="shared" si="50"/>
        <v>2.3148148148148149E-4</v>
      </c>
    </row>
    <row r="398" spans="1:9" ht="15.3" x14ac:dyDescent="0.5">
      <c r="A398" s="167" t="s">
        <v>609</v>
      </c>
      <c r="B398" s="70" t="s">
        <v>176</v>
      </c>
      <c r="C398" s="4" t="s">
        <v>125</v>
      </c>
      <c r="D398" s="167" t="s">
        <v>333</v>
      </c>
      <c r="E398" s="167" t="s">
        <v>2382</v>
      </c>
      <c r="F398" s="167" t="s">
        <v>2399</v>
      </c>
      <c r="G398" s="168">
        <f t="shared" si="49"/>
        <v>6.9444444444444447E-4</v>
      </c>
      <c r="H398" s="167">
        <v>3</v>
      </c>
      <c r="I398" s="168">
        <f t="shared" si="50"/>
        <v>2.3148148148148149E-4</v>
      </c>
    </row>
    <row r="399" spans="1:9" ht="15.3" x14ac:dyDescent="0.5">
      <c r="A399" s="167" t="s">
        <v>610</v>
      </c>
      <c r="B399" s="70" t="s">
        <v>2035</v>
      </c>
      <c r="C399" s="4" t="s">
        <v>125</v>
      </c>
      <c r="D399" s="167" t="s">
        <v>333</v>
      </c>
      <c r="E399" s="167" t="s">
        <v>2382</v>
      </c>
      <c r="F399" s="167" t="s">
        <v>2399</v>
      </c>
      <c r="G399" s="168">
        <f t="shared" si="49"/>
        <v>6.9444444444444447E-4</v>
      </c>
      <c r="H399" s="167">
        <v>3</v>
      </c>
      <c r="I399" s="168">
        <f t="shared" si="50"/>
        <v>2.3148148148148149E-4</v>
      </c>
    </row>
    <row r="400" spans="1:9" ht="15.3" x14ac:dyDescent="0.5">
      <c r="A400" s="167" t="s">
        <v>2039</v>
      </c>
      <c r="B400" s="70" t="s">
        <v>2036</v>
      </c>
      <c r="C400" s="4" t="s">
        <v>125</v>
      </c>
      <c r="D400" s="167" t="s">
        <v>333</v>
      </c>
      <c r="E400" s="167" t="s">
        <v>2382</v>
      </c>
      <c r="F400" s="167" t="s">
        <v>2399</v>
      </c>
      <c r="G400" s="168">
        <f t="shared" si="49"/>
        <v>6.9444444444444447E-4</v>
      </c>
      <c r="H400" s="167">
        <v>3</v>
      </c>
      <c r="I400" s="168">
        <f t="shared" si="50"/>
        <v>2.3148148148148149E-4</v>
      </c>
    </row>
    <row r="401" spans="1:9" ht="15.3" x14ac:dyDescent="0.5">
      <c r="A401" s="167" t="s">
        <v>2040</v>
      </c>
      <c r="B401" s="70" t="s">
        <v>2037</v>
      </c>
      <c r="C401" s="4" t="s">
        <v>125</v>
      </c>
      <c r="D401" s="167" t="s">
        <v>333</v>
      </c>
      <c r="E401" s="167" t="s">
        <v>2382</v>
      </c>
      <c r="F401" s="167" t="s">
        <v>2399</v>
      </c>
      <c r="G401" s="168">
        <f t="shared" si="49"/>
        <v>6.9444444444444447E-4</v>
      </c>
      <c r="H401" s="167">
        <v>3</v>
      </c>
      <c r="I401" s="168">
        <f t="shared" si="50"/>
        <v>2.3148148148148149E-4</v>
      </c>
    </row>
    <row r="402" spans="1:9" ht="15.3" x14ac:dyDescent="0.5">
      <c r="A402" s="167" t="s">
        <v>2041</v>
      </c>
      <c r="B402" s="70" t="s">
        <v>2038</v>
      </c>
      <c r="C402" s="4" t="s">
        <v>125</v>
      </c>
      <c r="D402" s="167" t="s">
        <v>939</v>
      </c>
      <c r="E402" s="167" t="s">
        <v>2414</v>
      </c>
      <c r="F402" s="167" t="s">
        <v>2415</v>
      </c>
      <c r="G402" s="168">
        <f>7/1440</f>
        <v>4.8611111111111112E-3</v>
      </c>
      <c r="H402" s="167">
        <v>3</v>
      </c>
      <c r="I402" s="168">
        <f t="shared" si="50"/>
        <v>1.6203703703703703E-3</v>
      </c>
    </row>
    <row r="403" spans="1:9" ht="15.3" x14ac:dyDescent="0.5">
      <c r="A403" s="169">
        <v>13</v>
      </c>
      <c r="B403" s="59" t="s">
        <v>2042</v>
      </c>
      <c r="C403" s="167"/>
      <c r="D403" s="167"/>
      <c r="E403" s="167"/>
      <c r="F403" s="167"/>
      <c r="G403" s="167"/>
      <c r="H403" s="167"/>
      <c r="I403" s="167"/>
    </row>
    <row r="404" spans="1:9" ht="15.3" x14ac:dyDescent="0.5">
      <c r="A404" s="167" t="s">
        <v>617</v>
      </c>
      <c r="B404" s="70" t="s">
        <v>2043</v>
      </c>
      <c r="C404" s="4" t="s">
        <v>125</v>
      </c>
      <c r="D404" s="167" t="s">
        <v>287</v>
      </c>
      <c r="E404" s="167" t="s">
        <v>2377</v>
      </c>
      <c r="F404" s="167" t="s">
        <v>2394</v>
      </c>
      <c r="G404" s="168">
        <f>1/360</f>
        <v>2.7777777777777779E-3</v>
      </c>
      <c r="H404" s="167">
        <v>3</v>
      </c>
      <c r="I404" s="168">
        <f>G404/H404</f>
        <v>9.2592592592592596E-4</v>
      </c>
    </row>
    <row r="405" spans="1:9" ht="15.3" x14ac:dyDescent="0.5">
      <c r="A405" s="167" t="s">
        <v>618</v>
      </c>
      <c r="B405" s="70" t="s">
        <v>2044</v>
      </c>
      <c r="C405" s="4" t="s">
        <v>195</v>
      </c>
      <c r="D405" s="167" t="s">
        <v>287</v>
      </c>
      <c r="E405" s="167" t="s">
        <v>2377</v>
      </c>
      <c r="F405" s="167" t="s">
        <v>2394</v>
      </c>
      <c r="G405" s="168">
        <f t="shared" ref="G405:G425" si="51">1/360</f>
        <v>2.7777777777777779E-3</v>
      </c>
      <c r="H405" s="167">
        <v>3</v>
      </c>
      <c r="I405" s="168">
        <f t="shared" ref="I405:I425" si="52">G405/H405</f>
        <v>9.2592592592592596E-4</v>
      </c>
    </row>
    <row r="406" spans="1:9" ht="15.3" x14ac:dyDescent="0.5">
      <c r="A406" s="167" t="s">
        <v>619</v>
      </c>
      <c r="B406" s="70" t="s">
        <v>61</v>
      </c>
      <c r="C406" s="4" t="s">
        <v>125</v>
      </c>
      <c r="D406" s="167" t="s">
        <v>496</v>
      </c>
      <c r="E406" s="167" t="s">
        <v>2384</v>
      </c>
      <c r="F406" s="167" t="s">
        <v>2401</v>
      </c>
      <c r="G406" s="168">
        <f>5/360</f>
        <v>1.3888888888888888E-2</v>
      </c>
      <c r="H406" s="167">
        <v>3</v>
      </c>
      <c r="I406" s="168">
        <f t="shared" si="52"/>
        <v>4.6296296296296294E-3</v>
      </c>
    </row>
    <row r="407" spans="1:9" ht="15.3" x14ac:dyDescent="0.5">
      <c r="A407" s="167" t="s">
        <v>620</v>
      </c>
      <c r="B407" s="70" t="s">
        <v>62</v>
      </c>
      <c r="C407" s="4" t="s">
        <v>195</v>
      </c>
      <c r="D407" s="167" t="s">
        <v>496</v>
      </c>
      <c r="E407" s="167" t="s">
        <v>2384</v>
      </c>
      <c r="F407" s="167" t="s">
        <v>2401</v>
      </c>
      <c r="G407" s="168">
        <f t="shared" ref="G407:G408" si="53">5/360</f>
        <v>1.3888888888888888E-2</v>
      </c>
      <c r="H407" s="167">
        <v>3</v>
      </c>
      <c r="I407" s="168">
        <f t="shared" si="52"/>
        <v>4.6296296296296294E-3</v>
      </c>
    </row>
    <row r="408" spans="1:9" ht="15.3" x14ac:dyDescent="0.5">
      <c r="A408" s="167" t="s">
        <v>621</v>
      </c>
      <c r="B408" s="70" t="s">
        <v>193</v>
      </c>
      <c r="C408" s="4" t="s">
        <v>497</v>
      </c>
      <c r="D408" s="167" t="s">
        <v>496</v>
      </c>
      <c r="E408" s="167" t="s">
        <v>2384</v>
      </c>
      <c r="F408" s="167" t="s">
        <v>2401</v>
      </c>
      <c r="G408" s="168">
        <f t="shared" si="53"/>
        <v>1.3888888888888888E-2</v>
      </c>
      <c r="H408" s="167">
        <v>3</v>
      </c>
      <c r="I408" s="168">
        <f t="shared" si="52"/>
        <v>4.6296296296296294E-3</v>
      </c>
    </row>
    <row r="409" spans="1:9" ht="15.3" x14ac:dyDescent="0.5">
      <c r="A409" s="167" t="s">
        <v>622</v>
      </c>
      <c r="B409" s="70" t="s">
        <v>194</v>
      </c>
      <c r="C409" s="4" t="s">
        <v>195</v>
      </c>
      <c r="D409" s="167" t="s">
        <v>424</v>
      </c>
      <c r="E409" s="167" t="s">
        <v>2378</v>
      </c>
      <c r="F409" s="167" t="s">
        <v>2395</v>
      </c>
      <c r="G409" s="168">
        <f>3/360</f>
        <v>8.3333333333333332E-3</v>
      </c>
      <c r="H409" s="167">
        <v>3</v>
      </c>
      <c r="I409" s="168">
        <f t="shared" si="52"/>
        <v>2.7777777777777779E-3</v>
      </c>
    </row>
    <row r="410" spans="1:9" ht="15.3" x14ac:dyDescent="0.5">
      <c r="A410" s="167" t="s">
        <v>623</v>
      </c>
      <c r="B410" s="70" t="s">
        <v>2045</v>
      </c>
      <c r="C410" s="4" t="s">
        <v>125</v>
      </c>
      <c r="D410" s="167" t="s">
        <v>287</v>
      </c>
      <c r="E410" s="167" t="s">
        <v>2377</v>
      </c>
      <c r="F410" s="167" t="s">
        <v>2394</v>
      </c>
      <c r="G410" s="168">
        <f t="shared" si="51"/>
        <v>2.7777777777777779E-3</v>
      </c>
      <c r="H410" s="167">
        <v>3</v>
      </c>
      <c r="I410" s="168">
        <f t="shared" si="52"/>
        <v>9.2592592592592596E-4</v>
      </c>
    </row>
    <row r="411" spans="1:9" ht="15.3" x14ac:dyDescent="0.5">
      <c r="A411" s="167" t="s">
        <v>624</v>
      </c>
      <c r="B411" s="70" t="s">
        <v>2046</v>
      </c>
      <c r="C411" s="4" t="s">
        <v>195</v>
      </c>
      <c r="D411" s="167" t="s">
        <v>434</v>
      </c>
      <c r="E411" s="167" t="s">
        <v>2390</v>
      </c>
      <c r="F411" s="167" t="s">
        <v>2402</v>
      </c>
      <c r="G411" s="168">
        <f>10/360</f>
        <v>2.7777777777777776E-2</v>
      </c>
      <c r="H411" s="167">
        <v>3</v>
      </c>
      <c r="I411" s="168">
        <f t="shared" si="52"/>
        <v>9.2592592592592587E-3</v>
      </c>
    </row>
    <row r="412" spans="1:9" ht="15.3" x14ac:dyDescent="0.5">
      <c r="A412" s="167" t="s">
        <v>625</v>
      </c>
      <c r="B412" s="70" t="s">
        <v>2047</v>
      </c>
      <c r="C412" s="4" t="s">
        <v>195</v>
      </c>
      <c r="D412" s="167" t="s">
        <v>287</v>
      </c>
      <c r="E412" s="167" t="s">
        <v>2377</v>
      </c>
      <c r="F412" s="167" t="s">
        <v>2394</v>
      </c>
      <c r="G412" s="168">
        <f t="shared" si="51"/>
        <v>2.7777777777777779E-3</v>
      </c>
      <c r="H412" s="167">
        <v>3</v>
      </c>
      <c r="I412" s="168">
        <f t="shared" si="52"/>
        <v>9.2592592592592596E-4</v>
      </c>
    </row>
    <row r="413" spans="1:9" ht="15.3" x14ac:dyDescent="0.5">
      <c r="A413" s="167" t="s">
        <v>626</v>
      </c>
      <c r="B413" s="70" t="s">
        <v>2048</v>
      </c>
      <c r="C413" s="4" t="s">
        <v>195</v>
      </c>
      <c r="D413" s="167" t="s">
        <v>287</v>
      </c>
      <c r="E413" s="167" t="s">
        <v>2377</v>
      </c>
      <c r="F413" s="167" t="s">
        <v>2394</v>
      </c>
      <c r="G413" s="168">
        <f t="shared" si="51"/>
        <v>2.7777777777777779E-3</v>
      </c>
      <c r="H413" s="167">
        <v>3</v>
      </c>
      <c r="I413" s="168">
        <f t="shared" si="52"/>
        <v>9.2592592592592596E-4</v>
      </c>
    </row>
    <row r="414" spans="1:9" ht="15.3" x14ac:dyDescent="0.5">
      <c r="A414" s="167" t="s">
        <v>627</v>
      </c>
      <c r="B414" s="70" t="s">
        <v>2049</v>
      </c>
      <c r="C414" s="4" t="s">
        <v>195</v>
      </c>
      <c r="D414" s="167" t="s">
        <v>287</v>
      </c>
      <c r="E414" s="167" t="s">
        <v>2377</v>
      </c>
      <c r="F414" s="167" t="s">
        <v>2394</v>
      </c>
      <c r="G414" s="168">
        <f t="shared" si="51"/>
        <v>2.7777777777777779E-3</v>
      </c>
      <c r="H414" s="167">
        <v>3</v>
      </c>
      <c r="I414" s="168">
        <f t="shared" si="52"/>
        <v>9.2592592592592596E-4</v>
      </c>
    </row>
    <row r="415" spans="1:9" ht="15.3" x14ac:dyDescent="0.5">
      <c r="A415" s="167" t="s">
        <v>628</v>
      </c>
      <c r="B415" s="70" t="s">
        <v>2050</v>
      </c>
      <c r="C415" s="4" t="s">
        <v>195</v>
      </c>
      <c r="D415" s="167" t="s">
        <v>287</v>
      </c>
      <c r="E415" s="167" t="s">
        <v>2377</v>
      </c>
      <c r="F415" s="167" t="s">
        <v>2394</v>
      </c>
      <c r="G415" s="168">
        <f t="shared" si="51"/>
        <v>2.7777777777777779E-3</v>
      </c>
      <c r="H415" s="167">
        <v>3</v>
      </c>
      <c r="I415" s="168">
        <f t="shared" si="52"/>
        <v>9.2592592592592596E-4</v>
      </c>
    </row>
    <row r="416" spans="1:9" ht="15.3" x14ac:dyDescent="0.5">
      <c r="A416" s="167" t="s">
        <v>629</v>
      </c>
      <c r="B416" s="70" t="s">
        <v>2051</v>
      </c>
      <c r="C416" s="4" t="s">
        <v>195</v>
      </c>
      <c r="D416" s="167" t="s">
        <v>287</v>
      </c>
      <c r="E416" s="167" t="s">
        <v>2377</v>
      </c>
      <c r="F416" s="167" t="s">
        <v>2394</v>
      </c>
      <c r="G416" s="168">
        <f t="shared" si="51"/>
        <v>2.7777777777777779E-3</v>
      </c>
      <c r="H416" s="167">
        <v>3</v>
      </c>
      <c r="I416" s="168">
        <f t="shared" si="52"/>
        <v>9.2592592592592596E-4</v>
      </c>
    </row>
    <row r="417" spans="1:9" ht="15.3" x14ac:dyDescent="0.5">
      <c r="A417" s="167" t="s">
        <v>630</v>
      </c>
      <c r="B417" s="70" t="s">
        <v>2052</v>
      </c>
      <c r="C417" s="4" t="s">
        <v>195</v>
      </c>
      <c r="D417" s="167" t="s">
        <v>287</v>
      </c>
      <c r="E417" s="167" t="s">
        <v>2377</v>
      </c>
      <c r="F417" s="167" t="s">
        <v>2394</v>
      </c>
      <c r="G417" s="168">
        <f t="shared" si="51"/>
        <v>2.7777777777777779E-3</v>
      </c>
      <c r="H417" s="167">
        <v>3</v>
      </c>
      <c r="I417" s="168">
        <f t="shared" si="52"/>
        <v>9.2592592592592596E-4</v>
      </c>
    </row>
    <row r="418" spans="1:9" ht="15.3" x14ac:dyDescent="0.5">
      <c r="A418" s="167" t="s">
        <v>631</v>
      </c>
      <c r="B418" s="70" t="s">
        <v>246</v>
      </c>
      <c r="C418" s="4" t="s">
        <v>195</v>
      </c>
      <c r="D418" s="167" t="s">
        <v>496</v>
      </c>
      <c r="E418" s="167" t="s">
        <v>2384</v>
      </c>
      <c r="F418" s="167" t="s">
        <v>2401</v>
      </c>
      <c r="G418" s="168">
        <f>5/360</f>
        <v>1.3888888888888888E-2</v>
      </c>
      <c r="H418" s="167">
        <v>3</v>
      </c>
      <c r="I418" s="168">
        <f t="shared" si="52"/>
        <v>4.6296296296296294E-3</v>
      </c>
    </row>
    <row r="419" spans="1:9" ht="15.3" x14ac:dyDescent="0.5">
      <c r="A419" s="167" t="s">
        <v>2056</v>
      </c>
      <c r="B419" s="70" t="s">
        <v>247</v>
      </c>
      <c r="C419" s="4" t="s">
        <v>195</v>
      </c>
      <c r="D419" s="167" t="s">
        <v>426</v>
      </c>
      <c r="E419" s="167" t="s">
        <v>2380</v>
      </c>
      <c r="F419" s="167" t="s">
        <v>2397</v>
      </c>
      <c r="G419" s="168">
        <f>20/360</f>
        <v>5.5555555555555552E-2</v>
      </c>
      <c r="H419" s="167">
        <v>3</v>
      </c>
      <c r="I419" s="168">
        <f t="shared" si="52"/>
        <v>1.8518518518518517E-2</v>
      </c>
    </row>
    <row r="420" spans="1:9" ht="15.3" x14ac:dyDescent="0.5">
      <c r="A420" s="167" t="s">
        <v>2057</v>
      </c>
      <c r="B420" s="70" t="s">
        <v>2053</v>
      </c>
      <c r="C420" s="4" t="s">
        <v>195</v>
      </c>
      <c r="D420" s="167" t="s">
        <v>446</v>
      </c>
      <c r="E420" s="167" t="s">
        <v>2381</v>
      </c>
      <c r="F420" s="167" t="s">
        <v>2406</v>
      </c>
      <c r="G420" s="168">
        <f>2/360</f>
        <v>5.5555555555555558E-3</v>
      </c>
      <c r="H420" s="167">
        <v>3</v>
      </c>
      <c r="I420" s="168">
        <f t="shared" si="52"/>
        <v>1.8518518518518519E-3</v>
      </c>
    </row>
    <row r="421" spans="1:9" ht="15.3" x14ac:dyDescent="0.5">
      <c r="A421" s="167" t="s">
        <v>2058</v>
      </c>
      <c r="B421" s="70" t="s">
        <v>248</v>
      </c>
      <c r="C421" s="4" t="s">
        <v>195</v>
      </c>
      <c r="D421" s="167" t="s">
        <v>287</v>
      </c>
      <c r="E421" s="167" t="s">
        <v>2377</v>
      </c>
      <c r="F421" s="167" t="s">
        <v>2394</v>
      </c>
      <c r="G421" s="168">
        <f t="shared" si="51"/>
        <v>2.7777777777777779E-3</v>
      </c>
      <c r="H421" s="167">
        <v>3</v>
      </c>
      <c r="I421" s="168">
        <f t="shared" si="52"/>
        <v>9.2592592592592596E-4</v>
      </c>
    </row>
    <row r="422" spans="1:9" ht="15.3" x14ac:dyDescent="0.5">
      <c r="A422" s="167" t="s">
        <v>2059</v>
      </c>
      <c r="B422" s="70" t="s">
        <v>1208</v>
      </c>
      <c r="C422" s="4" t="s">
        <v>498</v>
      </c>
      <c r="D422" s="167" t="s">
        <v>496</v>
      </c>
      <c r="E422" s="167" t="s">
        <v>2384</v>
      </c>
      <c r="F422" s="167" t="s">
        <v>2401</v>
      </c>
      <c r="G422" s="168">
        <f>5/360</f>
        <v>1.3888888888888888E-2</v>
      </c>
      <c r="H422" s="167">
        <v>3</v>
      </c>
      <c r="I422" s="168">
        <f t="shared" si="52"/>
        <v>4.6296296296296294E-3</v>
      </c>
    </row>
    <row r="423" spans="1:9" ht="15.3" x14ac:dyDescent="0.5">
      <c r="A423" s="167" t="s">
        <v>2060</v>
      </c>
      <c r="B423" s="70" t="s">
        <v>2054</v>
      </c>
      <c r="C423" s="4" t="s">
        <v>498</v>
      </c>
      <c r="D423" s="167" t="s">
        <v>424</v>
      </c>
      <c r="E423" s="167" t="s">
        <v>2378</v>
      </c>
      <c r="F423" s="167" t="s">
        <v>2395</v>
      </c>
      <c r="G423" s="168">
        <f>3/360</f>
        <v>8.3333333333333332E-3</v>
      </c>
      <c r="H423" s="167">
        <v>3</v>
      </c>
      <c r="I423" s="168">
        <f t="shared" si="52"/>
        <v>2.7777777777777779E-3</v>
      </c>
    </row>
    <row r="424" spans="1:9" ht="15.3" x14ac:dyDescent="0.5">
      <c r="A424" s="167" t="s">
        <v>2061</v>
      </c>
      <c r="B424" s="70" t="s">
        <v>2055</v>
      </c>
      <c r="C424" s="4" t="s">
        <v>498</v>
      </c>
      <c r="D424" s="167" t="s">
        <v>287</v>
      </c>
      <c r="E424" s="167" t="s">
        <v>2377</v>
      </c>
      <c r="F424" s="167" t="s">
        <v>2394</v>
      </c>
      <c r="G424" s="168">
        <f t="shared" si="51"/>
        <v>2.7777777777777779E-3</v>
      </c>
      <c r="H424" s="167">
        <v>5</v>
      </c>
      <c r="I424" s="168">
        <f t="shared" si="52"/>
        <v>5.5555555555555556E-4</v>
      </c>
    </row>
    <row r="425" spans="1:9" ht="15.3" x14ac:dyDescent="0.5">
      <c r="A425" s="167" t="s">
        <v>2062</v>
      </c>
      <c r="B425" s="70" t="s">
        <v>57</v>
      </c>
      <c r="C425" s="4" t="s">
        <v>125</v>
      </c>
      <c r="D425" s="167" t="s">
        <v>287</v>
      </c>
      <c r="E425" s="167" t="s">
        <v>2377</v>
      </c>
      <c r="F425" s="167" t="s">
        <v>2394</v>
      </c>
      <c r="G425" s="168">
        <f t="shared" si="51"/>
        <v>2.7777777777777779E-3</v>
      </c>
      <c r="H425" s="167">
        <v>5</v>
      </c>
      <c r="I425" s="168">
        <f t="shared" si="52"/>
        <v>5.5555555555555556E-4</v>
      </c>
    </row>
    <row r="426" spans="1:9" ht="15.3" x14ac:dyDescent="0.5">
      <c r="A426" s="169">
        <v>14</v>
      </c>
      <c r="B426" s="59" t="s">
        <v>2063</v>
      </c>
      <c r="C426" s="167"/>
      <c r="D426" s="167"/>
      <c r="E426" s="167"/>
      <c r="F426" s="167"/>
      <c r="G426" s="167"/>
      <c r="H426" s="167"/>
      <c r="I426" s="169" t="s">
        <v>1590</v>
      </c>
    </row>
    <row r="427" spans="1:9" ht="15.3" x14ac:dyDescent="0.5">
      <c r="A427" s="167" t="s">
        <v>632</v>
      </c>
      <c r="B427" s="70" t="s">
        <v>2064</v>
      </c>
      <c r="C427" s="4" t="s">
        <v>125</v>
      </c>
      <c r="D427" s="167" t="s">
        <v>333</v>
      </c>
      <c r="E427" s="167" t="s">
        <v>2382</v>
      </c>
      <c r="F427" s="167" t="s">
        <v>2399</v>
      </c>
      <c r="G427" s="168">
        <f>1/1440</f>
        <v>6.9444444444444447E-4</v>
      </c>
      <c r="H427" s="167">
        <v>7</v>
      </c>
      <c r="I427" s="168">
        <f>G427/H427</f>
        <v>9.9206349206349206E-5</v>
      </c>
    </row>
    <row r="428" spans="1:9" ht="15.3" x14ac:dyDescent="0.5">
      <c r="A428" s="167" t="s">
        <v>633</v>
      </c>
      <c r="B428" s="70" t="s">
        <v>69</v>
      </c>
      <c r="C428" s="4" t="s">
        <v>125</v>
      </c>
      <c r="D428" s="167" t="s">
        <v>333</v>
      </c>
      <c r="E428" s="167" t="s">
        <v>2382</v>
      </c>
      <c r="F428" s="167" t="s">
        <v>2399</v>
      </c>
      <c r="G428" s="168">
        <f t="shared" ref="G428:G434" si="54">1/1440</f>
        <v>6.9444444444444447E-4</v>
      </c>
      <c r="H428" s="167">
        <v>5</v>
      </c>
      <c r="I428" s="168">
        <f>G428/H428</f>
        <v>1.3888888888888889E-4</v>
      </c>
    </row>
    <row r="429" spans="1:9" ht="15.3" x14ac:dyDescent="0.5">
      <c r="A429" s="167" t="s">
        <v>1117</v>
      </c>
      <c r="B429" s="70" t="s">
        <v>881</v>
      </c>
      <c r="C429" s="4" t="s">
        <v>125</v>
      </c>
      <c r="D429" s="167" t="s">
        <v>333</v>
      </c>
      <c r="E429" s="167" t="s">
        <v>2382</v>
      </c>
      <c r="F429" s="167" t="s">
        <v>2399</v>
      </c>
      <c r="G429" s="168">
        <f t="shared" si="54"/>
        <v>6.9444444444444447E-4</v>
      </c>
      <c r="H429" s="167">
        <v>1</v>
      </c>
      <c r="I429" s="168">
        <f t="shared" ref="I429:I470" si="55">G429/H429</f>
        <v>6.9444444444444447E-4</v>
      </c>
    </row>
    <row r="430" spans="1:9" ht="15.3" x14ac:dyDescent="0.5">
      <c r="A430" s="167" t="s">
        <v>1118</v>
      </c>
      <c r="B430" s="70" t="s">
        <v>882</v>
      </c>
      <c r="C430" s="4" t="s">
        <v>195</v>
      </c>
      <c r="D430" s="167" t="s">
        <v>333</v>
      </c>
      <c r="E430" s="167" t="s">
        <v>2382</v>
      </c>
      <c r="F430" s="167" t="s">
        <v>2399</v>
      </c>
      <c r="G430" s="168">
        <f t="shared" si="54"/>
        <v>6.9444444444444447E-4</v>
      </c>
      <c r="H430" s="167">
        <v>3</v>
      </c>
      <c r="I430" s="168">
        <f t="shared" si="55"/>
        <v>2.3148148148148149E-4</v>
      </c>
    </row>
    <row r="431" spans="1:9" ht="15.3" x14ac:dyDescent="0.5">
      <c r="A431" s="167" t="s">
        <v>1119</v>
      </c>
      <c r="B431" s="70" t="s">
        <v>883</v>
      </c>
      <c r="C431" s="4" t="s">
        <v>125</v>
      </c>
      <c r="D431" s="167" t="s">
        <v>1070</v>
      </c>
      <c r="E431" s="167" t="s">
        <v>2432</v>
      </c>
      <c r="F431" s="167" t="s">
        <v>2433</v>
      </c>
      <c r="G431" s="168">
        <f>23/1440</f>
        <v>1.5972222222222221E-2</v>
      </c>
      <c r="H431" s="167">
        <v>5</v>
      </c>
      <c r="I431" s="168">
        <f t="shared" si="55"/>
        <v>3.1944444444444442E-3</v>
      </c>
    </row>
    <row r="432" spans="1:9" ht="15.3" x14ac:dyDescent="0.5">
      <c r="A432" s="167" t="s">
        <v>1120</v>
      </c>
      <c r="B432" s="70" t="s">
        <v>884</v>
      </c>
      <c r="C432" s="4" t="s">
        <v>125</v>
      </c>
      <c r="D432" s="167" t="s">
        <v>333</v>
      </c>
      <c r="E432" s="167" t="s">
        <v>2382</v>
      </c>
      <c r="F432" s="167" t="s">
        <v>2399</v>
      </c>
      <c r="G432" s="168">
        <f t="shared" si="54"/>
        <v>6.9444444444444447E-4</v>
      </c>
      <c r="H432" s="167">
        <v>3</v>
      </c>
      <c r="I432" s="168">
        <f t="shared" si="55"/>
        <v>2.3148148148148149E-4</v>
      </c>
    </row>
    <row r="433" spans="1:9" ht="15.3" x14ac:dyDescent="0.5">
      <c r="A433" s="167" t="s">
        <v>1121</v>
      </c>
      <c r="B433" s="70" t="s">
        <v>71</v>
      </c>
      <c r="C433" s="4" t="s">
        <v>195</v>
      </c>
      <c r="D433" s="167" t="s">
        <v>1111</v>
      </c>
      <c r="E433" s="167" t="s">
        <v>2391</v>
      </c>
      <c r="F433" s="167" t="s">
        <v>2407</v>
      </c>
      <c r="G433" s="168">
        <f>3/1440</f>
        <v>2.0833333333333333E-3</v>
      </c>
      <c r="H433" s="167">
        <v>8</v>
      </c>
      <c r="I433" s="168">
        <f t="shared" si="55"/>
        <v>2.6041666666666666E-4</v>
      </c>
    </row>
    <row r="434" spans="1:9" ht="15.3" x14ac:dyDescent="0.5">
      <c r="A434" s="167" t="s">
        <v>1122</v>
      </c>
      <c r="B434" s="70" t="s">
        <v>885</v>
      </c>
      <c r="C434" s="4" t="s">
        <v>125</v>
      </c>
      <c r="D434" s="167" t="s">
        <v>333</v>
      </c>
      <c r="E434" s="167" t="s">
        <v>2382</v>
      </c>
      <c r="F434" s="167" t="s">
        <v>2399</v>
      </c>
      <c r="G434" s="168">
        <f t="shared" si="54"/>
        <v>6.9444444444444447E-4</v>
      </c>
      <c r="H434" s="167">
        <v>3</v>
      </c>
      <c r="I434" s="168">
        <f t="shared" si="55"/>
        <v>2.3148148148148149E-4</v>
      </c>
    </row>
    <row r="435" spans="1:9" ht="15.3" x14ac:dyDescent="0.5">
      <c r="A435" s="167" t="s">
        <v>1213</v>
      </c>
      <c r="B435" s="70" t="s">
        <v>65</v>
      </c>
      <c r="C435" s="4" t="s">
        <v>195</v>
      </c>
      <c r="D435" s="167" t="s">
        <v>912</v>
      </c>
      <c r="E435" s="167" t="s">
        <v>2421</v>
      </c>
      <c r="F435" s="167" t="s">
        <v>2426</v>
      </c>
      <c r="G435" s="168">
        <f>45/1440</f>
        <v>3.125E-2</v>
      </c>
      <c r="H435" s="167">
        <v>3</v>
      </c>
      <c r="I435" s="168">
        <f t="shared" si="55"/>
        <v>1.0416666666666666E-2</v>
      </c>
    </row>
    <row r="436" spans="1:9" ht="15.3" x14ac:dyDescent="0.5">
      <c r="A436" s="167" t="s">
        <v>1214</v>
      </c>
      <c r="B436" s="70" t="s">
        <v>886</v>
      </c>
      <c r="C436" s="4" t="s">
        <v>195</v>
      </c>
      <c r="D436" s="167" t="s">
        <v>912</v>
      </c>
      <c r="E436" s="167" t="s">
        <v>2421</v>
      </c>
      <c r="F436" s="167" t="s">
        <v>2426</v>
      </c>
      <c r="G436" s="168">
        <f t="shared" ref="G436:G442" si="56">45/1440</f>
        <v>3.125E-2</v>
      </c>
      <c r="H436" s="167">
        <v>3</v>
      </c>
      <c r="I436" s="168">
        <f t="shared" si="55"/>
        <v>1.0416666666666666E-2</v>
      </c>
    </row>
    <row r="437" spans="1:9" ht="15.3" x14ac:dyDescent="0.5">
      <c r="A437" s="167" t="s">
        <v>1215</v>
      </c>
      <c r="B437" s="70" t="s">
        <v>72</v>
      </c>
      <c r="C437" s="4" t="s">
        <v>195</v>
      </c>
      <c r="D437" s="167" t="s">
        <v>912</v>
      </c>
      <c r="E437" s="167" t="s">
        <v>2421</v>
      </c>
      <c r="F437" s="167" t="s">
        <v>2426</v>
      </c>
      <c r="G437" s="168">
        <f t="shared" si="56"/>
        <v>3.125E-2</v>
      </c>
      <c r="H437" s="167">
        <v>1</v>
      </c>
      <c r="I437" s="168">
        <f t="shared" si="55"/>
        <v>3.125E-2</v>
      </c>
    </row>
    <row r="438" spans="1:9" ht="15.3" x14ac:dyDescent="0.5">
      <c r="A438" s="167" t="s">
        <v>1216</v>
      </c>
      <c r="B438" s="70" t="s">
        <v>1112</v>
      </c>
      <c r="C438" s="4" t="s">
        <v>195</v>
      </c>
      <c r="D438" s="167" t="s">
        <v>912</v>
      </c>
      <c r="E438" s="167" t="s">
        <v>2421</v>
      </c>
      <c r="F438" s="167" t="s">
        <v>2426</v>
      </c>
      <c r="G438" s="168">
        <f t="shared" si="56"/>
        <v>3.125E-2</v>
      </c>
      <c r="H438" s="167">
        <v>3</v>
      </c>
      <c r="I438" s="168">
        <f t="shared" si="55"/>
        <v>1.0416666666666666E-2</v>
      </c>
    </row>
    <row r="439" spans="1:9" ht="15.3" x14ac:dyDescent="0.5">
      <c r="A439" s="167" t="s">
        <v>1217</v>
      </c>
      <c r="B439" s="70" t="s">
        <v>887</v>
      </c>
      <c r="C439" s="4" t="s">
        <v>195</v>
      </c>
      <c r="D439" s="167" t="s">
        <v>1928</v>
      </c>
      <c r="E439" s="167" t="s">
        <v>2429</v>
      </c>
      <c r="F439" s="167" t="s">
        <v>2431</v>
      </c>
      <c r="G439" s="168">
        <f>15/1440</f>
        <v>1.0416666666666666E-2</v>
      </c>
      <c r="H439" s="167">
        <v>3</v>
      </c>
      <c r="I439" s="168">
        <f t="shared" si="55"/>
        <v>3.472222222222222E-3</v>
      </c>
    </row>
    <row r="440" spans="1:9" ht="15.3" x14ac:dyDescent="0.5">
      <c r="A440" s="167" t="s">
        <v>1218</v>
      </c>
      <c r="B440" s="70" t="s">
        <v>888</v>
      </c>
      <c r="C440" s="4" t="s">
        <v>195</v>
      </c>
      <c r="D440" s="167" t="s">
        <v>1846</v>
      </c>
      <c r="E440" s="167" t="s">
        <v>2383</v>
      </c>
      <c r="F440" s="167" t="s">
        <v>2400</v>
      </c>
      <c r="G440" s="168">
        <f>5/1440</f>
        <v>3.472222222222222E-3</v>
      </c>
      <c r="H440" s="167">
        <v>3</v>
      </c>
      <c r="I440" s="168">
        <f t="shared" si="55"/>
        <v>1.1574074074074073E-3</v>
      </c>
    </row>
    <row r="441" spans="1:9" ht="15.3" x14ac:dyDescent="0.5">
      <c r="A441" s="167" t="s">
        <v>1219</v>
      </c>
      <c r="B441" s="3" t="s">
        <v>1114</v>
      </c>
      <c r="C441" s="6" t="s">
        <v>196</v>
      </c>
      <c r="D441" s="118" t="s">
        <v>912</v>
      </c>
      <c r="E441" s="167" t="s">
        <v>2421</v>
      </c>
      <c r="F441" s="167" t="s">
        <v>2426</v>
      </c>
      <c r="G441" s="168">
        <f t="shared" si="56"/>
        <v>3.125E-2</v>
      </c>
      <c r="H441" s="167">
        <v>1</v>
      </c>
      <c r="I441" s="168">
        <f t="shared" si="55"/>
        <v>3.125E-2</v>
      </c>
    </row>
    <row r="442" spans="1:9" ht="15.3" x14ac:dyDescent="0.5">
      <c r="A442" s="167" t="s">
        <v>2079</v>
      </c>
      <c r="B442" s="3" t="s">
        <v>77</v>
      </c>
      <c r="C442" s="6" t="s">
        <v>196</v>
      </c>
      <c r="D442" s="118" t="s">
        <v>912</v>
      </c>
      <c r="E442" s="167" t="s">
        <v>2421</v>
      </c>
      <c r="F442" s="167" t="s">
        <v>2426</v>
      </c>
      <c r="G442" s="168">
        <f t="shared" si="56"/>
        <v>3.125E-2</v>
      </c>
      <c r="H442" s="167">
        <v>1</v>
      </c>
      <c r="I442" s="168">
        <f t="shared" si="55"/>
        <v>3.125E-2</v>
      </c>
    </row>
    <row r="443" spans="1:9" ht="30.6" x14ac:dyDescent="0.5">
      <c r="A443" s="167" t="s">
        <v>2082</v>
      </c>
      <c r="B443" s="70" t="s">
        <v>889</v>
      </c>
      <c r="C443" s="4" t="s">
        <v>125</v>
      </c>
      <c r="D443" s="167" t="s">
        <v>333</v>
      </c>
      <c r="E443" s="167" t="s">
        <v>2382</v>
      </c>
      <c r="F443" s="167" t="s">
        <v>2399</v>
      </c>
      <c r="G443" s="168">
        <f>1/1440</f>
        <v>6.9444444444444447E-4</v>
      </c>
      <c r="H443" s="167">
        <v>3</v>
      </c>
      <c r="I443" s="168">
        <f t="shared" si="55"/>
        <v>2.3148148148148149E-4</v>
      </c>
    </row>
    <row r="444" spans="1:9" ht="30.6" x14ac:dyDescent="0.5">
      <c r="A444" s="167" t="s">
        <v>2083</v>
      </c>
      <c r="B444" s="70" t="s">
        <v>890</v>
      </c>
      <c r="C444" s="4" t="s">
        <v>125</v>
      </c>
      <c r="D444" s="167" t="s">
        <v>333</v>
      </c>
      <c r="E444" s="167" t="s">
        <v>2382</v>
      </c>
      <c r="F444" s="167" t="s">
        <v>2399</v>
      </c>
      <c r="G444" s="168">
        <f t="shared" ref="G444:G460" si="57">1/1440</f>
        <v>6.9444444444444447E-4</v>
      </c>
      <c r="H444" s="167">
        <v>3</v>
      </c>
      <c r="I444" s="168">
        <f t="shared" si="55"/>
        <v>2.3148148148148149E-4</v>
      </c>
    </row>
    <row r="445" spans="1:9" ht="15.3" x14ac:dyDescent="0.5">
      <c r="A445" s="167" t="s">
        <v>2084</v>
      </c>
      <c r="B445" s="70" t="s">
        <v>2065</v>
      </c>
      <c r="C445" s="4" t="s">
        <v>197</v>
      </c>
      <c r="D445" s="167" t="s">
        <v>333</v>
      </c>
      <c r="E445" s="167" t="s">
        <v>2382</v>
      </c>
      <c r="F445" s="167" t="s">
        <v>2399</v>
      </c>
      <c r="G445" s="168">
        <f t="shared" si="57"/>
        <v>6.9444444444444447E-4</v>
      </c>
      <c r="H445" s="167">
        <v>3</v>
      </c>
      <c r="I445" s="168">
        <f t="shared" si="55"/>
        <v>2.3148148148148149E-4</v>
      </c>
    </row>
    <row r="446" spans="1:9" ht="15.3" x14ac:dyDescent="0.5">
      <c r="A446" s="167" t="s">
        <v>2085</v>
      </c>
      <c r="B446" s="70" t="s">
        <v>2066</v>
      </c>
      <c r="C446" s="4" t="s">
        <v>197</v>
      </c>
      <c r="D446" s="167" t="s">
        <v>333</v>
      </c>
      <c r="E446" s="167" t="s">
        <v>2382</v>
      </c>
      <c r="F446" s="167" t="s">
        <v>2399</v>
      </c>
      <c r="G446" s="168">
        <f t="shared" si="57"/>
        <v>6.9444444444444447E-4</v>
      </c>
      <c r="H446" s="167">
        <v>3</v>
      </c>
      <c r="I446" s="168">
        <f t="shared" si="55"/>
        <v>2.3148148148148149E-4</v>
      </c>
    </row>
    <row r="447" spans="1:9" ht="15.3" x14ac:dyDescent="0.5">
      <c r="A447" s="167" t="s">
        <v>2086</v>
      </c>
      <c r="B447" s="70" t="s">
        <v>2067</v>
      </c>
      <c r="C447" s="4" t="s">
        <v>197</v>
      </c>
      <c r="D447" s="167" t="s">
        <v>333</v>
      </c>
      <c r="E447" s="167" t="s">
        <v>2382</v>
      </c>
      <c r="F447" s="167" t="s">
        <v>2399</v>
      </c>
      <c r="G447" s="168">
        <f t="shared" si="57"/>
        <v>6.9444444444444447E-4</v>
      </c>
      <c r="H447" s="167">
        <v>3</v>
      </c>
      <c r="I447" s="168">
        <f t="shared" si="55"/>
        <v>2.3148148148148149E-4</v>
      </c>
    </row>
    <row r="448" spans="1:9" ht="15.3" x14ac:dyDescent="0.5">
      <c r="A448" s="167" t="s">
        <v>2087</v>
      </c>
      <c r="B448" s="70" t="s">
        <v>2068</v>
      </c>
      <c r="C448" s="4" t="s">
        <v>197</v>
      </c>
      <c r="D448" s="167" t="s">
        <v>333</v>
      </c>
      <c r="E448" s="167" t="s">
        <v>2382</v>
      </c>
      <c r="F448" s="167" t="s">
        <v>2399</v>
      </c>
      <c r="G448" s="168">
        <f t="shared" si="57"/>
        <v>6.9444444444444447E-4</v>
      </c>
      <c r="H448" s="167">
        <v>3</v>
      </c>
      <c r="I448" s="168">
        <f t="shared" si="55"/>
        <v>2.3148148148148149E-4</v>
      </c>
    </row>
    <row r="449" spans="1:9" ht="15.3" x14ac:dyDescent="0.5">
      <c r="A449" s="167" t="s">
        <v>2088</v>
      </c>
      <c r="B449" s="70" t="s">
        <v>2069</v>
      </c>
      <c r="C449" s="4" t="s">
        <v>197</v>
      </c>
      <c r="D449" s="167" t="s">
        <v>333</v>
      </c>
      <c r="E449" s="167" t="s">
        <v>2382</v>
      </c>
      <c r="F449" s="167" t="s">
        <v>2399</v>
      </c>
      <c r="G449" s="168">
        <f t="shared" si="57"/>
        <v>6.9444444444444447E-4</v>
      </c>
      <c r="H449" s="167">
        <v>3</v>
      </c>
      <c r="I449" s="168">
        <f t="shared" si="55"/>
        <v>2.3148148148148149E-4</v>
      </c>
    </row>
    <row r="450" spans="1:9" ht="15.3" x14ac:dyDescent="0.5">
      <c r="A450" s="167" t="s">
        <v>2089</v>
      </c>
      <c r="B450" s="70" t="s">
        <v>2070</v>
      </c>
      <c r="C450" s="4" t="s">
        <v>125</v>
      </c>
      <c r="D450" s="167" t="s">
        <v>333</v>
      </c>
      <c r="E450" s="167" t="s">
        <v>2382</v>
      </c>
      <c r="F450" s="167" t="s">
        <v>2399</v>
      </c>
      <c r="G450" s="168">
        <f t="shared" si="57"/>
        <v>6.9444444444444447E-4</v>
      </c>
      <c r="H450" s="167">
        <v>3</v>
      </c>
      <c r="I450" s="168">
        <f t="shared" si="55"/>
        <v>2.3148148148148149E-4</v>
      </c>
    </row>
    <row r="451" spans="1:9" ht="15.3" x14ac:dyDescent="0.5">
      <c r="A451" s="167" t="s">
        <v>2090</v>
      </c>
      <c r="B451" s="70" t="s">
        <v>2080</v>
      </c>
      <c r="C451" s="4" t="s">
        <v>125</v>
      </c>
      <c r="D451" s="167" t="s">
        <v>333</v>
      </c>
      <c r="E451" s="167" t="s">
        <v>2382</v>
      </c>
      <c r="F451" s="167" t="s">
        <v>2399</v>
      </c>
      <c r="G451" s="168">
        <f t="shared" si="57"/>
        <v>6.9444444444444447E-4</v>
      </c>
      <c r="H451" s="167">
        <v>3</v>
      </c>
      <c r="I451" s="168">
        <f t="shared" si="55"/>
        <v>2.3148148148148149E-4</v>
      </c>
    </row>
    <row r="452" spans="1:9" ht="15.3" x14ac:dyDescent="0.5">
      <c r="A452" s="167" t="s">
        <v>2091</v>
      </c>
      <c r="B452" s="70" t="s">
        <v>2071</v>
      </c>
      <c r="C452" s="4" t="s">
        <v>125</v>
      </c>
      <c r="D452" s="167" t="s">
        <v>333</v>
      </c>
      <c r="E452" s="167" t="s">
        <v>2382</v>
      </c>
      <c r="F452" s="167" t="s">
        <v>2399</v>
      </c>
      <c r="G452" s="168">
        <f t="shared" si="57"/>
        <v>6.9444444444444447E-4</v>
      </c>
      <c r="H452" s="167">
        <v>3</v>
      </c>
      <c r="I452" s="168">
        <f t="shared" si="55"/>
        <v>2.3148148148148149E-4</v>
      </c>
    </row>
    <row r="453" spans="1:9" ht="15.3" x14ac:dyDescent="0.5">
      <c r="A453" s="167" t="s">
        <v>2092</v>
      </c>
      <c r="B453" s="70" t="s">
        <v>2081</v>
      </c>
      <c r="C453" s="4" t="s">
        <v>125</v>
      </c>
      <c r="D453" s="167" t="s">
        <v>333</v>
      </c>
      <c r="E453" s="167" t="s">
        <v>2382</v>
      </c>
      <c r="F453" s="167" t="s">
        <v>2399</v>
      </c>
      <c r="G453" s="168">
        <f t="shared" si="57"/>
        <v>6.9444444444444447E-4</v>
      </c>
      <c r="H453" s="167">
        <v>3</v>
      </c>
      <c r="I453" s="168">
        <f t="shared" si="55"/>
        <v>2.3148148148148149E-4</v>
      </c>
    </row>
    <row r="454" spans="1:9" ht="15.3" x14ac:dyDescent="0.5">
      <c r="A454" s="167" t="s">
        <v>2093</v>
      </c>
      <c r="B454" s="70" t="s">
        <v>2072</v>
      </c>
      <c r="C454" s="4" t="s">
        <v>125</v>
      </c>
      <c r="D454" s="167" t="s">
        <v>333</v>
      </c>
      <c r="E454" s="167" t="s">
        <v>2382</v>
      </c>
      <c r="F454" s="167" t="s">
        <v>2399</v>
      </c>
      <c r="G454" s="168">
        <f t="shared" si="57"/>
        <v>6.9444444444444447E-4</v>
      </c>
      <c r="H454" s="167">
        <v>3</v>
      </c>
      <c r="I454" s="168">
        <f t="shared" si="55"/>
        <v>2.3148148148148149E-4</v>
      </c>
    </row>
    <row r="455" spans="1:9" ht="15.3" x14ac:dyDescent="0.5">
      <c r="A455" s="167" t="s">
        <v>2094</v>
      </c>
      <c r="B455" s="70" t="s">
        <v>2073</v>
      </c>
      <c r="C455" s="4" t="s">
        <v>125</v>
      </c>
      <c r="D455" s="167" t="s">
        <v>333</v>
      </c>
      <c r="E455" s="167" t="s">
        <v>2382</v>
      </c>
      <c r="F455" s="167" t="s">
        <v>2399</v>
      </c>
      <c r="G455" s="168">
        <f t="shared" si="57"/>
        <v>6.9444444444444447E-4</v>
      </c>
      <c r="H455" s="167">
        <v>3</v>
      </c>
      <c r="I455" s="168">
        <f t="shared" si="55"/>
        <v>2.3148148148148149E-4</v>
      </c>
    </row>
    <row r="456" spans="1:9" ht="15.3" x14ac:dyDescent="0.5">
      <c r="A456" s="167" t="s">
        <v>2095</v>
      </c>
      <c r="B456" s="70" t="s">
        <v>2074</v>
      </c>
      <c r="C456" s="4" t="s">
        <v>125</v>
      </c>
      <c r="D456" s="167" t="s">
        <v>333</v>
      </c>
      <c r="E456" s="167" t="s">
        <v>2382</v>
      </c>
      <c r="F456" s="167" t="s">
        <v>2399</v>
      </c>
      <c r="G456" s="168">
        <f t="shared" si="57"/>
        <v>6.9444444444444447E-4</v>
      </c>
      <c r="H456" s="167">
        <v>3</v>
      </c>
      <c r="I456" s="168">
        <f t="shared" si="55"/>
        <v>2.3148148148148149E-4</v>
      </c>
    </row>
    <row r="457" spans="1:9" ht="15.3" x14ac:dyDescent="0.5">
      <c r="A457" s="167" t="s">
        <v>2096</v>
      </c>
      <c r="B457" s="70" t="s">
        <v>2075</v>
      </c>
      <c r="C457" s="4" t="s">
        <v>197</v>
      </c>
      <c r="D457" s="167" t="s">
        <v>333</v>
      </c>
      <c r="E457" s="167" t="s">
        <v>2382</v>
      </c>
      <c r="F457" s="167" t="s">
        <v>2399</v>
      </c>
      <c r="G457" s="168">
        <f t="shared" si="57"/>
        <v>6.9444444444444447E-4</v>
      </c>
      <c r="H457" s="167">
        <v>3</v>
      </c>
      <c r="I457" s="168">
        <f t="shared" si="55"/>
        <v>2.3148148148148149E-4</v>
      </c>
    </row>
    <row r="458" spans="1:9" ht="15.3" x14ac:dyDescent="0.5">
      <c r="A458" s="167" t="s">
        <v>2097</v>
      </c>
      <c r="B458" s="70" t="s">
        <v>2076</v>
      </c>
      <c r="C458" s="4" t="s">
        <v>197</v>
      </c>
      <c r="D458" s="167" t="s">
        <v>333</v>
      </c>
      <c r="E458" s="167" t="s">
        <v>2382</v>
      </c>
      <c r="F458" s="167" t="s">
        <v>2399</v>
      </c>
      <c r="G458" s="168">
        <f t="shared" si="57"/>
        <v>6.9444444444444447E-4</v>
      </c>
      <c r="H458" s="167">
        <v>3</v>
      </c>
      <c r="I458" s="168">
        <f t="shared" si="55"/>
        <v>2.3148148148148149E-4</v>
      </c>
    </row>
    <row r="459" spans="1:9" ht="30.6" x14ac:dyDescent="0.5">
      <c r="A459" s="167" t="s">
        <v>2098</v>
      </c>
      <c r="B459" s="16" t="s">
        <v>2077</v>
      </c>
      <c r="C459" s="4" t="s">
        <v>197</v>
      </c>
      <c r="D459" s="167" t="s">
        <v>333</v>
      </c>
      <c r="E459" s="167" t="s">
        <v>2382</v>
      </c>
      <c r="F459" s="167" t="s">
        <v>2399</v>
      </c>
      <c r="G459" s="168">
        <f t="shared" si="57"/>
        <v>6.9444444444444447E-4</v>
      </c>
      <c r="H459" s="167">
        <v>3</v>
      </c>
      <c r="I459" s="168">
        <f t="shared" si="55"/>
        <v>2.3148148148148149E-4</v>
      </c>
    </row>
    <row r="460" spans="1:9" ht="15.3" x14ac:dyDescent="0.5">
      <c r="A460" s="167" t="s">
        <v>2099</v>
      </c>
      <c r="B460" s="70" t="s">
        <v>2078</v>
      </c>
      <c r="C460" s="4" t="s">
        <v>125</v>
      </c>
      <c r="D460" s="167" t="s">
        <v>333</v>
      </c>
      <c r="E460" s="167" t="s">
        <v>2382</v>
      </c>
      <c r="F460" s="167" t="s">
        <v>2399</v>
      </c>
      <c r="G460" s="168">
        <f t="shared" si="57"/>
        <v>6.9444444444444447E-4</v>
      </c>
      <c r="H460" s="167">
        <v>3</v>
      </c>
      <c r="I460" s="168">
        <f t="shared" si="55"/>
        <v>2.3148148148148149E-4</v>
      </c>
    </row>
    <row r="461" spans="1:9" ht="15.3" x14ac:dyDescent="0.5">
      <c r="A461" s="169">
        <v>15</v>
      </c>
      <c r="B461" s="59" t="s">
        <v>1115</v>
      </c>
      <c r="C461" s="167"/>
      <c r="D461" s="167"/>
      <c r="E461" s="167"/>
      <c r="F461" s="167"/>
      <c r="G461" s="167"/>
      <c r="H461" s="167"/>
      <c r="I461" s="168"/>
    </row>
    <row r="462" spans="1:9" ht="15.3" x14ac:dyDescent="0.5">
      <c r="A462" s="167" t="s">
        <v>2105</v>
      </c>
      <c r="B462" s="70" t="s">
        <v>275</v>
      </c>
      <c r="C462" s="4" t="s">
        <v>125</v>
      </c>
      <c r="D462" s="167" t="s">
        <v>287</v>
      </c>
      <c r="E462" s="167" t="s">
        <v>1567</v>
      </c>
      <c r="F462" s="167" t="s">
        <v>1574</v>
      </c>
      <c r="G462" s="168">
        <f>1/270</f>
        <v>3.7037037037037038E-3</v>
      </c>
      <c r="H462" s="167">
        <v>3</v>
      </c>
      <c r="I462" s="168">
        <f t="shared" si="55"/>
        <v>1.2345679012345679E-3</v>
      </c>
    </row>
    <row r="463" spans="1:9" ht="15.3" x14ac:dyDescent="0.5">
      <c r="A463" s="167" t="s">
        <v>2106</v>
      </c>
      <c r="B463" s="70" t="s">
        <v>2100</v>
      </c>
      <c r="C463" s="4" t="s">
        <v>125</v>
      </c>
      <c r="D463" s="167" t="s">
        <v>635</v>
      </c>
      <c r="E463" s="167"/>
      <c r="F463" s="167" t="s">
        <v>635</v>
      </c>
      <c r="G463" s="168">
        <f>1/6</f>
        <v>0.16666666666666666</v>
      </c>
      <c r="H463" s="167">
        <v>3</v>
      </c>
      <c r="I463" s="168">
        <f t="shared" si="55"/>
        <v>5.5555555555555552E-2</v>
      </c>
    </row>
    <row r="464" spans="1:9" ht="15.3" x14ac:dyDescent="0.5">
      <c r="A464" s="167" t="s">
        <v>2107</v>
      </c>
      <c r="B464" s="70" t="s">
        <v>2101</v>
      </c>
      <c r="C464" s="4" t="s">
        <v>125</v>
      </c>
      <c r="D464" s="167" t="s">
        <v>287</v>
      </c>
      <c r="E464" s="167" t="s">
        <v>1567</v>
      </c>
      <c r="F464" s="167" t="s">
        <v>1574</v>
      </c>
      <c r="G464" s="168">
        <f t="shared" ref="G464:G467" si="58">1/270</f>
        <v>3.7037037037037038E-3</v>
      </c>
      <c r="H464" s="167">
        <v>3</v>
      </c>
      <c r="I464" s="168">
        <f t="shared" si="55"/>
        <v>1.2345679012345679E-3</v>
      </c>
    </row>
    <row r="465" spans="1:9" ht="15.3" x14ac:dyDescent="0.5">
      <c r="A465" s="167" t="s">
        <v>2108</v>
      </c>
      <c r="B465" s="70" t="s">
        <v>2102</v>
      </c>
      <c r="C465" s="4" t="s">
        <v>125</v>
      </c>
      <c r="D465" s="167" t="s">
        <v>287</v>
      </c>
      <c r="E465" s="167" t="s">
        <v>1567</v>
      </c>
      <c r="F465" s="167" t="s">
        <v>1574</v>
      </c>
      <c r="G465" s="168">
        <f t="shared" si="58"/>
        <v>3.7037037037037038E-3</v>
      </c>
      <c r="H465" s="167">
        <v>3</v>
      </c>
      <c r="I465" s="168">
        <f t="shared" si="55"/>
        <v>1.2345679012345679E-3</v>
      </c>
    </row>
    <row r="466" spans="1:9" ht="15.3" x14ac:dyDescent="0.5">
      <c r="A466" s="167" t="s">
        <v>2109</v>
      </c>
      <c r="B466" s="70" t="s">
        <v>2103</v>
      </c>
      <c r="C466" s="4" t="s">
        <v>125</v>
      </c>
      <c r="D466" s="167" t="s">
        <v>287</v>
      </c>
      <c r="E466" s="167" t="s">
        <v>1567</v>
      </c>
      <c r="F466" s="167" t="s">
        <v>1574</v>
      </c>
      <c r="G466" s="168">
        <f t="shared" si="58"/>
        <v>3.7037037037037038E-3</v>
      </c>
      <c r="H466" s="167">
        <v>3</v>
      </c>
      <c r="I466" s="168">
        <f t="shared" si="55"/>
        <v>1.2345679012345679E-3</v>
      </c>
    </row>
    <row r="467" spans="1:9" ht="15.3" x14ac:dyDescent="0.5">
      <c r="A467" s="167" t="s">
        <v>2110</v>
      </c>
      <c r="B467" s="70" t="s">
        <v>2104</v>
      </c>
      <c r="C467" s="4" t="s">
        <v>125</v>
      </c>
      <c r="D467" s="167" t="s">
        <v>287</v>
      </c>
      <c r="E467" s="167" t="s">
        <v>1567</v>
      </c>
      <c r="F467" s="167" t="s">
        <v>1574</v>
      </c>
      <c r="G467" s="168">
        <f t="shared" si="58"/>
        <v>3.7037037037037038E-3</v>
      </c>
      <c r="H467" s="167">
        <v>3</v>
      </c>
      <c r="I467" s="168">
        <f t="shared" si="55"/>
        <v>1.2345679012345679E-3</v>
      </c>
    </row>
    <row r="468" spans="1:9" ht="45.9" x14ac:dyDescent="0.5">
      <c r="A468" s="167" t="s">
        <v>2111</v>
      </c>
      <c r="B468" s="52" t="s">
        <v>551</v>
      </c>
      <c r="C468" s="9" t="s">
        <v>125</v>
      </c>
      <c r="D468" s="118" t="s">
        <v>421</v>
      </c>
      <c r="E468" s="167" t="s">
        <v>2383</v>
      </c>
      <c r="F468" s="167" t="s">
        <v>2400</v>
      </c>
      <c r="G468" s="168">
        <f>5/1440</f>
        <v>3.472222222222222E-3</v>
      </c>
      <c r="H468" s="167">
        <v>3</v>
      </c>
      <c r="I468" s="168">
        <f t="shared" si="55"/>
        <v>1.1574074074074073E-3</v>
      </c>
    </row>
    <row r="469" spans="1:9" ht="45.9" x14ac:dyDescent="0.5">
      <c r="A469" s="167" t="s">
        <v>2112</v>
      </c>
      <c r="B469" s="58" t="s">
        <v>550</v>
      </c>
      <c r="C469" s="25" t="s">
        <v>125</v>
      </c>
      <c r="D469" s="125" t="s">
        <v>289</v>
      </c>
      <c r="E469" s="167"/>
      <c r="F469" s="167" t="s">
        <v>1626</v>
      </c>
      <c r="G469" s="168">
        <f>2/45</f>
        <v>4.4444444444444446E-2</v>
      </c>
      <c r="H469" s="167">
        <v>3</v>
      </c>
      <c r="I469" s="168">
        <f t="shared" si="55"/>
        <v>1.4814814814814815E-2</v>
      </c>
    </row>
    <row r="470" spans="1:9" ht="28.2" x14ac:dyDescent="0.5">
      <c r="A470" s="167" t="s">
        <v>2113</v>
      </c>
      <c r="B470" s="46" t="s">
        <v>552</v>
      </c>
      <c r="C470" s="6" t="s">
        <v>125</v>
      </c>
      <c r="D470" s="125" t="s">
        <v>421</v>
      </c>
      <c r="E470" s="167" t="s">
        <v>2383</v>
      </c>
      <c r="F470" s="167" t="s">
        <v>2400</v>
      </c>
      <c r="G470" s="168">
        <f t="shared" ref="G470" si="59">5/1440</f>
        <v>3.472222222222222E-3</v>
      </c>
      <c r="H470" s="167">
        <v>3</v>
      </c>
      <c r="I470" s="168">
        <f t="shared" si="55"/>
        <v>1.1574074074074073E-3</v>
      </c>
    </row>
    <row r="471" spans="1:9" ht="15.3" x14ac:dyDescent="0.5">
      <c r="A471" s="169">
        <v>16</v>
      </c>
      <c r="B471" s="59" t="s">
        <v>611</v>
      </c>
      <c r="C471" s="167"/>
      <c r="D471" s="167"/>
      <c r="E471" s="167"/>
      <c r="F471" s="167"/>
      <c r="G471" s="167"/>
      <c r="H471" s="167"/>
      <c r="I471" s="167"/>
    </row>
    <row r="472" spans="1:9" ht="15.3" x14ac:dyDescent="0.5">
      <c r="A472" s="167" t="s">
        <v>2116</v>
      </c>
      <c r="B472" s="70" t="s">
        <v>88</v>
      </c>
      <c r="C472" s="4" t="s">
        <v>202</v>
      </c>
      <c r="D472" s="167" t="s">
        <v>517</v>
      </c>
      <c r="E472" s="167" t="s">
        <v>2438</v>
      </c>
      <c r="F472" s="167" t="s">
        <v>2439</v>
      </c>
      <c r="G472" s="168">
        <f>12/1440</f>
        <v>8.3333333333333332E-3</v>
      </c>
      <c r="H472" s="167">
        <v>3</v>
      </c>
      <c r="I472" s="168">
        <f>G472/H472</f>
        <v>2.7777777777777779E-3</v>
      </c>
    </row>
    <row r="473" spans="1:9" ht="15.3" x14ac:dyDescent="0.5">
      <c r="A473" s="167" t="s">
        <v>2118</v>
      </c>
      <c r="B473" s="70" t="s">
        <v>898</v>
      </c>
      <c r="C473" s="4" t="s">
        <v>202</v>
      </c>
      <c r="D473" s="167" t="s">
        <v>432</v>
      </c>
      <c r="E473" s="167" t="s">
        <v>2391</v>
      </c>
      <c r="F473" s="167" t="s">
        <v>2407</v>
      </c>
      <c r="G473" s="168">
        <f>3/1440</f>
        <v>2.0833333333333333E-3</v>
      </c>
      <c r="H473" s="167">
        <v>8</v>
      </c>
      <c r="I473" s="168">
        <f t="shared" ref="I473:I488" si="60">G473/H473</f>
        <v>2.6041666666666666E-4</v>
      </c>
    </row>
    <row r="474" spans="1:9" ht="15.3" x14ac:dyDescent="0.5">
      <c r="A474" s="167" t="s">
        <v>2119</v>
      </c>
      <c r="B474" s="70" t="s">
        <v>899</v>
      </c>
      <c r="C474" s="4" t="s">
        <v>202</v>
      </c>
      <c r="D474" s="167" t="s">
        <v>432</v>
      </c>
      <c r="E474" s="167" t="s">
        <v>2391</v>
      </c>
      <c r="F474" s="167" t="s">
        <v>2407</v>
      </c>
      <c r="G474" s="168">
        <f t="shared" ref="G474:G477" si="61">3/1440</f>
        <v>2.0833333333333333E-3</v>
      </c>
      <c r="H474" s="167">
        <v>8</v>
      </c>
      <c r="I474" s="168">
        <f t="shared" si="60"/>
        <v>2.6041666666666666E-4</v>
      </c>
    </row>
    <row r="475" spans="1:9" ht="15.3" x14ac:dyDescent="0.5">
      <c r="A475" s="167" t="s">
        <v>2120</v>
      </c>
      <c r="B475" s="70" t="s">
        <v>91</v>
      </c>
      <c r="C475" s="4" t="s">
        <v>202</v>
      </c>
      <c r="D475" s="167" t="s">
        <v>2114</v>
      </c>
      <c r="E475" s="167" t="s">
        <v>2418</v>
      </c>
      <c r="F475" s="167" t="s">
        <v>2435</v>
      </c>
      <c r="G475" s="168">
        <f>100/1440</f>
        <v>6.9444444444444448E-2</v>
      </c>
      <c r="H475" s="167">
        <v>3</v>
      </c>
      <c r="I475" s="168">
        <f t="shared" si="60"/>
        <v>2.314814814814815E-2</v>
      </c>
    </row>
    <row r="476" spans="1:9" ht="15.3" x14ac:dyDescent="0.5">
      <c r="A476" s="167" t="s">
        <v>2117</v>
      </c>
      <c r="B476" s="70" t="s">
        <v>92</v>
      </c>
      <c r="C476" s="4" t="s">
        <v>202</v>
      </c>
      <c r="D476" s="167" t="s">
        <v>2115</v>
      </c>
      <c r="E476" s="167" t="s">
        <v>2416</v>
      </c>
      <c r="F476" s="167" t="s">
        <v>2422</v>
      </c>
      <c r="G476" s="168">
        <f>50/1440</f>
        <v>3.4722222222222224E-2</v>
      </c>
      <c r="H476" s="167">
        <v>3</v>
      </c>
      <c r="I476" s="168">
        <f t="shared" si="60"/>
        <v>1.1574074074074075E-2</v>
      </c>
    </row>
    <row r="477" spans="1:9" ht="15.3" x14ac:dyDescent="0.5">
      <c r="A477" s="167" t="s">
        <v>2121</v>
      </c>
      <c r="B477" s="70" t="s">
        <v>93</v>
      </c>
      <c r="C477" s="4" t="s">
        <v>202</v>
      </c>
      <c r="D477" s="167" t="s">
        <v>432</v>
      </c>
      <c r="E477" s="167" t="s">
        <v>2391</v>
      </c>
      <c r="F477" s="167" t="s">
        <v>2407</v>
      </c>
      <c r="G477" s="168">
        <f t="shared" si="61"/>
        <v>2.0833333333333333E-3</v>
      </c>
      <c r="H477" s="167">
        <v>3</v>
      </c>
      <c r="I477" s="168">
        <f t="shared" si="60"/>
        <v>6.9444444444444447E-4</v>
      </c>
    </row>
    <row r="478" spans="1:9" ht="15.3" x14ac:dyDescent="0.5">
      <c r="A478" s="167" t="s">
        <v>2122</v>
      </c>
      <c r="B478" s="70" t="s">
        <v>94</v>
      </c>
      <c r="C478" s="4" t="s">
        <v>202</v>
      </c>
      <c r="D478" s="167" t="s">
        <v>613</v>
      </c>
      <c r="E478" s="167"/>
      <c r="F478" s="167" t="s">
        <v>1553</v>
      </c>
      <c r="G478" s="168">
        <f>1/225</f>
        <v>4.4444444444444444E-3</v>
      </c>
      <c r="H478" s="167">
        <v>5</v>
      </c>
      <c r="I478" s="168">
        <f t="shared" si="60"/>
        <v>8.8888888888888893E-4</v>
      </c>
    </row>
    <row r="479" spans="1:9" ht="15.3" x14ac:dyDescent="0.5">
      <c r="A479" s="167" t="s">
        <v>2123</v>
      </c>
      <c r="B479" s="70" t="s">
        <v>95</v>
      </c>
      <c r="C479" s="4" t="s">
        <v>202</v>
      </c>
      <c r="D479" s="167" t="s">
        <v>613</v>
      </c>
      <c r="E479" s="167"/>
      <c r="F479" s="167" t="s">
        <v>1553</v>
      </c>
      <c r="G479" s="168">
        <f t="shared" ref="G479:G484" si="62">1/225</f>
        <v>4.4444444444444444E-3</v>
      </c>
      <c r="H479" s="167">
        <v>5</v>
      </c>
      <c r="I479" s="168">
        <f t="shared" si="60"/>
        <v>8.8888888888888893E-4</v>
      </c>
    </row>
    <row r="480" spans="1:9" ht="15.3" x14ac:dyDescent="0.5">
      <c r="A480" s="167" t="s">
        <v>2124</v>
      </c>
      <c r="B480" s="70" t="s">
        <v>57</v>
      </c>
      <c r="C480" s="4" t="s">
        <v>125</v>
      </c>
      <c r="D480" s="167" t="s">
        <v>613</v>
      </c>
      <c r="E480" s="167"/>
      <c r="F480" s="167" t="s">
        <v>1553</v>
      </c>
      <c r="G480" s="168">
        <f t="shared" si="62"/>
        <v>4.4444444444444444E-3</v>
      </c>
      <c r="H480" s="167">
        <v>5</v>
      </c>
      <c r="I480" s="168">
        <f t="shared" si="60"/>
        <v>8.8888888888888893E-4</v>
      </c>
    </row>
    <row r="481" spans="1:9" ht="15.3" x14ac:dyDescent="0.5">
      <c r="A481" s="167" t="s">
        <v>2125</v>
      </c>
      <c r="B481" s="70" t="s">
        <v>68</v>
      </c>
      <c r="C481" s="4" t="s">
        <v>125</v>
      </c>
      <c r="D481" s="167" t="s">
        <v>613</v>
      </c>
      <c r="E481" s="167"/>
      <c r="F481" s="167" t="s">
        <v>1553</v>
      </c>
      <c r="G481" s="168">
        <f t="shared" si="62"/>
        <v>4.4444444444444444E-3</v>
      </c>
      <c r="H481" s="167">
        <v>7</v>
      </c>
      <c r="I481" s="168">
        <f t="shared" si="60"/>
        <v>6.3492063492063492E-4</v>
      </c>
    </row>
    <row r="482" spans="1:9" ht="15.3" x14ac:dyDescent="0.5">
      <c r="A482" s="167" t="s">
        <v>2126</v>
      </c>
      <c r="B482" s="70" t="s">
        <v>69</v>
      </c>
      <c r="C482" s="4" t="s">
        <v>125</v>
      </c>
      <c r="D482" s="167" t="s">
        <v>613</v>
      </c>
      <c r="E482" s="167"/>
      <c r="F482" s="167" t="s">
        <v>1553</v>
      </c>
      <c r="G482" s="168">
        <f t="shared" si="62"/>
        <v>4.4444444444444444E-3</v>
      </c>
      <c r="H482" s="167">
        <v>5</v>
      </c>
      <c r="I482" s="168">
        <f t="shared" si="60"/>
        <v>8.8888888888888893E-4</v>
      </c>
    </row>
    <row r="483" spans="1:9" ht="15.3" x14ac:dyDescent="0.5">
      <c r="A483" s="167" t="s">
        <v>2127</v>
      </c>
      <c r="B483" s="70" t="s">
        <v>96</v>
      </c>
      <c r="C483" s="4" t="s">
        <v>202</v>
      </c>
      <c r="D483" s="167" t="s">
        <v>613</v>
      </c>
      <c r="E483" s="167"/>
      <c r="F483" s="167" t="s">
        <v>1553</v>
      </c>
      <c r="G483" s="168">
        <f t="shared" si="62"/>
        <v>4.4444444444444444E-3</v>
      </c>
      <c r="H483" s="167">
        <v>5</v>
      </c>
      <c r="I483" s="168">
        <f t="shared" si="60"/>
        <v>8.8888888888888893E-4</v>
      </c>
    </row>
    <row r="484" spans="1:9" ht="15.3" x14ac:dyDescent="0.5">
      <c r="A484" s="167" t="s">
        <v>2128</v>
      </c>
      <c r="B484" s="70" t="s">
        <v>97</v>
      </c>
      <c r="C484" s="4" t="s">
        <v>202</v>
      </c>
      <c r="D484" s="167" t="s">
        <v>613</v>
      </c>
      <c r="E484" s="167"/>
      <c r="F484" s="167" t="s">
        <v>1553</v>
      </c>
      <c r="G484" s="168">
        <f t="shared" si="62"/>
        <v>4.4444444444444444E-3</v>
      </c>
      <c r="H484" s="167">
        <v>5</v>
      </c>
      <c r="I484" s="168">
        <f t="shared" si="60"/>
        <v>8.8888888888888893E-4</v>
      </c>
    </row>
    <row r="485" spans="1:9" ht="15.3" x14ac:dyDescent="0.5">
      <c r="A485" s="167" t="s">
        <v>2129</v>
      </c>
      <c r="B485" s="70" t="s">
        <v>98</v>
      </c>
      <c r="C485" s="4" t="s">
        <v>202</v>
      </c>
      <c r="D485" s="167" t="s">
        <v>427</v>
      </c>
      <c r="E485" s="167" t="s">
        <v>2373</v>
      </c>
      <c r="F485" s="167" t="s">
        <v>2374</v>
      </c>
      <c r="G485" s="168">
        <f>2/1440</f>
        <v>1.3888888888888889E-3</v>
      </c>
      <c r="H485" s="167">
        <v>7</v>
      </c>
      <c r="I485" s="168">
        <f t="shared" si="60"/>
        <v>1.9841269841269841E-4</v>
      </c>
    </row>
    <row r="486" spans="1:9" ht="15.3" x14ac:dyDescent="0.5">
      <c r="A486" s="167" t="s">
        <v>2130</v>
      </c>
      <c r="B486" s="70" t="s">
        <v>99</v>
      </c>
      <c r="C486" s="4" t="s">
        <v>202</v>
      </c>
      <c r="D486" s="167" t="s">
        <v>454</v>
      </c>
      <c r="E486" s="167" t="s">
        <v>2382</v>
      </c>
      <c r="F486" s="167" t="s">
        <v>2399</v>
      </c>
      <c r="G486" s="168">
        <f>1/1440</f>
        <v>6.9444444444444447E-4</v>
      </c>
      <c r="H486" s="167">
        <v>5</v>
      </c>
      <c r="I486" s="168">
        <f t="shared" si="60"/>
        <v>1.3888888888888889E-4</v>
      </c>
    </row>
    <row r="487" spans="1:9" ht="15.3" x14ac:dyDescent="0.5">
      <c r="A487" s="167" t="s">
        <v>2131</v>
      </c>
      <c r="B487" s="70" t="s">
        <v>100</v>
      </c>
      <c r="C487" s="4" t="s">
        <v>202</v>
      </c>
      <c r="D487" s="167" t="s">
        <v>427</v>
      </c>
      <c r="E487" s="167" t="s">
        <v>2373</v>
      </c>
      <c r="F487" s="167" t="s">
        <v>2374</v>
      </c>
      <c r="G487" s="168">
        <f t="shared" ref="G487:G488" si="63">2/1440</f>
        <v>1.3888888888888889E-3</v>
      </c>
      <c r="H487" s="167">
        <v>3</v>
      </c>
      <c r="I487" s="168">
        <f t="shared" si="60"/>
        <v>4.6296296296296298E-4</v>
      </c>
    </row>
    <row r="488" spans="1:9" ht="15.3" x14ac:dyDescent="0.5">
      <c r="A488" s="167" t="s">
        <v>2132</v>
      </c>
      <c r="B488" s="70" t="s">
        <v>101</v>
      </c>
      <c r="C488" s="4" t="s">
        <v>195</v>
      </c>
      <c r="D488" s="167" t="s">
        <v>427</v>
      </c>
      <c r="E488" s="167" t="s">
        <v>2373</v>
      </c>
      <c r="F488" s="167" t="s">
        <v>2374</v>
      </c>
      <c r="G488" s="168">
        <f t="shared" si="63"/>
        <v>1.3888888888888889E-3</v>
      </c>
      <c r="H488" s="167">
        <v>3</v>
      </c>
      <c r="I488" s="168">
        <f t="shared" si="60"/>
        <v>4.6296296296296298E-4</v>
      </c>
    </row>
    <row r="489" spans="1:9" ht="15.3" x14ac:dyDescent="0.5">
      <c r="A489" s="167" t="s">
        <v>2293</v>
      </c>
      <c r="B489" s="3" t="s">
        <v>102</v>
      </c>
      <c r="C489" s="6" t="s">
        <v>125</v>
      </c>
      <c r="D489" s="118" t="s">
        <v>636</v>
      </c>
      <c r="E489" s="118"/>
      <c r="F489" s="118" t="s">
        <v>636</v>
      </c>
      <c r="G489" s="37">
        <f>1/2</f>
        <v>0.5</v>
      </c>
      <c r="H489" s="34">
        <v>5</v>
      </c>
      <c r="I489" s="37">
        <f t="shared" ref="I489:I491" si="64">G489/H489</f>
        <v>0.1</v>
      </c>
    </row>
    <row r="490" spans="1:9" ht="15.3" x14ac:dyDescent="0.5">
      <c r="A490" s="167" t="s">
        <v>2294</v>
      </c>
      <c r="B490" s="3" t="s">
        <v>103</v>
      </c>
      <c r="C490" s="6" t="s">
        <v>202</v>
      </c>
      <c r="D490" s="118" t="s">
        <v>680</v>
      </c>
      <c r="E490" s="118" t="s">
        <v>285</v>
      </c>
      <c r="F490" s="118" t="s">
        <v>1630</v>
      </c>
      <c r="G490" s="37">
        <f>1/45</f>
        <v>2.2222222222222223E-2</v>
      </c>
      <c r="H490" s="34">
        <v>5</v>
      </c>
      <c r="I490" s="37">
        <f t="shared" si="64"/>
        <v>4.4444444444444444E-3</v>
      </c>
    </row>
    <row r="491" spans="1:9" ht="15.3" x14ac:dyDescent="0.5">
      <c r="A491" s="167" t="s">
        <v>2295</v>
      </c>
      <c r="B491" s="3" t="s">
        <v>104</v>
      </c>
      <c r="C491" s="6" t="s">
        <v>125</v>
      </c>
      <c r="D491" s="118" t="s">
        <v>680</v>
      </c>
      <c r="E491" s="118" t="s">
        <v>285</v>
      </c>
      <c r="F491" s="118" t="s">
        <v>1630</v>
      </c>
      <c r="G491" s="37">
        <f>1/45</f>
        <v>2.2222222222222223E-2</v>
      </c>
      <c r="H491" s="34">
        <v>10</v>
      </c>
      <c r="I491" s="37">
        <f t="shared" si="64"/>
        <v>2.2222222222222222E-3</v>
      </c>
    </row>
    <row r="492" spans="1:9" ht="15.3" x14ac:dyDescent="0.5">
      <c r="A492" s="169">
        <v>17</v>
      </c>
      <c r="B492" s="59" t="s">
        <v>86</v>
      </c>
      <c r="C492" s="167"/>
      <c r="D492" s="167"/>
      <c r="E492" s="167"/>
      <c r="F492" s="167"/>
      <c r="G492" s="167"/>
      <c r="H492" s="167"/>
      <c r="I492" s="167"/>
    </row>
    <row r="493" spans="1:9" ht="15.3" x14ac:dyDescent="0.5">
      <c r="A493" s="167" t="s">
        <v>2134</v>
      </c>
      <c r="B493" s="70" t="s">
        <v>2441</v>
      </c>
      <c r="C493" s="4" t="s">
        <v>125</v>
      </c>
      <c r="D493" s="167" t="s">
        <v>427</v>
      </c>
      <c r="E493" s="167" t="s">
        <v>2440</v>
      </c>
      <c r="F493" s="167" t="s">
        <v>2374</v>
      </c>
      <c r="G493" s="168">
        <f>2/1440</f>
        <v>1.3888888888888889E-3</v>
      </c>
      <c r="H493" s="167">
        <v>3</v>
      </c>
      <c r="I493" s="168">
        <f>G493/H493</f>
        <v>4.6296296296296298E-4</v>
      </c>
    </row>
    <row r="494" spans="1:9" ht="15.3" x14ac:dyDescent="0.55000000000000004">
      <c r="A494" s="167" t="s">
        <v>2135</v>
      </c>
      <c r="B494" s="172" t="s">
        <v>2442</v>
      </c>
      <c r="C494" s="4" t="s">
        <v>125</v>
      </c>
      <c r="D494" s="167" t="s">
        <v>427</v>
      </c>
      <c r="E494" s="167" t="s">
        <v>2440</v>
      </c>
      <c r="F494" s="167" t="s">
        <v>2374</v>
      </c>
      <c r="G494" s="168">
        <f t="shared" ref="G494:G497" si="65">2/1440</f>
        <v>1.3888888888888889E-3</v>
      </c>
      <c r="H494" s="167">
        <v>3</v>
      </c>
      <c r="I494" s="168">
        <f t="shared" ref="I494:I497" si="66">G494/H494</f>
        <v>4.6296296296296298E-4</v>
      </c>
    </row>
    <row r="495" spans="1:9" ht="15.3" x14ac:dyDescent="0.5">
      <c r="A495" s="167" t="s">
        <v>2136</v>
      </c>
      <c r="B495" s="70" t="s">
        <v>87</v>
      </c>
      <c r="C495" s="4" t="s">
        <v>125</v>
      </c>
      <c r="D495" s="167" t="s">
        <v>427</v>
      </c>
      <c r="E495" s="167" t="s">
        <v>2440</v>
      </c>
      <c r="F495" s="167" t="s">
        <v>2374</v>
      </c>
      <c r="G495" s="168">
        <f t="shared" si="65"/>
        <v>1.3888888888888889E-3</v>
      </c>
      <c r="H495" s="167">
        <v>3</v>
      </c>
      <c r="I495" s="168">
        <f t="shared" si="66"/>
        <v>4.6296296296296298E-4</v>
      </c>
    </row>
    <row r="496" spans="1:9" ht="15.3" x14ac:dyDescent="0.5">
      <c r="A496" s="167" t="s">
        <v>2137</v>
      </c>
      <c r="B496" s="70" t="s">
        <v>2133</v>
      </c>
      <c r="C496" s="4" t="s">
        <v>125</v>
      </c>
      <c r="D496" s="167" t="s">
        <v>427</v>
      </c>
      <c r="E496" s="167" t="s">
        <v>2440</v>
      </c>
      <c r="F496" s="167" t="s">
        <v>2374</v>
      </c>
      <c r="G496" s="168">
        <f t="shared" si="65"/>
        <v>1.3888888888888889E-3</v>
      </c>
      <c r="H496" s="167">
        <v>3</v>
      </c>
      <c r="I496" s="168">
        <f t="shared" si="66"/>
        <v>4.6296296296296298E-4</v>
      </c>
    </row>
    <row r="497" spans="1:9" ht="15.3" x14ac:dyDescent="0.55000000000000004">
      <c r="A497" s="167" t="s">
        <v>2138</v>
      </c>
      <c r="B497" s="172" t="s">
        <v>2139</v>
      </c>
      <c r="C497" s="4" t="s">
        <v>125</v>
      </c>
      <c r="D497" s="167" t="s">
        <v>427</v>
      </c>
      <c r="E497" s="167" t="s">
        <v>2440</v>
      </c>
      <c r="F497" s="167" t="s">
        <v>2374</v>
      </c>
      <c r="G497" s="168">
        <f t="shared" si="65"/>
        <v>1.3888888888888889E-3</v>
      </c>
      <c r="H497" s="167">
        <v>3</v>
      </c>
      <c r="I497" s="168">
        <f t="shared" si="66"/>
        <v>4.6296296296296298E-4</v>
      </c>
    </row>
    <row r="498" spans="1:9" ht="15.3" x14ac:dyDescent="0.5">
      <c r="A498" s="71"/>
      <c r="B498" s="71" t="s">
        <v>2277</v>
      </c>
      <c r="C498" s="167"/>
      <c r="D498" s="167"/>
      <c r="E498" s="167"/>
      <c r="F498" s="167"/>
      <c r="G498" s="167"/>
      <c r="H498" s="167"/>
      <c r="I498" s="167"/>
    </row>
    <row r="499" spans="1:9" ht="15.3" x14ac:dyDescent="0.5">
      <c r="A499" s="116">
        <v>1</v>
      </c>
      <c r="B499" s="59" t="s">
        <v>902</v>
      </c>
      <c r="C499" s="167"/>
      <c r="D499" s="167"/>
      <c r="E499" s="167"/>
      <c r="F499" s="167"/>
      <c r="G499" s="167"/>
      <c r="H499" s="167"/>
      <c r="I499" s="167"/>
    </row>
    <row r="500" spans="1:9" ht="15.3" x14ac:dyDescent="0.5">
      <c r="A500" s="19" t="s">
        <v>290</v>
      </c>
      <c r="B500" s="70" t="s">
        <v>275</v>
      </c>
      <c r="C500" s="4" t="s">
        <v>125</v>
      </c>
      <c r="D500" s="167" t="s">
        <v>287</v>
      </c>
      <c r="E500" s="167" t="s">
        <v>1567</v>
      </c>
      <c r="F500" s="167" t="s">
        <v>1574</v>
      </c>
      <c r="G500" s="168">
        <f>1/270</f>
        <v>3.7037037037037038E-3</v>
      </c>
      <c r="H500" s="167">
        <v>3</v>
      </c>
      <c r="I500" s="168">
        <f>G500/H500</f>
        <v>1.2345679012345679E-3</v>
      </c>
    </row>
    <row r="501" spans="1:9" ht="15.3" x14ac:dyDescent="0.5">
      <c r="A501" s="19" t="s">
        <v>291</v>
      </c>
      <c r="B501" s="70" t="s">
        <v>2143</v>
      </c>
      <c r="C501" s="4" t="s">
        <v>125</v>
      </c>
      <c r="D501" s="167" t="s">
        <v>287</v>
      </c>
      <c r="E501" s="167" t="s">
        <v>1567</v>
      </c>
      <c r="F501" s="167" t="s">
        <v>1574</v>
      </c>
      <c r="G501" s="168">
        <f t="shared" ref="G501:G524" si="67">1/270</f>
        <v>3.7037037037037038E-3</v>
      </c>
      <c r="H501" s="167">
        <v>3</v>
      </c>
      <c r="I501" s="168">
        <f t="shared" ref="I501:I524" si="68">G501/H501</f>
        <v>1.2345679012345679E-3</v>
      </c>
    </row>
    <row r="502" spans="1:9" ht="15.3" x14ac:dyDescent="0.5">
      <c r="A502" s="19" t="s">
        <v>292</v>
      </c>
      <c r="B502" s="70" t="s">
        <v>2144</v>
      </c>
      <c r="C502" s="4" t="s">
        <v>125</v>
      </c>
      <c r="D502" s="167" t="s">
        <v>287</v>
      </c>
      <c r="E502" s="167" t="s">
        <v>1567</v>
      </c>
      <c r="F502" s="167" t="s">
        <v>1574</v>
      </c>
      <c r="G502" s="168">
        <f t="shared" si="67"/>
        <v>3.7037037037037038E-3</v>
      </c>
      <c r="H502" s="167">
        <v>3</v>
      </c>
      <c r="I502" s="168">
        <f t="shared" si="68"/>
        <v>1.2345679012345679E-3</v>
      </c>
    </row>
    <row r="503" spans="1:9" ht="15.3" x14ac:dyDescent="0.5">
      <c r="A503" s="19" t="s">
        <v>293</v>
      </c>
      <c r="B503" s="70" t="s">
        <v>2145</v>
      </c>
      <c r="C503" s="4" t="s">
        <v>125</v>
      </c>
      <c r="D503" s="167" t="s">
        <v>287</v>
      </c>
      <c r="E503" s="167" t="s">
        <v>1567</v>
      </c>
      <c r="F503" s="167" t="s">
        <v>1574</v>
      </c>
      <c r="G503" s="168">
        <f t="shared" si="67"/>
        <v>3.7037037037037038E-3</v>
      </c>
      <c r="H503" s="167">
        <v>3</v>
      </c>
      <c r="I503" s="168">
        <f t="shared" si="68"/>
        <v>1.2345679012345679E-3</v>
      </c>
    </row>
    <row r="504" spans="1:9" ht="30.6" x14ac:dyDescent="0.5">
      <c r="A504" s="19" t="s">
        <v>294</v>
      </c>
      <c r="B504" s="16" t="s">
        <v>2146</v>
      </c>
      <c r="C504" s="4" t="s">
        <v>125</v>
      </c>
      <c r="D504" s="167" t="s">
        <v>287</v>
      </c>
      <c r="E504" s="167" t="s">
        <v>1567</v>
      </c>
      <c r="F504" s="167" t="s">
        <v>1574</v>
      </c>
      <c r="G504" s="168">
        <f t="shared" si="67"/>
        <v>3.7037037037037038E-3</v>
      </c>
      <c r="H504" s="167">
        <v>3</v>
      </c>
      <c r="I504" s="168">
        <f t="shared" si="68"/>
        <v>1.2345679012345679E-3</v>
      </c>
    </row>
    <row r="505" spans="1:9" ht="15.3" x14ac:dyDescent="0.5">
      <c r="A505" s="19" t="s">
        <v>295</v>
      </c>
      <c r="B505" s="16" t="s">
        <v>1231</v>
      </c>
      <c r="C505" s="4" t="s">
        <v>125</v>
      </c>
      <c r="D505" s="167" t="s">
        <v>287</v>
      </c>
      <c r="E505" s="167" t="s">
        <v>1567</v>
      </c>
      <c r="F505" s="167" t="s">
        <v>1574</v>
      </c>
      <c r="G505" s="168">
        <f t="shared" si="67"/>
        <v>3.7037037037037038E-3</v>
      </c>
      <c r="H505" s="167">
        <v>3</v>
      </c>
      <c r="I505" s="168">
        <f t="shared" si="68"/>
        <v>1.2345679012345679E-3</v>
      </c>
    </row>
    <row r="506" spans="1:9" ht="15.3" x14ac:dyDescent="0.5">
      <c r="A506" s="19" t="s">
        <v>903</v>
      </c>
      <c r="B506" s="16" t="s">
        <v>1643</v>
      </c>
      <c r="C506" s="4" t="s">
        <v>125</v>
      </c>
      <c r="D506" s="167" t="s">
        <v>287</v>
      </c>
      <c r="E506" s="167" t="s">
        <v>1567</v>
      </c>
      <c r="F506" s="167" t="s">
        <v>1574</v>
      </c>
      <c r="G506" s="168">
        <f t="shared" si="67"/>
        <v>3.7037037037037038E-3</v>
      </c>
      <c r="H506" s="167">
        <v>3</v>
      </c>
      <c r="I506" s="168">
        <f t="shared" si="68"/>
        <v>1.2345679012345679E-3</v>
      </c>
    </row>
    <row r="507" spans="1:9" ht="15.3" x14ac:dyDescent="0.5">
      <c r="A507" s="19" t="s">
        <v>904</v>
      </c>
      <c r="B507" s="16" t="s">
        <v>1644</v>
      </c>
      <c r="C507" s="4" t="s">
        <v>125</v>
      </c>
      <c r="D507" s="167" t="s">
        <v>287</v>
      </c>
      <c r="E507" s="167" t="s">
        <v>1567</v>
      </c>
      <c r="F507" s="167" t="s">
        <v>1574</v>
      </c>
      <c r="G507" s="168">
        <f t="shared" si="67"/>
        <v>3.7037037037037038E-3</v>
      </c>
      <c r="H507" s="167">
        <v>3</v>
      </c>
      <c r="I507" s="168">
        <f t="shared" si="68"/>
        <v>1.2345679012345679E-3</v>
      </c>
    </row>
    <row r="508" spans="1:9" ht="15.3" x14ac:dyDescent="0.5">
      <c r="A508" s="19" t="s">
        <v>905</v>
      </c>
      <c r="B508" s="16" t="s">
        <v>1645</v>
      </c>
      <c r="C508" s="4" t="s">
        <v>125</v>
      </c>
      <c r="D508" s="167" t="s">
        <v>287</v>
      </c>
      <c r="E508" s="167" t="s">
        <v>1567</v>
      </c>
      <c r="F508" s="167" t="s">
        <v>1574</v>
      </c>
      <c r="G508" s="168">
        <f t="shared" si="67"/>
        <v>3.7037037037037038E-3</v>
      </c>
      <c r="H508" s="167">
        <v>3</v>
      </c>
      <c r="I508" s="168">
        <f t="shared" si="68"/>
        <v>1.2345679012345679E-3</v>
      </c>
    </row>
    <row r="509" spans="1:9" ht="15.3" x14ac:dyDescent="0.5">
      <c r="A509" s="19" t="s">
        <v>906</v>
      </c>
      <c r="B509" s="16" t="s">
        <v>1230</v>
      </c>
      <c r="C509" s="4" t="s">
        <v>125</v>
      </c>
      <c r="D509" s="167" t="s">
        <v>287</v>
      </c>
      <c r="E509" s="167" t="s">
        <v>1567</v>
      </c>
      <c r="F509" s="167" t="s">
        <v>1574</v>
      </c>
      <c r="G509" s="168">
        <f t="shared" si="67"/>
        <v>3.7037037037037038E-3</v>
      </c>
      <c r="H509" s="167">
        <v>3</v>
      </c>
      <c r="I509" s="168">
        <f t="shared" si="68"/>
        <v>1.2345679012345679E-3</v>
      </c>
    </row>
    <row r="510" spans="1:9" ht="15.3" x14ac:dyDescent="0.5">
      <c r="A510" s="19" t="s">
        <v>907</v>
      </c>
      <c r="B510" s="16" t="s">
        <v>1646</v>
      </c>
      <c r="C510" s="4" t="s">
        <v>125</v>
      </c>
      <c r="D510" s="167" t="s">
        <v>287</v>
      </c>
      <c r="E510" s="167" t="s">
        <v>1567</v>
      </c>
      <c r="F510" s="167" t="s">
        <v>1574</v>
      </c>
      <c r="G510" s="168">
        <f t="shared" si="67"/>
        <v>3.7037037037037038E-3</v>
      </c>
      <c r="H510" s="167">
        <v>3</v>
      </c>
      <c r="I510" s="168">
        <f t="shared" si="68"/>
        <v>1.2345679012345679E-3</v>
      </c>
    </row>
    <row r="511" spans="1:9" ht="15" customHeight="1" x14ac:dyDescent="0.5">
      <c r="A511" s="19" t="s">
        <v>908</v>
      </c>
      <c r="B511" s="16" t="s">
        <v>2147</v>
      </c>
      <c r="C511" s="4" t="s">
        <v>125</v>
      </c>
      <c r="D511" s="167" t="s">
        <v>287</v>
      </c>
      <c r="E511" s="167" t="s">
        <v>1567</v>
      </c>
      <c r="F511" s="167" t="s">
        <v>1574</v>
      </c>
      <c r="G511" s="168">
        <f t="shared" si="67"/>
        <v>3.7037037037037038E-3</v>
      </c>
      <c r="H511" s="167">
        <v>3</v>
      </c>
      <c r="I511" s="168">
        <f t="shared" si="68"/>
        <v>1.2345679012345679E-3</v>
      </c>
    </row>
    <row r="512" spans="1:9" ht="15.3" x14ac:dyDescent="0.5">
      <c r="A512" s="19" t="s">
        <v>910</v>
      </c>
      <c r="B512" s="16" t="s">
        <v>2148</v>
      </c>
      <c r="C512" s="4" t="s">
        <v>125</v>
      </c>
      <c r="D512" s="167" t="s">
        <v>287</v>
      </c>
      <c r="E512" s="167" t="s">
        <v>1567</v>
      </c>
      <c r="F512" s="167" t="s">
        <v>1574</v>
      </c>
      <c r="G512" s="168">
        <f t="shared" si="67"/>
        <v>3.7037037037037038E-3</v>
      </c>
      <c r="H512" s="167">
        <v>3</v>
      </c>
      <c r="I512" s="168">
        <f t="shared" si="68"/>
        <v>1.2345679012345679E-3</v>
      </c>
    </row>
    <row r="513" spans="1:9" ht="30.6" x14ac:dyDescent="0.5">
      <c r="A513" s="19" t="s">
        <v>1350</v>
      </c>
      <c r="B513" s="16" t="s">
        <v>1234</v>
      </c>
      <c r="C513" s="4" t="s">
        <v>125</v>
      </c>
      <c r="D513" s="167" t="s">
        <v>287</v>
      </c>
      <c r="E513" s="167" t="s">
        <v>1567</v>
      </c>
      <c r="F513" s="167" t="s">
        <v>1574</v>
      </c>
      <c r="G513" s="168">
        <f t="shared" si="67"/>
        <v>3.7037037037037038E-3</v>
      </c>
      <c r="H513" s="167">
        <v>3</v>
      </c>
      <c r="I513" s="168">
        <f t="shared" si="68"/>
        <v>1.2345679012345679E-3</v>
      </c>
    </row>
    <row r="514" spans="1:9" ht="30.6" x14ac:dyDescent="0.5">
      <c r="A514" s="19" t="s">
        <v>2152</v>
      </c>
      <c r="B514" s="16" t="s">
        <v>702</v>
      </c>
      <c r="C514" s="4" t="s">
        <v>125</v>
      </c>
      <c r="D514" s="167" t="s">
        <v>287</v>
      </c>
      <c r="E514" s="167" t="s">
        <v>1567</v>
      </c>
      <c r="F514" s="167" t="s">
        <v>1574</v>
      </c>
      <c r="G514" s="168">
        <f t="shared" si="67"/>
        <v>3.7037037037037038E-3</v>
      </c>
      <c r="H514" s="167">
        <v>3</v>
      </c>
      <c r="I514" s="168">
        <f t="shared" si="68"/>
        <v>1.2345679012345679E-3</v>
      </c>
    </row>
    <row r="515" spans="1:9" ht="15.3" x14ac:dyDescent="0.5">
      <c r="A515" s="19" t="s">
        <v>2153</v>
      </c>
      <c r="B515" s="70" t="s">
        <v>2149</v>
      </c>
      <c r="C515" s="4" t="s">
        <v>125</v>
      </c>
      <c r="D515" s="167" t="s">
        <v>287</v>
      </c>
      <c r="E515" s="167" t="s">
        <v>1567</v>
      </c>
      <c r="F515" s="167" t="s">
        <v>1574</v>
      </c>
      <c r="G515" s="168">
        <f t="shared" si="67"/>
        <v>3.7037037037037038E-3</v>
      </c>
      <c r="H515" s="167">
        <v>3</v>
      </c>
      <c r="I515" s="168">
        <f t="shared" si="68"/>
        <v>1.2345679012345679E-3</v>
      </c>
    </row>
    <row r="516" spans="1:9" ht="15.3" x14ac:dyDescent="0.5">
      <c r="A516" s="19" t="s">
        <v>2154</v>
      </c>
      <c r="B516" s="70" t="s">
        <v>2150</v>
      </c>
      <c r="C516" s="4" t="s">
        <v>125</v>
      </c>
      <c r="D516" s="167" t="s">
        <v>287</v>
      </c>
      <c r="E516" s="167" t="s">
        <v>1567</v>
      </c>
      <c r="F516" s="167" t="s">
        <v>1574</v>
      </c>
      <c r="G516" s="168">
        <f t="shared" si="67"/>
        <v>3.7037037037037038E-3</v>
      </c>
      <c r="H516" s="167">
        <v>3</v>
      </c>
      <c r="I516" s="168">
        <f t="shared" si="68"/>
        <v>1.2345679012345679E-3</v>
      </c>
    </row>
    <row r="517" spans="1:9" ht="15.3" x14ac:dyDescent="0.5">
      <c r="A517" s="19" t="s">
        <v>2155</v>
      </c>
      <c r="B517" s="70" t="s">
        <v>2151</v>
      </c>
      <c r="C517" s="4" t="s">
        <v>125</v>
      </c>
      <c r="D517" s="167" t="s">
        <v>287</v>
      </c>
      <c r="E517" s="167" t="s">
        <v>1567</v>
      </c>
      <c r="F517" s="167" t="s">
        <v>1574</v>
      </c>
      <c r="G517" s="168">
        <f t="shared" si="67"/>
        <v>3.7037037037037038E-3</v>
      </c>
      <c r="H517" s="167">
        <v>3</v>
      </c>
      <c r="I517" s="168">
        <f t="shared" si="68"/>
        <v>1.2345679012345679E-3</v>
      </c>
    </row>
    <row r="518" spans="1:9" ht="15.3" x14ac:dyDescent="0.5">
      <c r="A518" s="169">
        <v>2</v>
      </c>
      <c r="B518" s="165" t="s">
        <v>326</v>
      </c>
      <c r="C518" s="167"/>
      <c r="D518" s="167"/>
      <c r="E518" s="167"/>
      <c r="F518" s="167"/>
      <c r="G518" s="168"/>
      <c r="H518" s="167"/>
      <c r="I518" s="168"/>
    </row>
    <row r="519" spans="1:9" ht="15.3" x14ac:dyDescent="0.5">
      <c r="A519" s="167" t="s">
        <v>296</v>
      </c>
      <c r="B519" s="70" t="s">
        <v>703</v>
      </c>
      <c r="C519" s="4" t="s">
        <v>125</v>
      </c>
      <c r="D519" s="167" t="s">
        <v>287</v>
      </c>
      <c r="E519" s="167" t="s">
        <v>1567</v>
      </c>
      <c r="F519" s="167" t="s">
        <v>1574</v>
      </c>
      <c r="G519" s="168">
        <f t="shared" si="67"/>
        <v>3.7037037037037038E-3</v>
      </c>
      <c r="H519" s="167">
        <v>3</v>
      </c>
      <c r="I519" s="168">
        <f t="shared" si="68"/>
        <v>1.2345679012345679E-3</v>
      </c>
    </row>
    <row r="520" spans="1:9" ht="15.3" x14ac:dyDescent="0.5">
      <c r="A520" s="167" t="s">
        <v>297</v>
      </c>
      <c r="B520" s="70" t="s">
        <v>2156</v>
      </c>
      <c r="C520" s="4" t="s">
        <v>125</v>
      </c>
      <c r="D520" s="167" t="s">
        <v>911</v>
      </c>
      <c r="E520" s="167" t="s">
        <v>1568</v>
      </c>
      <c r="F520" s="167" t="s">
        <v>1627</v>
      </c>
      <c r="G520" s="168">
        <f>8/270</f>
        <v>2.9629629629629631E-2</v>
      </c>
      <c r="H520" s="167">
        <v>3</v>
      </c>
      <c r="I520" s="168">
        <f t="shared" si="68"/>
        <v>9.876543209876543E-3</v>
      </c>
    </row>
    <row r="521" spans="1:9" ht="15.3" x14ac:dyDescent="0.5">
      <c r="A521" s="167" t="s">
        <v>303</v>
      </c>
      <c r="B521" s="70" t="s">
        <v>1649</v>
      </c>
      <c r="C521" s="6" t="s">
        <v>125</v>
      </c>
      <c r="D521" s="167" t="s">
        <v>287</v>
      </c>
      <c r="E521" s="167" t="s">
        <v>1567</v>
      </c>
      <c r="F521" s="167" t="s">
        <v>1574</v>
      </c>
      <c r="G521" s="168">
        <f t="shared" si="67"/>
        <v>3.7037037037037038E-3</v>
      </c>
      <c r="H521" s="167">
        <v>3</v>
      </c>
      <c r="I521" s="168">
        <f t="shared" si="68"/>
        <v>1.2345679012345679E-3</v>
      </c>
    </row>
    <row r="522" spans="1:9" ht="15.3" x14ac:dyDescent="0.5">
      <c r="A522" s="167" t="s">
        <v>307</v>
      </c>
      <c r="B522" s="70" t="s">
        <v>1650</v>
      </c>
      <c r="C522" s="6" t="s">
        <v>125</v>
      </c>
      <c r="D522" s="167" t="s">
        <v>287</v>
      </c>
      <c r="E522" s="167" t="s">
        <v>1567</v>
      </c>
      <c r="F522" s="167" t="s">
        <v>1574</v>
      </c>
      <c r="G522" s="168">
        <f t="shared" si="67"/>
        <v>3.7037037037037038E-3</v>
      </c>
      <c r="H522" s="167">
        <v>3</v>
      </c>
      <c r="I522" s="168">
        <f t="shared" si="68"/>
        <v>1.2345679012345679E-3</v>
      </c>
    </row>
    <row r="523" spans="1:9" ht="15.3" x14ac:dyDescent="0.5">
      <c r="A523" s="167" t="s">
        <v>308</v>
      </c>
      <c r="B523" s="70" t="s">
        <v>1651</v>
      </c>
      <c r="C523" s="6" t="s">
        <v>125</v>
      </c>
      <c r="D523" s="167" t="s">
        <v>287</v>
      </c>
      <c r="E523" s="167" t="s">
        <v>1567</v>
      </c>
      <c r="F523" s="167" t="s">
        <v>1574</v>
      </c>
      <c r="G523" s="168">
        <f t="shared" si="67"/>
        <v>3.7037037037037038E-3</v>
      </c>
      <c r="H523" s="167">
        <v>3</v>
      </c>
      <c r="I523" s="168">
        <f t="shared" si="68"/>
        <v>1.2345679012345679E-3</v>
      </c>
    </row>
    <row r="524" spans="1:9" ht="15.3" x14ac:dyDescent="0.5">
      <c r="A524" s="167" t="s">
        <v>309</v>
      </c>
      <c r="B524" s="70" t="s">
        <v>1652</v>
      </c>
      <c r="C524" s="6" t="s">
        <v>125</v>
      </c>
      <c r="D524" s="167" t="s">
        <v>287</v>
      </c>
      <c r="E524" s="167" t="s">
        <v>1567</v>
      </c>
      <c r="F524" s="167" t="s">
        <v>1574</v>
      </c>
      <c r="G524" s="168">
        <f t="shared" si="67"/>
        <v>3.7037037037037038E-3</v>
      </c>
      <c r="H524" s="167">
        <v>3</v>
      </c>
      <c r="I524" s="168">
        <f t="shared" si="68"/>
        <v>1.2345679012345679E-3</v>
      </c>
    </row>
    <row r="525" spans="1:9" ht="15.3" x14ac:dyDescent="0.5">
      <c r="A525" s="71">
        <v>3</v>
      </c>
      <c r="B525" s="128" t="s">
        <v>1367</v>
      </c>
      <c r="C525" s="167"/>
      <c r="D525" s="167"/>
      <c r="E525" s="167"/>
      <c r="F525" s="167"/>
      <c r="G525" s="167"/>
      <c r="H525" s="167"/>
      <c r="I525" s="169" t="s">
        <v>1589</v>
      </c>
    </row>
    <row r="526" spans="1:9" ht="15.3" x14ac:dyDescent="0.5">
      <c r="A526" s="9" t="s">
        <v>328</v>
      </c>
      <c r="B526" s="8" t="s">
        <v>709</v>
      </c>
      <c r="C526" s="9" t="s">
        <v>202</v>
      </c>
      <c r="D526" s="167" t="s">
        <v>333</v>
      </c>
      <c r="E526" s="167" t="s">
        <v>2373</v>
      </c>
      <c r="F526" s="167" t="s">
        <v>2374</v>
      </c>
      <c r="G526" s="168">
        <f>2/1440</f>
        <v>1.3888888888888889E-3</v>
      </c>
      <c r="H526" s="167">
        <v>5</v>
      </c>
      <c r="I526" s="168">
        <f>G526/H526</f>
        <v>2.7777777777777778E-4</v>
      </c>
    </row>
    <row r="527" spans="1:9" ht="15.3" x14ac:dyDescent="0.5">
      <c r="A527" s="9" t="s">
        <v>329</v>
      </c>
      <c r="B527" s="45" t="s">
        <v>57</v>
      </c>
      <c r="C527" s="25" t="s">
        <v>125</v>
      </c>
      <c r="D527" s="167" t="s">
        <v>333</v>
      </c>
      <c r="E527" s="167" t="s">
        <v>2373</v>
      </c>
      <c r="F527" s="167" t="s">
        <v>2374</v>
      </c>
      <c r="G527" s="168">
        <f t="shared" ref="G527:G535" si="69">2/1440</f>
        <v>1.3888888888888889E-3</v>
      </c>
      <c r="H527" s="167">
        <v>5</v>
      </c>
      <c r="I527" s="168">
        <f t="shared" ref="I527:I529" si="70">G527/H527</f>
        <v>2.7777777777777778E-4</v>
      </c>
    </row>
    <row r="528" spans="1:9" ht="15.3" x14ac:dyDescent="0.5">
      <c r="A528" s="9" t="s">
        <v>335</v>
      </c>
      <c r="B528" s="3" t="s">
        <v>82</v>
      </c>
      <c r="C528" s="25" t="s">
        <v>125</v>
      </c>
      <c r="D528" s="167" t="s">
        <v>333</v>
      </c>
      <c r="E528" s="167" t="s">
        <v>2373</v>
      </c>
      <c r="F528" s="167" t="s">
        <v>2374</v>
      </c>
      <c r="G528" s="168">
        <f t="shared" si="69"/>
        <v>1.3888888888888889E-3</v>
      </c>
      <c r="H528" s="167">
        <v>3</v>
      </c>
      <c r="I528" s="168">
        <f t="shared" si="70"/>
        <v>4.6296296296296298E-4</v>
      </c>
    </row>
    <row r="529" spans="1:9" ht="15.3" x14ac:dyDescent="0.5">
      <c r="A529" s="9" t="s">
        <v>336</v>
      </c>
      <c r="B529" s="3" t="s">
        <v>711</v>
      </c>
      <c r="C529" s="25" t="s">
        <v>125</v>
      </c>
      <c r="D529" s="167" t="s">
        <v>912</v>
      </c>
      <c r="E529" s="167" t="s">
        <v>2375</v>
      </c>
      <c r="F529" s="167" t="s">
        <v>2376</v>
      </c>
      <c r="G529" s="168">
        <f>90/1440</f>
        <v>6.25E-2</v>
      </c>
      <c r="H529" s="167">
        <v>3</v>
      </c>
      <c r="I529" s="168">
        <f t="shared" si="70"/>
        <v>2.0833333333333332E-2</v>
      </c>
    </row>
    <row r="530" spans="1:9" ht="15.3" x14ac:dyDescent="0.5">
      <c r="A530" s="9" t="s">
        <v>337</v>
      </c>
      <c r="B530" s="3" t="s">
        <v>712</v>
      </c>
      <c r="C530" s="6"/>
      <c r="D530" s="167"/>
      <c r="E530" s="167"/>
      <c r="F530" s="167"/>
      <c r="G530" s="168"/>
      <c r="H530" s="167"/>
      <c r="I530" s="168"/>
    </row>
    <row r="531" spans="1:9" ht="15.3" x14ac:dyDescent="0.5">
      <c r="A531" s="167"/>
      <c r="B531" s="3" t="s">
        <v>143</v>
      </c>
      <c r="C531" s="25" t="s">
        <v>125</v>
      </c>
      <c r="D531" s="167" t="s">
        <v>333</v>
      </c>
      <c r="E531" s="167" t="s">
        <v>2373</v>
      </c>
      <c r="F531" s="167" t="s">
        <v>2374</v>
      </c>
      <c r="G531" s="168">
        <f t="shared" si="69"/>
        <v>1.3888888888888889E-3</v>
      </c>
      <c r="H531" s="167">
        <v>7</v>
      </c>
      <c r="I531" s="168">
        <f t="shared" ref="I531:I535" si="71">G531/H531</f>
        <v>1.9841269841269841E-4</v>
      </c>
    </row>
    <row r="532" spans="1:9" ht="15.3" x14ac:dyDescent="0.5">
      <c r="A532" s="167"/>
      <c r="B532" s="3" t="s">
        <v>144</v>
      </c>
      <c r="C532" s="25" t="s">
        <v>125</v>
      </c>
      <c r="D532" s="167" t="s">
        <v>333</v>
      </c>
      <c r="E532" s="167" t="s">
        <v>2373</v>
      </c>
      <c r="F532" s="167" t="s">
        <v>2374</v>
      </c>
      <c r="G532" s="168">
        <f t="shared" si="69"/>
        <v>1.3888888888888889E-3</v>
      </c>
      <c r="H532" s="167">
        <v>5</v>
      </c>
      <c r="I532" s="168">
        <f t="shared" si="71"/>
        <v>2.7777777777777778E-4</v>
      </c>
    </row>
    <row r="533" spans="1:9" ht="15.3" x14ac:dyDescent="0.5">
      <c r="A533" s="167" t="s">
        <v>338</v>
      </c>
      <c r="B533" s="3" t="s">
        <v>145</v>
      </c>
      <c r="C533" s="25" t="s">
        <v>125</v>
      </c>
      <c r="D533" s="170" t="s">
        <v>333</v>
      </c>
      <c r="E533" s="167" t="s">
        <v>2373</v>
      </c>
      <c r="F533" s="167" t="s">
        <v>2374</v>
      </c>
      <c r="G533" s="168">
        <f t="shared" si="69"/>
        <v>1.3888888888888889E-3</v>
      </c>
      <c r="H533" s="167">
        <v>10</v>
      </c>
      <c r="I533" s="168">
        <f t="shared" si="71"/>
        <v>1.3888888888888889E-4</v>
      </c>
    </row>
    <row r="534" spans="1:9" ht="15.3" x14ac:dyDescent="0.5">
      <c r="A534" s="167" t="s">
        <v>342</v>
      </c>
      <c r="B534" s="3" t="s">
        <v>146</v>
      </c>
      <c r="C534" s="25" t="s">
        <v>125</v>
      </c>
      <c r="D534" s="167" t="s">
        <v>912</v>
      </c>
      <c r="E534" s="167" t="s">
        <v>2375</v>
      </c>
      <c r="F534" s="167" t="s">
        <v>2376</v>
      </c>
      <c r="G534" s="168">
        <f>90/1440</f>
        <v>6.25E-2</v>
      </c>
      <c r="H534" s="167">
        <v>5</v>
      </c>
      <c r="I534" s="168">
        <f t="shared" si="71"/>
        <v>1.2500000000000001E-2</v>
      </c>
    </row>
    <row r="535" spans="1:9" ht="15.3" x14ac:dyDescent="0.5">
      <c r="A535" s="167" t="s">
        <v>343</v>
      </c>
      <c r="B535" s="3" t="s">
        <v>710</v>
      </c>
      <c r="C535" s="25" t="s">
        <v>125</v>
      </c>
      <c r="D535" s="167" t="s">
        <v>333</v>
      </c>
      <c r="E535" s="167" t="s">
        <v>2373</v>
      </c>
      <c r="F535" s="167" t="s">
        <v>2374</v>
      </c>
      <c r="G535" s="168">
        <f t="shared" si="69"/>
        <v>1.3888888888888889E-3</v>
      </c>
      <c r="H535" s="167">
        <v>5</v>
      </c>
      <c r="I535" s="168">
        <f t="shared" si="71"/>
        <v>2.7777777777777778E-4</v>
      </c>
    </row>
    <row r="536" spans="1:9" ht="15.3" x14ac:dyDescent="0.5">
      <c r="A536" s="28">
        <v>4</v>
      </c>
      <c r="B536" s="59" t="s">
        <v>1123</v>
      </c>
      <c r="C536" s="167"/>
      <c r="D536" s="167"/>
      <c r="E536" s="167"/>
      <c r="F536" s="167"/>
      <c r="G536" s="167"/>
      <c r="H536" s="167"/>
      <c r="I536" s="167"/>
    </row>
    <row r="537" spans="1:9" ht="15.3" x14ac:dyDescent="0.5">
      <c r="A537" s="30" t="s">
        <v>344</v>
      </c>
      <c r="B537" s="3" t="s">
        <v>36</v>
      </c>
      <c r="C537" s="6" t="s">
        <v>202</v>
      </c>
      <c r="D537" s="171" t="s">
        <v>287</v>
      </c>
      <c r="E537" s="167" t="s">
        <v>2377</v>
      </c>
      <c r="F537" s="167" t="s">
        <v>2394</v>
      </c>
      <c r="G537" s="168">
        <f>1/360</f>
        <v>2.7777777777777779E-3</v>
      </c>
      <c r="H537" s="167">
        <v>3</v>
      </c>
      <c r="I537" s="168">
        <f>G537/H537</f>
        <v>9.2592592592592596E-4</v>
      </c>
    </row>
    <row r="538" spans="1:9" ht="15.3" x14ac:dyDescent="0.5">
      <c r="A538" s="30" t="s">
        <v>345</v>
      </c>
      <c r="B538" s="3" t="s">
        <v>37</v>
      </c>
      <c r="C538" s="6" t="s">
        <v>202</v>
      </c>
      <c r="D538" s="171" t="s">
        <v>424</v>
      </c>
      <c r="E538" s="167" t="s">
        <v>2378</v>
      </c>
      <c r="F538" s="167" t="s">
        <v>2395</v>
      </c>
      <c r="G538" s="168">
        <f>3/360</f>
        <v>8.3333333333333332E-3</v>
      </c>
      <c r="H538" s="167">
        <v>3</v>
      </c>
      <c r="I538" s="168">
        <f t="shared" ref="I538:I601" si="72">G538/H538</f>
        <v>2.7777777777777779E-3</v>
      </c>
    </row>
    <row r="539" spans="1:9" ht="15.3" x14ac:dyDescent="0.5">
      <c r="A539" s="30" t="s">
        <v>346</v>
      </c>
      <c r="B539" s="3" t="s">
        <v>38</v>
      </c>
      <c r="C539" s="6" t="s">
        <v>202</v>
      </c>
      <c r="D539" s="171" t="s">
        <v>287</v>
      </c>
      <c r="E539" s="167" t="s">
        <v>2377</v>
      </c>
      <c r="F539" s="167" t="s">
        <v>2394</v>
      </c>
      <c r="G539" s="168">
        <f t="shared" ref="G539:G541" si="73">1/360</f>
        <v>2.7777777777777779E-3</v>
      </c>
      <c r="H539" s="167">
        <v>3</v>
      </c>
      <c r="I539" s="168">
        <f t="shared" si="72"/>
        <v>9.2592592592592596E-4</v>
      </c>
    </row>
    <row r="540" spans="1:9" ht="15.3" x14ac:dyDescent="0.5">
      <c r="A540" s="30" t="s">
        <v>347</v>
      </c>
      <c r="B540" s="3" t="s">
        <v>39</v>
      </c>
      <c r="C540" s="6" t="s">
        <v>202</v>
      </c>
      <c r="D540" s="171" t="s">
        <v>425</v>
      </c>
      <c r="E540" s="167" t="s">
        <v>2379</v>
      </c>
      <c r="F540" s="167" t="s">
        <v>2396</v>
      </c>
      <c r="G540" s="168">
        <f>4/360</f>
        <v>1.1111111111111112E-2</v>
      </c>
      <c r="H540" s="167">
        <v>3</v>
      </c>
      <c r="I540" s="168">
        <f t="shared" si="72"/>
        <v>3.7037037037037038E-3</v>
      </c>
    </row>
    <row r="541" spans="1:9" ht="15.3" x14ac:dyDescent="0.5">
      <c r="A541" s="30" t="s">
        <v>349</v>
      </c>
      <c r="B541" s="3" t="s">
        <v>40</v>
      </c>
      <c r="C541" s="6" t="s">
        <v>125</v>
      </c>
      <c r="D541" s="171" t="s">
        <v>287</v>
      </c>
      <c r="E541" s="167" t="s">
        <v>2377</v>
      </c>
      <c r="F541" s="167" t="s">
        <v>2394</v>
      </c>
      <c r="G541" s="168">
        <f t="shared" si="73"/>
        <v>2.7777777777777779E-3</v>
      </c>
      <c r="H541" s="167">
        <v>3</v>
      </c>
      <c r="I541" s="168">
        <f t="shared" si="72"/>
        <v>9.2592592592592596E-4</v>
      </c>
    </row>
    <row r="542" spans="1:9" ht="15.3" x14ac:dyDescent="0.5">
      <c r="A542" s="30" t="s">
        <v>351</v>
      </c>
      <c r="B542" s="3" t="s">
        <v>41</v>
      </c>
      <c r="C542" s="6" t="s">
        <v>202</v>
      </c>
      <c r="D542" s="171" t="s">
        <v>426</v>
      </c>
      <c r="E542" s="167" t="s">
        <v>2380</v>
      </c>
      <c r="F542" s="167" t="s">
        <v>2397</v>
      </c>
      <c r="G542" s="168">
        <f>20/360</f>
        <v>5.5555555555555552E-2</v>
      </c>
      <c r="H542" s="167">
        <v>3</v>
      </c>
      <c r="I542" s="168">
        <f t="shared" si="72"/>
        <v>1.8518518518518517E-2</v>
      </c>
    </row>
    <row r="543" spans="1:9" ht="15.3" x14ac:dyDescent="0.5">
      <c r="A543" s="30" t="s">
        <v>352</v>
      </c>
      <c r="B543" s="3" t="s">
        <v>42</v>
      </c>
      <c r="C543" s="6" t="s">
        <v>202</v>
      </c>
      <c r="D543" s="171" t="s">
        <v>427</v>
      </c>
      <c r="E543" s="167" t="s">
        <v>2373</v>
      </c>
      <c r="F543" s="167" t="s">
        <v>2374</v>
      </c>
      <c r="G543" s="168">
        <f>2/1440</f>
        <v>1.3888888888888889E-3</v>
      </c>
      <c r="H543" s="167">
        <v>3</v>
      </c>
      <c r="I543" s="168">
        <f t="shared" si="72"/>
        <v>4.6296296296296298E-4</v>
      </c>
    </row>
    <row r="544" spans="1:9" ht="15.3" x14ac:dyDescent="0.5">
      <c r="A544" s="30" t="s">
        <v>353</v>
      </c>
      <c r="B544" s="3" t="s">
        <v>43</v>
      </c>
      <c r="C544" s="6" t="s">
        <v>202</v>
      </c>
      <c r="D544" s="171" t="s">
        <v>426</v>
      </c>
      <c r="E544" s="167" t="s">
        <v>2380</v>
      </c>
      <c r="F544" s="167" t="s">
        <v>2397</v>
      </c>
      <c r="G544" s="168">
        <f>20/360</f>
        <v>5.5555555555555552E-2</v>
      </c>
      <c r="H544" s="167">
        <v>3</v>
      </c>
      <c r="I544" s="168">
        <f t="shared" si="72"/>
        <v>1.8518518518518517E-2</v>
      </c>
    </row>
    <row r="545" spans="1:9" ht="15.3" x14ac:dyDescent="0.5">
      <c r="A545" s="30" t="s">
        <v>354</v>
      </c>
      <c r="B545" s="3" t="s">
        <v>44</v>
      </c>
      <c r="C545" s="6" t="s">
        <v>202</v>
      </c>
      <c r="D545" s="171" t="s">
        <v>287</v>
      </c>
      <c r="E545" s="167" t="s">
        <v>2377</v>
      </c>
      <c r="F545" s="167" t="s">
        <v>2394</v>
      </c>
      <c r="G545" s="168">
        <f>1/360</f>
        <v>2.7777777777777779E-3</v>
      </c>
      <c r="H545" s="167">
        <v>3</v>
      </c>
      <c r="I545" s="168">
        <f t="shared" si="72"/>
        <v>9.2592592592592596E-4</v>
      </c>
    </row>
    <row r="546" spans="1:9" ht="15.3" x14ac:dyDescent="0.5">
      <c r="A546" s="30" t="s">
        <v>355</v>
      </c>
      <c r="B546" s="3" t="s">
        <v>865</v>
      </c>
      <c r="C546" s="6" t="s">
        <v>420</v>
      </c>
      <c r="D546" s="171" t="s">
        <v>446</v>
      </c>
      <c r="E546" s="167" t="s">
        <v>2381</v>
      </c>
      <c r="F546" s="167" t="s">
        <v>2406</v>
      </c>
      <c r="G546" s="168">
        <f>2/360</f>
        <v>5.5555555555555558E-3</v>
      </c>
      <c r="H546" s="167">
        <v>3</v>
      </c>
      <c r="I546" s="168">
        <f t="shared" si="72"/>
        <v>1.8518518518518519E-3</v>
      </c>
    </row>
    <row r="547" spans="1:9" ht="15.3" x14ac:dyDescent="0.5">
      <c r="A547" s="30" t="s">
        <v>356</v>
      </c>
      <c r="B547" s="3" t="s">
        <v>45</v>
      </c>
      <c r="C547" s="6" t="s">
        <v>428</v>
      </c>
      <c r="D547" s="171" t="s">
        <v>427</v>
      </c>
      <c r="E547" s="167" t="s">
        <v>2373</v>
      </c>
      <c r="F547" s="167" t="s">
        <v>2374</v>
      </c>
      <c r="G547" s="168">
        <f>2/1440</f>
        <v>1.3888888888888889E-3</v>
      </c>
      <c r="H547" s="167">
        <v>3</v>
      </c>
      <c r="I547" s="168">
        <f t="shared" si="72"/>
        <v>4.6296296296296298E-4</v>
      </c>
    </row>
    <row r="548" spans="1:9" ht="15.3" x14ac:dyDescent="0.5">
      <c r="A548" s="30" t="s">
        <v>357</v>
      </c>
      <c r="B548" s="3" t="s">
        <v>866</v>
      </c>
      <c r="C548" s="6" t="s">
        <v>125</v>
      </c>
      <c r="D548" s="171" t="s">
        <v>454</v>
      </c>
      <c r="E548" s="167" t="s">
        <v>2382</v>
      </c>
      <c r="F548" s="167" t="s">
        <v>2399</v>
      </c>
      <c r="G548" s="168">
        <f>1/1440</f>
        <v>6.9444444444444447E-4</v>
      </c>
      <c r="H548" s="167">
        <v>3</v>
      </c>
      <c r="I548" s="168">
        <f t="shared" si="72"/>
        <v>2.3148148148148149E-4</v>
      </c>
    </row>
    <row r="549" spans="1:9" ht="15.3" x14ac:dyDescent="0.5">
      <c r="A549" s="30" t="s">
        <v>358</v>
      </c>
      <c r="B549" s="3" t="s">
        <v>867</v>
      </c>
      <c r="C549" s="6" t="s">
        <v>125</v>
      </c>
      <c r="D549" s="171" t="s">
        <v>454</v>
      </c>
      <c r="E549" s="167" t="s">
        <v>2382</v>
      </c>
      <c r="F549" s="167" t="s">
        <v>2399</v>
      </c>
      <c r="G549" s="168">
        <f>1/1440</f>
        <v>6.9444444444444447E-4</v>
      </c>
      <c r="H549" s="167">
        <v>3</v>
      </c>
      <c r="I549" s="168">
        <f t="shared" si="72"/>
        <v>2.3148148148148149E-4</v>
      </c>
    </row>
    <row r="550" spans="1:9" ht="15.3" x14ac:dyDescent="0.5">
      <c r="A550" s="30" t="s">
        <v>359</v>
      </c>
      <c r="B550" s="3" t="s">
        <v>870</v>
      </c>
      <c r="C550" s="6" t="s">
        <v>125</v>
      </c>
      <c r="D550" s="171" t="s">
        <v>421</v>
      </c>
      <c r="E550" s="167" t="s">
        <v>2383</v>
      </c>
      <c r="F550" s="167" t="s">
        <v>2400</v>
      </c>
      <c r="G550" s="168">
        <f>5/1440</f>
        <v>3.472222222222222E-3</v>
      </c>
      <c r="H550" s="167">
        <v>3</v>
      </c>
      <c r="I550" s="168">
        <f t="shared" si="72"/>
        <v>1.1574074074074073E-3</v>
      </c>
    </row>
    <row r="551" spans="1:9" ht="15.3" x14ac:dyDescent="0.5">
      <c r="A551" s="30" t="s">
        <v>360</v>
      </c>
      <c r="B551" s="3" t="s">
        <v>871</v>
      </c>
      <c r="C551" s="6" t="s">
        <v>202</v>
      </c>
      <c r="D551" s="171" t="s">
        <v>287</v>
      </c>
      <c r="E551" s="167" t="s">
        <v>2377</v>
      </c>
      <c r="F551" s="167" t="s">
        <v>2394</v>
      </c>
      <c r="G551" s="168">
        <f>1/360</f>
        <v>2.7777777777777779E-3</v>
      </c>
      <c r="H551" s="167">
        <v>3</v>
      </c>
      <c r="I551" s="168">
        <f t="shared" si="72"/>
        <v>9.2592592592592596E-4</v>
      </c>
    </row>
    <row r="552" spans="1:9" ht="15.3" x14ac:dyDescent="0.5">
      <c r="A552" s="30" t="s">
        <v>492</v>
      </c>
      <c r="B552" s="3" t="s">
        <v>1205</v>
      </c>
      <c r="C552" s="6" t="s">
        <v>202</v>
      </c>
      <c r="D552" s="171" t="s">
        <v>427</v>
      </c>
      <c r="E552" s="167" t="s">
        <v>2373</v>
      </c>
      <c r="F552" s="167" t="s">
        <v>2374</v>
      </c>
      <c r="G552" s="168">
        <f>2/1440</f>
        <v>1.3888888888888889E-3</v>
      </c>
      <c r="H552" s="167">
        <v>3</v>
      </c>
      <c r="I552" s="168">
        <f t="shared" si="72"/>
        <v>4.6296296296296298E-4</v>
      </c>
    </row>
    <row r="553" spans="1:9" ht="15.3" x14ac:dyDescent="0.5">
      <c r="A553" s="30" t="s">
        <v>493</v>
      </c>
      <c r="B553" s="3" t="s">
        <v>1206</v>
      </c>
      <c r="C553" s="6" t="s">
        <v>202</v>
      </c>
      <c r="D553" s="171" t="s">
        <v>427</v>
      </c>
      <c r="E553" s="167" t="s">
        <v>2373</v>
      </c>
      <c r="F553" s="167" t="s">
        <v>2374</v>
      </c>
      <c r="G553" s="168">
        <f t="shared" ref="G553:G554" si="74">2/1440</f>
        <v>1.3888888888888889E-3</v>
      </c>
      <c r="H553" s="167">
        <v>3</v>
      </c>
      <c r="I553" s="168">
        <f t="shared" si="72"/>
        <v>4.6296296296296298E-4</v>
      </c>
    </row>
    <row r="554" spans="1:9" ht="15.3" x14ac:dyDescent="0.5">
      <c r="A554" s="30" t="s">
        <v>494</v>
      </c>
      <c r="B554" s="3" t="s">
        <v>1207</v>
      </c>
      <c r="C554" s="6" t="s">
        <v>202</v>
      </c>
      <c r="D554" s="171" t="s">
        <v>427</v>
      </c>
      <c r="E554" s="167" t="s">
        <v>2373</v>
      </c>
      <c r="F554" s="167" t="s">
        <v>2374</v>
      </c>
      <c r="G554" s="168">
        <f t="shared" si="74"/>
        <v>1.3888888888888889E-3</v>
      </c>
      <c r="H554" s="167">
        <v>3</v>
      </c>
      <c r="I554" s="168">
        <f t="shared" si="72"/>
        <v>4.6296296296296298E-4</v>
      </c>
    </row>
    <row r="555" spans="1:9" ht="15.3" x14ac:dyDescent="0.5">
      <c r="A555" s="30" t="s">
        <v>495</v>
      </c>
      <c r="B555" s="3" t="s">
        <v>1343</v>
      </c>
      <c r="C555" s="4" t="s">
        <v>125</v>
      </c>
      <c r="D555" s="171" t="s">
        <v>287</v>
      </c>
      <c r="E555" s="167" t="s">
        <v>2377</v>
      </c>
      <c r="F555" s="167" t="s">
        <v>2394</v>
      </c>
      <c r="G555" s="168">
        <f>1/360</f>
        <v>2.7777777777777779E-3</v>
      </c>
      <c r="H555" s="167">
        <v>3</v>
      </c>
      <c r="I555" s="168">
        <f t="shared" si="72"/>
        <v>9.2592592592592596E-4</v>
      </c>
    </row>
    <row r="556" spans="1:9" ht="15.3" x14ac:dyDescent="0.5">
      <c r="A556" s="30" t="s">
        <v>2160</v>
      </c>
      <c r="B556" s="3" t="s">
        <v>1344</v>
      </c>
      <c r="C556" s="4" t="s">
        <v>202</v>
      </c>
      <c r="D556" s="171" t="s">
        <v>287</v>
      </c>
      <c r="E556" s="167" t="s">
        <v>2377</v>
      </c>
      <c r="F556" s="167" t="s">
        <v>2394</v>
      </c>
      <c r="G556" s="168">
        <f>1/360</f>
        <v>2.7777777777777779E-3</v>
      </c>
      <c r="H556" s="167">
        <v>3</v>
      </c>
      <c r="I556" s="168">
        <f t="shared" si="72"/>
        <v>9.2592592592592596E-4</v>
      </c>
    </row>
    <row r="557" spans="1:9" ht="15.3" x14ac:dyDescent="0.5">
      <c r="A557" s="30" t="s">
        <v>2161</v>
      </c>
      <c r="B557" s="3" t="s">
        <v>1345</v>
      </c>
      <c r="C557" s="4" t="s">
        <v>125</v>
      </c>
      <c r="D557" s="171" t="s">
        <v>427</v>
      </c>
      <c r="E557" s="167" t="s">
        <v>2373</v>
      </c>
      <c r="F557" s="167" t="s">
        <v>2374</v>
      </c>
      <c r="G557" s="168">
        <f t="shared" ref="G557" si="75">2/1440</f>
        <v>1.3888888888888889E-3</v>
      </c>
      <c r="H557" s="167">
        <v>3</v>
      </c>
      <c r="I557" s="168">
        <f t="shared" si="72"/>
        <v>4.6296296296296298E-4</v>
      </c>
    </row>
    <row r="558" spans="1:9" ht="15.3" x14ac:dyDescent="0.5">
      <c r="A558" s="30" t="s">
        <v>2162</v>
      </c>
      <c r="B558" s="70" t="s">
        <v>1653</v>
      </c>
      <c r="C558" s="4" t="s">
        <v>420</v>
      </c>
      <c r="D558" s="171" t="s">
        <v>496</v>
      </c>
      <c r="E558" s="167" t="s">
        <v>2384</v>
      </c>
      <c r="F558" s="167" t="s">
        <v>2401</v>
      </c>
      <c r="G558" s="168">
        <f>5/1440</f>
        <v>3.472222222222222E-3</v>
      </c>
      <c r="H558" s="167">
        <v>3</v>
      </c>
      <c r="I558" s="168">
        <f t="shared" si="72"/>
        <v>1.1574074074074073E-3</v>
      </c>
    </row>
    <row r="559" spans="1:9" ht="15.3" x14ac:dyDescent="0.5">
      <c r="A559" s="30" t="s">
        <v>2163</v>
      </c>
      <c r="B559" s="70" t="s">
        <v>1654</v>
      </c>
      <c r="C559" s="4" t="s">
        <v>420</v>
      </c>
      <c r="D559" s="171" t="s">
        <v>496</v>
      </c>
      <c r="E559" s="167" t="s">
        <v>2384</v>
      </c>
      <c r="F559" s="167" t="s">
        <v>2401</v>
      </c>
      <c r="G559" s="168">
        <f>5/1440</f>
        <v>3.472222222222222E-3</v>
      </c>
      <c r="H559" s="167">
        <v>3</v>
      </c>
      <c r="I559" s="168">
        <f t="shared" si="72"/>
        <v>1.1574074074074073E-3</v>
      </c>
    </row>
    <row r="560" spans="1:9" ht="15.3" x14ac:dyDescent="0.5">
      <c r="A560" s="30" t="s">
        <v>2164</v>
      </c>
      <c r="B560" s="3" t="s">
        <v>131</v>
      </c>
      <c r="C560" s="6" t="s">
        <v>420</v>
      </c>
      <c r="D560" s="171" t="s">
        <v>426</v>
      </c>
      <c r="E560" s="167" t="s">
        <v>2380</v>
      </c>
      <c r="F560" s="167" t="s">
        <v>2397</v>
      </c>
      <c r="G560" s="168">
        <f>20/360</f>
        <v>5.5555555555555552E-2</v>
      </c>
      <c r="H560" s="167">
        <v>2</v>
      </c>
      <c r="I560" s="168">
        <f t="shared" si="72"/>
        <v>2.7777777777777776E-2</v>
      </c>
    </row>
    <row r="561" spans="1:9" ht="15.3" x14ac:dyDescent="0.5">
      <c r="A561" s="30" t="s">
        <v>2165</v>
      </c>
      <c r="B561" s="3" t="s">
        <v>429</v>
      </c>
      <c r="C561" s="6" t="s">
        <v>125</v>
      </c>
      <c r="D561" s="171" t="s">
        <v>427</v>
      </c>
      <c r="E561" s="167" t="s">
        <v>2373</v>
      </c>
      <c r="F561" s="167" t="s">
        <v>2374</v>
      </c>
      <c r="G561" s="168">
        <f t="shared" ref="G561" si="76">2/1440</f>
        <v>1.3888888888888889E-3</v>
      </c>
      <c r="H561" s="167">
        <v>3</v>
      </c>
      <c r="I561" s="168">
        <f t="shared" si="72"/>
        <v>4.6296296296296298E-4</v>
      </c>
    </row>
    <row r="562" spans="1:9" ht="15.3" x14ac:dyDescent="0.5">
      <c r="A562" s="30" t="s">
        <v>2166</v>
      </c>
      <c r="B562" s="3" t="s">
        <v>46</v>
      </c>
      <c r="C562" s="6" t="s">
        <v>420</v>
      </c>
      <c r="D562" s="171" t="s">
        <v>426</v>
      </c>
      <c r="E562" s="167" t="s">
        <v>2380</v>
      </c>
      <c r="F562" s="167" t="s">
        <v>2397</v>
      </c>
      <c r="G562" s="168">
        <f>20/360</f>
        <v>5.5555555555555552E-2</v>
      </c>
      <c r="H562" s="167">
        <v>2</v>
      </c>
      <c r="I562" s="168">
        <f t="shared" si="72"/>
        <v>2.7777777777777776E-2</v>
      </c>
    </row>
    <row r="563" spans="1:9" ht="15.3" x14ac:dyDescent="0.5">
      <c r="A563" s="30" t="s">
        <v>2167</v>
      </c>
      <c r="B563" s="3" t="s">
        <v>47</v>
      </c>
      <c r="C563" s="6" t="s">
        <v>125</v>
      </c>
      <c r="D563" s="171" t="s">
        <v>427</v>
      </c>
      <c r="E563" s="167" t="s">
        <v>2373</v>
      </c>
      <c r="F563" s="167" t="s">
        <v>2374</v>
      </c>
      <c r="G563" s="168">
        <f t="shared" ref="G563" si="77">2/1440</f>
        <v>1.3888888888888889E-3</v>
      </c>
      <c r="H563" s="167">
        <v>3</v>
      </c>
      <c r="I563" s="168">
        <f t="shared" si="72"/>
        <v>4.6296296296296298E-4</v>
      </c>
    </row>
    <row r="564" spans="1:9" ht="15.3" x14ac:dyDescent="0.5">
      <c r="A564" s="30" t="s">
        <v>2168</v>
      </c>
      <c r="B564" s="3" t="s">
        <v>430</v>
      </c>
      <c r="C564" s="6" t="s">
        <v>420</v>
      </c>
      <c r="D564" s="171" t="s">
        <v>426</v>
      </c>
      <c r="E564" s="167" t="s">
        <v>2380</v>
      </c>
      <c r="F564" s="167" t="s">
        <v>2397</v>
      </c>
      <c r="G564" s="168">
        <f>20/360</f>
        <v>5.5555555555555552E-2</v>
      </c>
      <c r="H564" s="167">
        <v>2</v>
      </c>
      <c r="I564" s="168">
        <f t="shared" si="72"/>
        <v>2.7777777777777776E-2</v>
      </c>
    </row>
    <row r="565" spans="1:9" ht="15.3" x14ac:dyDescent="0.5">
      <c r="A565" s="30" t="s">
        <v>2169</v>
      </c>
      <c r="B565" s="3" t="s">
        <v>872</v>
      </c>
      <c r="C565" s="6" t="s">
        <v>125</v>
      </c>
      <c r="D565" s="171" t="s">
        <v>427</v>
      </c>
      <c r="E565" s="167" t="s">
        <v>2373</v>
      </c>
      <c r="F565" s="167" t="s">
        <v>2374</v>
      </c>
      <c r="G565" s="168">
        <f t="shared" ref="G565" si="78">2/1440</f>
        <v>1.3888888888888889E-3</v>
      </c>
      <c r="H565" s="167">
        <v>3</v>
      </c>
      <c r="I565" s="168">
        <f t="shared" si="72"/>
        <v>4.6296296296296298E-4</v>
      </c>
    </row>
    <row r="566" spans="1:9" ht="15.3" x14ac:dyDescent="0.5">
      <c r="A566" s="30" t="s">
        <v>2170</v>
      </c>
      <c r="B566" s="3" t="s">
        <v>1081</v>
      </c>
      <c r="C566" s="6" t="s">
        <v>420</v>
      </c>
      <c r="D566" s="171" t="s">
        <v>431</v>
      </c>
      <c r="E566" s="167" t="s">
        <v>2387</v>
      </c>
      <c r="F566" s="167" t="s">
        <v>2403</v>
      </c>
      <c r="G566" s="168">
        <f>30/360</f>
        <v>8.3333333333333329E-2</v>
      </c>
      <c r="H566" s="167">
        <v>1</v>
      </c>
      <c r="I566" s="168">
        <f t="shared" si="72"/>
        <v>8.3333333333333329E-2</v>
      </c>
    </row>
    <row r="567" spans="1:9" ht="15.3" x14ac:dyDescent="0.5">
      <c r="A567" s="30" t="s">
        <v>2171</v>
      </c>
      <c r="B567" s="3" t="s">
        <v>1082</v>
      </c>
      <c r="C567" s="6" t="s">
        <v>202</v>
      </c>
      <c r="D567" s="171" t="s">
        <v>1079</v>
      </c>
      <c r="E567" s="167" t="s">
        <v>2388</v>
      </c>
      <c r="F567" s="167" t="s">
        <v>2404</v>
      </c>
      <c r="G567" s="168">
        <f>15/360</f>
        <v>4.1666666666666664E-2</v>
      </c>
      <c r="H567" s="167">
        <v>3</v>
      </c>
      <c r="I567" s="168">
        <f t="shared" si="72"/>
        <v>1.3888888888888888E-2</v>
      </c>
    </row>
    <row r="568" spans="1:9" ht="15.3" x14ac:dyDescent="0.5">
      <c r="A568" s="30" t="s">
        <v>2172</v>
      </c>
      <c r="B568" s="3" t="s">
        <v>873</v>
      </c>
      <c r="C568" s="6" t="s">
        <v>125</v>
      </c>
      <c r="D568" s="171" t="s">
        <v>432</v>
      </c>
      <c r="E568" s="167" t="s">
        <v>2391</v>
      </c>
      <c r="F568" s="167" t="s">
        <v>2407</v>
      </c>
      <c r="G568" s="168">
        <f>3/1440</f>
        <v>2.0833333333333333E-3</v>
      </c>
      <c r="H568" s="167">
        <v>3</v>
      </c>
      <c r="I568" s="168">
        <f t="shared" si="72"/>
        <v>6.9444444444444447E-4</v>
      </c>
    </row>
    <row r="569" spans="1:9" ht="15.3" x14ac:dyDescent="0.5">
      <c r="A569" s="30" t="s">
        <v>2173</v>
      </c>
      <c r="B569" s="3" t="s">
        <v>868</v>
      </c>
      <c r="C569" s="6" t="s">
        <v>420</v>
      </c>
      <c r="D569" s="171" t="s">
        <v>1079</v>
      </c>
      <c r="E569" s="167" t="s">
        <v>2388</v>
      </c>
      <c r="F569" s="167" t="s">
        <v>2404</v>
      </c>
      <c r="G569" s="168">
        <f>15/360</f>
        <v>4.1666666666666664E-2</v>
      </c>
      <c r="H569" s="167">
        <v>2</v>
      </c>
      <c r="I569" s="168">
        <f t="shared" si="72"/>
        <v>2.0833333333333332E-2</v>
      </c>
    </row>
    <row r="570" spans="1:9" ht="15.3" x14ac:dyDescent="0.5">
      <c r="A570" s="30" t="s">
        <v>2174</v>
      </c>
      <c r="B570" s="3" t="s">
        <v>1655</v>
      </c>
      <c r="C570" s="6" t="s">
        <v>125</v>
      </c>
      <c r="D570" s="171" t="s">
        <v>427</v>
      </c>
      <c r="E570" s="167" t="s">
        <v>2373</v>
      </c>
      <c r="F570" s="167" t="s">
        <v>2374</v>
      </c>
      <c r="G570" s="168">
        <f t="shared" ref="G570" si="79">2/1440</f>
        <v>1.3888888888888889E-3</v>
      </c>
      <c r="H570" s="167">
        <v>3</v>
      </c>
      <c r="I570" s="168">
        <f t="shared" si="72"/>
        <v>4.6296296296296298E-4</v>
      </c>
    </row>
    <row r="571" spans="1:9" ht="15.3" x14ac:dyDescent="0.5">
      <c r="A571" s="30" t="s">
        <v>2175</v>
      </c>
      <c r="B571" s="3" t="s">
        <v>1658</v>
      </c>
      <c r="C571" s="167" t="s">
        <v>196</v>
      </c>
      <c r="D571" s="171" t="s">
        <v>496</v>
      </c>
      <c r="E571" s="167" t="s">
        <v>2384</v>
      </c>
      <c r="F571" s="167" t="s">
        <v>2401</v>
      </c>
      <c r="G571" s="168">
        <f>5/360</f>
        <v>1.3888888888888888E-2</v>
      </c>
      <c r="H571" s="167">
        <v>1</v>
      </c>
      <c r="I571" s="168">
        <f t="shared" si="72"/>
        <v>1.3888888888888888E-2</v>
      </c>
    </row>
    <row r="572" spans="1:9" ht="15.3" x14ac:dyDescent="0.5">
      <c r="A572" s="30" t="s">
        <v>2176</v>
      </c>
      <c r="B572" s="70" t="s">
        <v>1656</v>
      </c>
      <c r="C572" s="4" t="s">
        <v>202</v>
      </c>
      <c r="D572" s="171" t="s">
        <v>1079</v>
      </c>
      <c r="E572" s="167" t="s">
        <v>2388</v>
      </c>
      <c r="F572" s="167" t="s">
        <v>2404</v>
      </c>
      <c r="G572" s="168">
        <f>15/360</f>
        <v>4.1666666666666664E-2</v>
      </c>
      <c r="H572" s="167">
        <v>3</v>
      </c>
      <c r="I572" s="168">
        <f t="shared" si="72"/>
        <v>1.3888888888888888E-2</v>
      </c>
    </row>
    <row r="573" spans="1:9" ht="15.3" x14ac:dyDescent="0.5">
      <c r="A573" s="30" t="s">
        <v>2177</v>
      </c>
      <c r="B573" s="70" t="s">
        <v>1657</v>
      </c>
      <c r="C573" s="4" t="s">
        <v>125</v>
      </c>
      <c r="D573" s="171" t="s">
        <v>427</v>
      </c>
      <c r="E573" s="167" t="s">
        <v>2373</v>
      </c>
      <c r="F573" s="167" t="s">
        <v>2374</v>
      </c>
      <c r="G573" s="168">
        <f t="shared" ref="G573" si="80">2/1440</f>
        <v>1.3888888888888889E-3</v>
      </c>
      <c r="H573" s="167">
        <v>3</v>
      </c>
      <c r="I573" s="168">
        <f t="shared" si="72"/>
        <v>4.6296296296296298E-4</v>
      </c>
    </row>
    <row r="574" spans="1:9" ht="15.3" x14ac:dyDescent="0.5">
      <c r="A574" s="30" t="s">
        <v>2178</v>
      </c>
      <c r="B574" s="3" t="s">
        <v>49</v>
      </c>
      <c r="C574" s="6" t="s">
        <v>420</v>
      </c>
      <c r="D574" s="171" t="s">
        <v>1108</v>
      </c>
      <c r="E574" s="167" t="s">
        <v>2393</v>
      </c>
      <c r="F574" s="167" t="s">
        <v>2405</v>
      </c>
      <c r="G574" s="168">
        <f>25/360</f>
        <v>6.9444444444444448E-2</v>
      </c>
      <c r="H574" s="167">
        <v>1</v>
      </c>
      <c r="I574" s="168">
        <f t="shared" si="72"/>
        <v>6.9444444444444448E-2</v>
      </c>
    </row>
    <row r="575" spans="1:9" ht="15.3" x14ac:dyDescent="0.5">
      <c r="A575" s="30" t="s">
        <v>2179</v>
      </c>
      <c r="B575" s="3" t="s">
        <v>877</v>
      </c>
      <c r="C575" s="6" t="s">
        <v>125</v>
      </c>
      <c r="D575" s="171" t="s">
        <v>432</v>
      </c>
      <c r="E575" s="167" t="s">
        <v>2391</v>
      </c>
      <c r="F575" s="167" t="s">
        <v>2407</v>
      </c>
      <c r="G575" s="168">
        <f>3/1440</f>
        <v>2.0833333333333333E-3</v>
      </c>
      <c r="H575" s="167">
        <v>3</v>
      </c>
      <c r="I575" s="168">
        <f t="shared" si="72"/>
        <v>6.9444444444444447E-4</v>
      </c>
    </row>
    <row r="576" spans="1:9" ht="15.3" x14ac:dyDescent="0.5">
      <c r="A576" s="30" t="s">
        <v>2180</v>
      </c>
      <c r="B576" s="3" t="s">
        <v>874</v>
      </c>
      <c r="C576" s="6" t="s">
        <v>420</v>
      </c>
      <c r="D576" s="171" t="s">
        <v>1108</v>
      </c>
      <c r="E576" s="167" t="s">
        <v>2393</v>
      </c>
      <c r="F576" s="167" t="s">
        <v>2405</v>
      </c>
      <c r="G576" s="168">
        <f>25/360</f>
        <v>6.9444444444444448E-2</v>
      </c>
      <c r="H576" s="167">
        <v>1</v>
      </c>
      <c r="I576" s="168">
        <f t="shared" si="72"/>
        <v>6.9444444444444448E-2</v>
      </c>
    </row>
    <row r="577" spans="1:9" ht="15.3" x14ac:dyDescent="0.5">
      <c r="A577" s="30" t="s">
        <v>2181</v>
      </c>
      <c r="B577" s="3" t="s">
        <v>875</v>
      </c>
      <c r="C577" s="6" t="s">
        <v>202</v>
      </c>
      <c r="D577" s="171" t="s">
        <v>426</v>
      </c>
      <c r="E577" s="167" t="s">
        <v>2380</v>
      </c>
      <c r="F577" s="167" t="s">
        <v>2397</v>
      </c>
      <c r="G577" s="168">
        <f>20/360</f>
        <v>5.5555555555555552E-2</v>
      </c>
      <c r="H577" s="167">
        <v>3</v>
      </c>
      <c r="I577" s="168">
        <f t="shared" si="72"/>
        <v>1.8518518518518517E-2</v>
      </c>
    </row>
    <row r="578" spans="1:9" ht="15.3" x14ac:dyDescent="0.5">
      <c r="A578" s="30" t="s">
        <v>2182</v>
      </c>
      <c r="B578" s="3" t="s">
        <v>876</v>
      </c>
      <c r="C578" s="6" t="s">
        <v>125</v>
      </c>
      <c r="D578" s="171" t="s">
        <v>432</v>
      </c>
      <c r="E578" s="167" t="s">
        <v>2391</v>
      </c>
      <c r="F578" s="167" t="s">
        <v>2407</v>
      </c>
      <c r="G578" s="168">
        <f>3/1440</f>
        <v>2.0833333333333333E-3</v>
      </c>
      <c r="H578" s="167">
        <v>3</v>
      </c>
      <c r="I578" s="168">
        <f t="shared" si="72"/>
        <v>6.9444444444444447E-4</v>
      </c>
    </row>
    <row r="579" spans="1:9" ht="15.3" x14ac:dyDescent="0.5">
      <c r="A579" s="30" t="s">
        <v>2183</v>
      </c>
      <c r="B579" s="3" t="s">
        <v>1659</v>
      </c>
      <c r="C579" s="6" t="s">
        <v>420</v>
      </c>
      <c r="D579" s="171" t="s">
        <v>426</v>
      </c>
      <c r="E579" s="167" t="s">
        <v>2380</v>
      </c>
      <c r="F579" s="167" t="s">
        <v>2397</v>
      </c>
      <c r="G579" s="168">
        <f>20/360</f>
        <v>5.5555555555555552E-2</v>
      </c>
      <c r="H579" s="167">
        <v>1</v>
      </c>
      <c r="I579" s="168">
        <f t="shared" si="72"/>
        <v>5.5555555555555552E-2</v>
      </c>
    </row>
    <row r="580" spans="1:9" ht="15.3" x14ac:dyDescent="0.5">
      <c r="A580" s="30" t="s">
        <v>2184</v>
      </c>
      <c r="B580" s="3" t="s">
        <v>1660</v>
      </c>
      <c r="C580" s="6" t="s">
        <v>125</v>
      </c>
      <c r="D580" s="171" t="s">
        <v>432</v>
      </c>
      <c r="E580" s="167" t="s">
        <v>2391</v>
      </c>
      <c r="F580" s="167" t="s">
        <v>2407</v>
      </c>
      <c r="G580" s="168">
        <f>3/1440</f>
        <v>2.0833333333333333E-3</v>
      </c>
      <c r="H580" s="167">
        <v>3</v>
      </c>
      <c r="I580" s="168">
        <f t="shared" si="72"/>
        <v>6.9444444444444447E-4</v>
      </c>
    </row>
    <row r="581" spans="1:9" ht="15.3" x14ac:dyDescent="0.55000000000000004">
      <c r="A581" s="30" t="s">
        <v>2185</v>
      </c>
      <c r="B581" s="172" t="s">
        <v>1661</v>
      </c>
      <c r="C581" s="6" t="s">
        <v>202</v>
      </c>
      <c r="D581" s="171" t="s">
        <v>287</v>
      </c>
      <c r="E581" s="167" t="s">
        <v>2377</v>
      </c>
      <c r="F581" s="167" t="s">
        <v>2394</v>
      </c>
      <c r="G581" s="168">
        <f>1/360</f>
        <v>2.7777777777777779E-3</v>
      </c>
      <c r="H581" s="167">
        <v>3</v>
      </c>
      <c r="I581" s="168">
        <f t="shared" si="72"/>
        <v>9.2592592592592596E-4</v>
      </c>
    </row>
    <row r="582" spans="1:9" ht="15.3" x14ac:dyDescent="0.5">
      <c r="A582" s="30" t="s">
        <v>2186</v>
      </c>
      <c r="B582" s="3" t="s">
        <v>1084</v>
      </c>
      <c r="C582" s="6" t="s">
        <v>202</v>
      </c>
      <c r="D582" s="171" t="s">
        <v>434</v>
      </c>
      <c r="E582" s="167" t="s">
        <v>2390</v>
      </c>
      <c r="F582" s="167" t="s">
        <v>2402</v>
      </c>
      <c r="G582" s="168">
        <f>10/360</f>
        <v>2.7777777777777776E-2</v>
      </c>
      <c r="H582" s="167">
        <v>3</v>
      </c>
      <c r="I582" s="168">
        <f t="shared" si="72"/>
        <v>9.2592592592592587E-3</v>
      </c>
    </row>
    <row r="583" spans="1:9" ht="15.3" x14ac:dyDescent="0.5">
      <c r="A583" s="30" t="s">
        <v>2187</v>
      </c>
      <c r="B583" s="3" t="s">
        <v>878</v>
      </c>
      <c r="C583" s="6" t="s">
        <v>125</v>
      </c>
      <c r="D583" s="171" t="s">
        <v>446</v>
      </c>
      <c r="E583" s="167" t="s">
        <v>2381</v>
      </c>
      <c r="F583" s="167" t="s">
        <v>2406</v>
      </c>
      <c r="G583" s="168">
        <f>2/360</f>
        <v>5.5555555555555558E-3</v>
      </c>
      <c r="H583" s="167">
        <v>3</v>
      </c>
      <c r="I583" s="168">
        <f t="shared" si="72"/>
        <v>1.8518518518518519E-3</v>
      </c>
    </row>
    <row r="584" spans="1:9" ht="15.3" x14ac:dyDescent="0.5">
      <c r="A584" s="30" t="s">
        <v>2188</v>
      </c>
      <c r="B584" s="3" t="s">
        <v>53</v>
      </c>
      <c r="C584" s="6" t="s">
        <v>313</v>
      </c>
      <c r="D584" s="171" t="s">
        <v>1669</v>
      </c>
      <c r="E584" s="167" t="s">
        <v>2392</v>
      </c>
      <c r="F584" s="167" t="s">
        <v>2408</v>
      </c>
      <c r="G584" s="168">
        <f>40/1440</f>
        <v>2.7777777777777776E-2</v>
      </c>
      <c r="H584" s="167">
        <v>3</v>
      </c>
      <c r="I584" s="168">
        <f t="shared" si="72"/>
        <v>9.2592592592592587E-3</v>
      </c>
    </row>
    <row r="585" spans="1:9" ht="15.3" x14ac:dyDescent="0.5">
      <c r="A585" s="30" t="s">
        <v>2189</v>
      </c>
      <c r="B585" s="3" t="s">
        <v>186</v>
      </c>
      <c r="C585" s="4" t="s">
        <v>202</v>
      </c>
      <c r="D585" s="171" t="s">
        <v>434</v>
      </c>
      <c r="E585" s="167" t="s">
        <v>2390</v>
      </c>
      <c r="F585" s="167" t="s">
        <v>2402</v>
      </c>
      <c r="G585" s="168">
        <f>10/360</f>
        <v>2.7777777777777776E-2</v>
      </c>
      <c r="H585" s="167">
        <v>3</v>
      </c>
      <c r="I585" s="168">
        <f t="shared" si="72"/>
        <v>9.2592592592592587E-3</v>
      </c>
    </row>
    <row r="586" spans="1:9" ht="15.3" x14ac:dyDescent="0.5">
      <c r="A586" s="30" t="s">
        <v>2190</v>
      </c>
      <c r="B586" s="3" t="s">
        <v>879</v>
      </c>
      <c r="C586" s="6" t="s">
        <v>125</v>
      </c>
      <c r="D586" s="171" t="s">
        <v>426</v>
      </c>
      <c r="E586" s="167" t="s">
        <v>2380</v>
      </c>
      <c r="F586" s="167" t="s">
        <v>2397</v>
      </c>
      <c r="G586" s="168">
        <f>20/360</f>
        <v>5.5555555555555552E-2</v>
      </c>
      <c r="H586" s="167">
        <v>3</v>
      </c>
      <c r="I586" s="168">
        <f t="shared" si="72"/>
        <v>1.8518518518518517E-2</v>
      </c>
    </row>
    <row r="587" spans="1:9" ht="15.3" x14ac:dyDescent="0.5">
      <c r="A587" s="30" t="s">
        <v>2191</v>
      </c>
      <c r="B587" s="3" t="s">
        <v>51</v>
      </c>
      <c r="C587" s="6" t="s">
        <v>125</v>
      </c>
      <c r="D587" s="171" t="s">
        <v>287</v>
      </c>
      <c r="E587" s="167" t="s">
        <v>2377</v>
      </c>
      <c r="F587" s="167" t="s">
        <v>2394</v>
      </c>
      <c r="G587" s="168">
        <f>1/360</f>
        <v>2.7777777777777779E-3</v>
      </c>
      <c r="H587" s="167">
        <v>3</v>
      </c>
      <c r="I587" s="168">
        <f t="shared" si="72"/>
        <v>9.2592592592592596E-4</v>
      </c>
    </row>
    <row r="588" spans="1:9" ht="15.3" x14ac:dyDescent="0.5">
      <c r="A588" s="30" t="s">
        <v>2192</v>
      </c>
      <c r="B588" s="3" t="s">
        <v>54</v>
      </c>
      <c r="C588" s="6" t="s">
        <v>202</v>
      </c>
      <c r="D588" s="171" t="s">
        <v>435</v>
      </c>
      <c r="E588" s="167" t="s">
        <v>2389</v>
      </c>
      <c r="F588" s="167" t="s">
        <v>2410</v>
      </c>
      <c r="G588" s="168">
        <f>20/1440</f>
        <v>1.3888888888888888E-2</v>
      </c>
      <c r="H588" s="167">
        <v>3</v>
      </c>
      <c r="I588" s="168">
        <f t="shared" si="72"/>
        <v>4.6296296296296294E-3</v>
      </c>
    </row>
    <row r="589" spans="1:9" ht="15.3" x14ac:dyDescent="0.5">
      <c r="A589" s="30" t="s">
        <v>2193</v>
      </c>
      <c r="B589" s="3" t="s">
        <v>55</v>
      </c>
      <c r="C589" s="6" t="s">
        <v>202</v>
      </c>
      <c r="D589" s="171" t="s">
        <v>427</v>
      </c>
      <c r="E589" s="167" t="s">
        <v>2373</v>
      </c>
      <c r="F589" s="167" t="s">
        <v>2374</v>
      </c>
      <c r="G589" s="168">
        <f t="shared" ref="G589" si="81">2/1440</f>
        <v>1.3888888888888889E-3</v>
      </c>
      <c r="H589" s="167">
        <v>3</v>
      </c>
      <c r="I589" s="168">
        <f t="shared" si="72"/>
        <v>4.6296296296296298E-4</v>
      </c>
    </row>
    <row r="590" spans="1:9" ht="15.3" x14ac:dyDescent="0.5">
      <c r="A590" s="30" t="s">
        <v>2194</v>
      </c>
      <c r="B590" s="3" t="s">
        <v>56</v>
      </c>
      <c r="C590" s="6" t="s">
        <v>202</v>
      </c>
      <c r="D590" s="171" t="s">
        <v>436</v>
      </c>
      <c r="E590" s="167" t="s">
        <v>2386</v>
      </c>
      <c r="F590" s="167" t="s">
        <v>2409</v>
      </c>
      <c r="G590" s="168">
        <f>6/1440</f>
        <v>4.1666666666666666E-3</v>
      </c>
      <c r="H590" s="167">
        <v>3</v>
      </c>
      <c r="I590" s="168">
        <f t="shared" si="72"/>
        <v>1.3888888888888889E-3</v>
      </c>
    </row>
    <row r="591" spans="1:9" ht="15.3" x14ac:dyDescent="0.5">
      <c r="A591" s="30" t="s">
        <v>2195</v>
      </c>
      <c r="B591" s="70" t="s">
        <v>1673</v>
      </c>
      <c r="C591" s="4" t="s">
        <v>125</v>
      </c>
      <c r="D591" s="171" t="s">
        <v>287</v>
      </c>
      <c r="E591" s="167" t="s">
        <v>2377</v>
      </c>
      <c r="F591" s="167" t="s">
        <v>2394</v>
      </c>
      <c r="G591" s="168">
        <f>1/360</f>
        <v>2.7777777777777779E-3</v>
      </c>
      <c r="H591" s="167">
        <v>3</v>
      </c>
      <c r="I591" s="168">
        <f t="shared" si="72"/>
        <v>9.2592592592592596E-4</v>
      </c>
    </row>
    <row r="592" spans="1:9" ht="15.3" x14ac:dyDescent="0.5">
      <c r="A592" s="30" t="s">
        <v>2196</v>
      </c>
      <c r="B592" s="70" t="s">
        <v>1674</v>
      </c>
      <c r="C592" s="4" t="s">
        <v>420</v>
      </c>
      <c r="D592" s="171" t="s">
        <v>1083</v>
      </c>
      <c r="E592" s="167" t="s">
        <v>2385</v>
      </c>
      <c r="F592" s="167" t="s">
        <v>2398</v>
      </c>
      <c r="G592" s="168">
        <f>50/360</f>
        <v>0.1388888888888889</v>
      </c>
      <c r="H592" s="167">
        <v>2</v>
      </c>
      <c r="I592" s="168">
        <f t="shared" si="72"/>
        <v>6.9444444444444448E-2</v>
      </c>
    </row>
    <row r="593" spans="1:9" ht="15.3" x14ac:dyDescent="0.5">
      <c r="A593" s="30" t="s">
        <v>2197</v>
      </c>
      <c r="B593" s="70" t="s">
        <v>869</v>
      </c>
      <c r="C593" s="4" t="s">
        <v>202</v>
      </c>
      <c r="D593" s="171" t="s">
        <v>454</v>
      </c>
      <c r="E593" s="167" t="s">
        <v>2382</v>
      </c>
      <c r="F593" s="167" t="s">
        <v>2399</v>
      </c>
      <c r="G593" s="168">
        <f>1/1440</f>
        <v>6.9444444444444447E-4</v>
      </c>
      <c r="H593" s="167">
        <v>3</v>
      </c>
      <c r="I593" s="168">
        <f t="shared" si="72"/>
        <v>2.3148148148148149E-4</v>
      </c>
    </row>
    <row r="594" spans="1:9" ht="15.3" x14ac:dyDescent="0.5">
      <c r="A594" s="121">
        <v>5</v>
      </c>
      <c r="B594" s="59" t="s">
        <v>1675</v>
      </c>
      <c r="C594" s="167"/>
      <c r="D594" s="167"/>
      <c r="E594" s="167"/>
      <c r="F594" s="167"/>
      <c r="G594" s="167"/>
      <c r="H594" s="167"/>
      <c r="I594" s="168"/>
    </row>
    <row r="595" spans="1:9" ht="30.6" x14ac:dyDescent="0.5">
      <c r="A595" s="167" t="s">
        <v>398</v>
      </c>
      <c r="B595" s="16" t="s">
        <v>1676</v>
      </c>
      <c r="C595" s="4" t="s">
        <v>125</v>
      </c>
      <c r="D595" s="118" t="s">
        <v>287</v>
      </c>
      <c r="E595" s="167" t="s">
        <v>2443</v>
      </c>
      <c r="F595" s="167" t="s">
        <v>2413</v>
      </c>
      <c r="G595" s="168">
        <f>1/495</f>
        <v>2.0202020202020202E-3</v>
      </c>
      <c r="H595" s="167">
        <v>3</v>
      </c>
      <c r="I595" s="168">
        <f t="shared" si="72"/>
        <v>6.7340067340067344E-4</v>
      </c>
    </row>
    <row r="596" spans="1:9" ht="15.3" x14ac:dyDescent="0.5">
      <c r="A596" s="167" t="s">
        <v>399</v>
      </c>
      <c r="B596" s="70" t="s">
        <v>2198</v>
      </c>
      <c r="C596" s="4" t="s">
        <v>125</v>
      </c>
      <c r="D596" s="118" t="s">
        <v>287</v>
      </c>
      <c r="E596" s="167" t="s">
        <v>2443</v>
      </c>
      <c r="F596" s="167" t="s">
        <v>2413</v>
      </c>
      <c r="G596" s="168">
        <f t="shared" ref="G596:G607" si="82">1/495</f>
        <v>2.0202020202020202E-3</v>
      </c>
      <c r="H596" s="167">
        <v>3</v>
      </c>
      <c r="I596" s="168">
        <f t="shared" si="72"/>
        <v>6.7340067340067344E-4</v>
      </c>
    </row>
    <row r="597" spans="1:9" ht="15.3" x14ac:dyDescent="0.5">
      <c r="A597" s="167" t="s">
        <v>400</v>
      </c>
      <c r="B597" s="70" t="s">
        <v>2199</v>
      </c>
      <c r="C597" s="4" t="s">
        <v>125</v>
      </c>
      <c r="D597" s="118" t="s">
        <v>287</v>
      </c>
      <c r="E597" s="167" t="s">
        <v>2443</v>
      </c>
      <c r="F597" s="167" t="s">
        <v>2413</v>
      </c>
      <c r="G597" s="168">
        <f t="shared" si="82"/>
        <v>2.0202020202020202E-3</v>
      </c>
      <c r="H597" s="167">
        <v>3</v>
      </c>
      <c r="I597" s="168">
        <f t="shared" si="72"/>
        <v>6.7340067340067344E-4</v>
      </c>
    </row>
    <row r="598" spans="1:9" ht="15.3" x14ac:dyDescent="0.5">
      <c r="A598" s="167" t="s">
        <v>401</v>
      </c>
      <c r="B598" s="70" t="s">
        <v>2200</v>
      </c>
      <c r="C598" s="4" t="s">
        <v>197</v>
      </c>
      <c r="D598" s="118" t="s">
        <v>287</v>
      </c>
      <c r="E598" s="167" t="s">
        <v>2443</v>
      </c>
      <c r="F598" s="167" t="s">
        <v>2413</v>
      </c>
      <c r="G598" s="168">
        <f t="shared" si="82"/>
        <v>2.0202020202020202E-3</v>
      </c>
      <c r="H598" s="167">
        <v>3</v>
      </c>
      <c r="I598" s="168">
        <f t="shared" si="72"/>
        <v>6.7340067340067344E-4</v>
      </c>
    </row>
    <row r="599" spans="1:9" ht="15.3" x14ac:dyDescent="0.5">
      <c r="A599" s="167" t="s">
        <v>402</v>
      </c>
      <c r="B599" s="70" t="s">
        <v>2201</v>
      </c>
      <c r="C599" s="4" t="s">
        <v>197</v>
      </c>
      <c r="D599" s="118" t="s">
        <v>287</v>
      </c>
      <c r="E599" s="167" t="s">
        <v>2443</v>
      </c>
      <c r="F599" s="167" t="s">
        <v>2413</v>
      </c>
      <c r="G599" s="168">
        <f t="shared" si="82"/>
        <v>2.0202020202020202E-3</v>
      </c>
      <c r="H599" s="167">
        <v>3</v>
      </c>
      <c r="I599" s="168">
        <f t="shared" si="72"/>
        <v>6.7340067340067344E-4</v>
      </c>
    </row>
    <row r="600" spans="1:9" ht="15.3" x14ac:dyDescent="0.5">
      <c r="A600" s="167" t="s">
        <v>403</v>
      </c>
      <c r="B600" s="70" t="s">
        <v>2202</v>
      </c>
      <c r="C600" s="4" t="s">
        <v>125</v>
      </c>
      <c r="D600" s="118" t="s">
        <v>287</v>
      </c>
      <c r="E600" s="167" t="s">
        <v>2443</v>
      </c>
      <c r="F600" s="167" t="s">
        <v>2413</v>
      </c>
      <c r="G600" s="168">
        <f t="shared" si="82"/>
        <v>2.0202020202020202E-3</v>
      </c>
      <c r="H600" s="167">
        <v>3</v>
      </c>
      <c r="I600" s="168">
        <f t="shared" si="72"/>
        <v>6.7340067340067344E-4</v>
      </c>
    </row>
    <row r="601" spans="1:9" ht="15.3" x14ac:dyDescent="0.5">
      <c r="A601" s="167" t="s">
        <v>404</v>
      </c>
      <c r="B601" s="70" t="s">
        <v>2203</v>
      </c>
      <c r="C601" s="4" t="s">
        <v>125</v>
      </c>
      <c r="D601" s="118" t="s">
        <v>287</v>
      </c>
      <c r="E601" s="167" t="s">
        <v>2443</v>
      </c>
      <c r="F601" s="167" t="s">
        <v>2413</v>
      </c>
      <c r="G601" s="168">
        <f t="shared" si="82"/>
        <v>2.0202020202020202E-3</v>
      </c>
      <c r="H601" s="167">
        <v>3</v>
      </c>
      <c r="I601" s="168">
        <f t="shared" si="72"/>
        <v>6.7340067340067344E-4</v>
      </c>
    </row>
    <row r="602" spans="1:9" ht="15.3" x14ac:dyDescent="0.5">
      <c r="A602" s="167" t="s">
        <v>405</v>
      </c>
      <c r="B602" s="70" t="s">
        <v>2204</v>
      </c>
      <c r="C602" s="4" t="s">
        <v>125</v>
      </c>
      <c r="D602" s="118" t="s">
        <v>287</v>
      </c>
      <c r="E602" s="167" t="s">
        <v>2443</v>
      </c>
      <c r="F602" s="167" t="s">
        <v>2413</v>
      </c>
      <c r="G602" s="168">
        <f t="shared" si="82"/>
        <v>2.0202020202020202E-3</v>
      </c>
      <c r="H602" s="167">
        <v>3</v>
      </c>
      <c r="I602" s="168">
        <f t="shared" ref="I602:I607" si="83">G602/H602</f>
        <v>6.7340067340067344E-4</v>
      </c>
    </row>
    <row r="603" spans="1:9" ht="15.3" x14ac:dyDescent="0.5">
      <c r="A603" s="167" t="s">
        <v>406</v>
      </c>
      <c r="B603" s="70" t="s">
        <v>2205</v>
      </c>
      <c r="C603" s="4" t="s">
        <v>197</v>
      </c>
      <c r="D603" s="118" t="s">
        <v>287</v>
      </c>
      <c r="E603" s="167" t="s">
        <v>2443</v>
      </c>
      <c r="F603" s="167" t="s">
        <v>2413</v>
      </c>
      <c r="G603" s="168">
        <f t="shared" si="82"/>
        <v>2.0202020202020202E-3</v>
      </c>
      <c r="H603" s="167">
        <v>3</v>
      </c>
      <c r="I603" s="168">
        <f t="shared" si="83"/>
        <v>6.7340067340067344E-4</v>
      </c>
    </row>
    <row r="604" spans="1:9" ht="15.3" x14ac:dyDescent="0.5">
      <c r="A604" s="167" t="s">
        <v>407</v>
      </c>
      <c r="B604" s="70" t="s">
        <v>2206</v>
      </c>
      <c r="C604" s="4" t="s">
        <v>197</v>
      </c>
      <c r="D604" s="118" t="s">
        <v>287</v>
      </c>
      <c r="E604" s="167" t="s">
        <v>2443</v>
      </c>
      <c r="F604" s="167" t="s">
        <v>2413</v>
      </c>
      <c r="G604" s="168">
        <f t="shared" si="82"/>
        <v>2.0202020202020202E-3</v>
      </c>
      <c r="H604" s="167">
        <v>3</v>
      </c>
      <c r="I604" s="168">
        <f t="shared" si="83"/>
        <v>6.7340067340067344E-4</v>
      </c>
    </row>
    <row r="605" spans="1:9" ht="30.6" x14ac:dyDescent="0.5">
      <c r="A605" s="167" t="s">
        <v>408</v>
      </c>
      <c r="B605" s="70" t="s">
        <v>2207</v>
      </c>
      <c r="C605" s="4" t="s">
        <v>197</v>
      </c>
      <c r="D605" s="118" t="s">
        <v>287</v>
      </c>
      <c r="E605" s="167" t="s">
        <v>2443</v>
      </c>
      <c r="F605" s="167" t="s">
        <v>2413</v>
      </c>
      <c r="G605" s="168">
        <f t="shared" si="82"/>
        <v>2.0202020202020202E-3</v>
      </c>
      <c r="H605" s="167">
        <v>3</v>
      </c>
      <c r="I605" s="168">
        <f t="shared" si="83"/>
        <v>6.7340067340067344E-4</v>
      </c>
    </row>
    <row r="606" spans="1:9" ht="30.6" x14ac:dyDescent="0.5">
      <c r="A606" s="167" t="s">
        <v>409</v>
      </c>
      <c r="B606" s="70" t="s">
        <v>2208</v>
      </c>
      <c r="C606" s="4" t="s">
        <v>125</v>
      </c>
      <c r="D606" s="118" t="s">
        <v>287</v>
      </c>
      <c r="E606" s="167" t="s">
        <v>2443</v>
      </c>
      <c r="F606" s="167" t="s">
        <v>2413</v>
      </c>
      <c r="G606" s="168">
        <f t="shared" si="82"/>
        <v>2.0202020202020202E-3</v>
      </c>
      <c r="H606" s="167">
        <v>3</v>
      </c>
      <c r="I606" s="168">
        <f t="shared" si="83"/>
        <v>6.7340067340067344E-4</v>
      </c>
    </row>
    <row r="607" spans="1:9" ht="15.3" x14ac:dyDescent="0.5">
      <c r="A607" s="167" t="s">
        <v>410</v>
      </c>
      <c r="B607" s="70" t="s">
        <v>2209</v>
      </c>
      <c r="C607" s="4" t="s">
        <v>125</v>
      </c>
      <c r="D607" s="118" t="s">
        <v>287</v>
      </c>
      <c r="E607" s="167" t="s">
        <v>2443</v>
      </c>
      <c r="F607" s="167" t="s">
        <v>2413</v>
      </c>
      <c r="G607" s="168">
        <f t="shared" si="82"/>
        <v>2.0202020202020202E-3</v>
      </c>
      <c r="H607" s="167">
        <v>3</v>
      </c>
      <c r="I607" s="168">
        <f t="shared" si="83"/>
        <v>6.7340067340067344E-4</v>
      </c>
    </row>
    <row r="608" spans="1:9" ht="15.3" x14ac:dyDescent="0.5">
      <c r="A608" s="121">
        <v>6</v>
      </c>
      <c r="B608" s="59" t="s">
        <v>1691</v>
      </c>
      <c r="C608" s="167"/>
      <c r="D608" s="167"/>
      <c r="E608" s="167"/>
      <c r="F608" s="167"/>
      <c r="G608" s="167"/>
      <c r="H608" s="167"/>
      <c r="I608" s="167"/>
    </row>
    <row r="609" spans="1:9" ht="15.3" x14ac:dyDescent="0.5">
      <c r="A609" s="167" t="s">
        <v>448</v>
      </c>
      <c r="B609" s="70" t="s">
        <v>2210</v>
      </c>
      <c r="C609" s="4" t="s">
        <v>197</v>
      </c>
      <c r="D609" s="118" t="s">
        <v>287</v>
      </c>
      <c r="E609" s="167" t="s">
        <v>2377</v>
      </c>
      <c r="F609" s="167" t="s">
        <v>2394</v>
      </c>
      <c r="G609" s="168">
        <f>1/360</f>
        <v>2.7777777777777779E-3</v>
      </c>
      <c r="H609" s="167">
        <v>3</v>
      </c>
      <c r="I609" s="168">
        <f>G609/H609</f>
        <v>9.2592592592592596E-4</v>
      </c>
    </row>
    <row r="610" spans="1:9" ht="15.3" x14ac:dyDescent="0.5">
      <c r="A610" s="167" t="s">
        <v>449</v>
      </c>
      <c r="B610" s="70" t="s">
        <v>2211</v>
      </c>
      <c r="C610" s="4" t="s">
        <v>197</v>
      </c>
      <c r="D610" s="118" t="s">
        <v>287</v>
      </c>
      <c r="E610" s="167" t="s">
        <v>2377</v>
      </c>
      <c r="F610" s="167" t="s">
        <v>2394</v>
      </c>
      <c r="G610" s="168">
        <f t="shared" ref="G610:G623" si="84">1/360</f>
        <v>2.7777777777777779E-3</v>
      </c>
      <c r="H610" s="167">
        <v>3</v>
      </c>
      <c r="I610" s="168">
        <f t="shared" ref="I610:I623" si="85">G610/H610</f>
        <v>9.2592592592592596E-4</v>
      </c>
    </row>
    <row r="611" spans="1:9" ht="15.3" x14ac:dyDescent="0.5">
      <c r="A611" s="167" t="s">
        <v>450</v>
      </c>
      <c r="B611" s="70" t="s">
        <v>2212</v>
      </c>
      <c r="C611" s="4" t="s">
        <v>197</v>
      </c>
      <c r="D611" s="118" t="s">
        <v>287</v>
      </c>
      <c r="E611" s="167" t="s">
        <v>2377</v>
      </c>
      <c r="F611" s="167" t="s">
        <v>2394</v>
      </c>
      <c r="G611" s="168">
        <f t="shared" si="84"/>
        <v>2.7777777777777779E-3</v>
      </c>
      <c r="H611" s="167">
        <v>3</v>
      </c>
      <c r="I611" s="168">
        <f t="shared" si="85"/>
        <v>9.2592592592592596E-4</v>
      </c>
    </row>
    <row r="612" spans="1:9" ht="15.3" x14ac:dyDescent="0.5">
      <c r="A612" s="167" t="s">
        <v>451</v>
      </c>
      <c r="B612" s="70" t="s">
        <v>2213</v>
      </c>
      <c r="C612" s="4" t="s">
        <v>197</v>
      </c>
      <c r="D612" s="118" t="s">
        <v>287</v>
      </c>
      <c r="E612" s="167" t="s">
        <v>2377</v>
      </c>
      <c r="F612" s="167" t="s">
        <v>2394</v>
      </c>
      <c r="G612" s="168">
        <f t="shared" si="84"/>
        <v>2.7777777777777779E-3</v>
      </c>
      <c r="H612" s="167">
        <v>3</v>
      </c>
      <c r="I612" s="168">
        <f t="shared" si="85"/>
        <v>9.2592592592592596E-4</v>
      </c>
    </row>
    <row r="613" spans="1:9" ht="15.3" x14ac:dyDescent="0.5">
      <c r="A613" s="167" t="s">
        <v>452</v>
      </c>
      <c r="B613" s="70" t="s">
        <v>2214</v>
      </c>
      <c r="C613" s="4" t="s">
        <v>197</v>
      </c>
      <c r="D613" s="118" t="s">
        <v>287</v>
      </c>
      <c r="E613" s="167" t="s">
        <v>2377</v>
      </c>
      <c r="F613" s="167" t="s">
        <v>2394</v>
      </c>
      <c r="G613" s="168">
        <f t="shared" si="84"/>
        <v>2.7777777777777779E-3</v>
      </c>
      <c r="H613" s="167">
        <v>3</v>
      </c>
      <c r="I613" s="168">
        <f t="shared" si="85"/>
        <v>9.2592592592592596E-4</v>
      </c>
    </row>
    <row r="614" spans="1:9" ht="15.3" x14ac:dyDescent="0.5">
      <c r="A614" s="167" t="s">
        <v>453</v>
      </c>
      <c r="B614" s="70" t="s">
        <v>2215</v>
      </c>
      <c r="C614" s="4" t="s">
        <v>197</v>
      </c>
      <c r="D614" s="118" t="s">
        <v>287</v>
      </c>
      <c r="E614" s="167" t="s">
        <v>2377</v>
      </c>
      <c r="F614" s="167" t="s">
        <v>2394</v>
      </c>
      <c r="G614" s="168">
        <f t="shared" si="84"/>
        <v>2.7777777777777779E-3</v>
      </c>
      <c r="H614" s="167">
        <v>3</v>
      </c>
      <c r="I614" s="168">
        <f t="shared" si="85"/>
        <v>9.2592592592592596E-4</v>
      </c>
    </row>
    <row r="615" spans="1:9" ht="15.3" x14ac:dyDescent="0.5">
      <c r="A615" s="167" t="s">
        <v>461</v>
      </c>
      <c r="B615" s="70" t="s">
        <v>2216</v>
      </c>
      <c r="C615" s="4" t="s">
        <v>197</v>
      </c>
      <c r="D615" s="118" t="s">
        <v>287</v>
      </c>
      <c r="E615" s="167" t="s">
        <v>2377</v>
      </c>
      <c r="F615" s="167" t="s">
        <v>2394</v>
      </c>
      <c r="G615" s="168">
        <f t="shared" si="84"/>
        <v>2.7777777777777779E-3</v>
      </c>
      <c r="H615" s="167">
        <v>3</v>
      </c>
      <c r="I615" s="168">
        <f t="shared" si="85"/>
        <v>9.2592592592592596E-4</v>
      </c>
    </row>
    <row r="616" spans="1:9" ht="15.3" x14ac:dyDescent="0.5">
      <c r="A616" s="167" t="s">
        <v>464</v>
      </c>
      <c r="B616" s="70" t="s">
        <v>2217</v>
      </c>
      <c r="C616" s="4" t="s">
        <v>197</v>
      </c>
      <c r="D616" s="118" t="s">
        <v>287</v>
      </c>
      <c r="E616" s="167" t="s">
        <v>2377</v>
      </c>
      <c r="F616" s="167" t="s">
        <v>2394</v>
      </c>
      <c r="G616" s="168">
        <f t="shared" si="84"/>
        <v>2.7777777777777779E-3</v>
      </c>
      <c r="H616" s="167">
        <v>3</v>
      </c>
      <c r="I616" s="168">
        <f t="shared" si="85"/>
        <v>9.2592592592592596E-4</v>
      </c>
    </row>
    <row r="617" spans="1:9" ht="15.3" x14ac:dyDescent="0.5">
      <c r="A617" s="167" t="s">
        <v>465</v>
      </c>
      <c r="B617" s="70" t="s">
        <v>2218</v>
      </c>
      <c r="C617" s="4" t="s">
        <v>197</v>
      </c>
      <c r="D617" s="118" t="s">
        <v>287</v>
      </c>
      <c r="E617" s="167" t="s">
        <v>2377</v>
      </c>
      <c r="F617" s="167" t="s">
        <v>2394</v>
      </c>
      <c r="G617" s="168">
        <f t="shared" si="84"/>
        <v>2.7777777777777779E-3</v>
      </c>
      <c r="H617" s="167">
        <v>3</v>
      </c>
      <c r="I617" s="168">
        <f t="shared" si="85"/>
        <v>9.2592592592592596E-4</v>
      </c>
    </row>
    <row r="618" spans="1:9" ht="15.3" x14ac:dyDescent="0.5">
      <c r="A618" s="167" t="s">
        <v>466</v>
      </c>
      <c r="B618" s="70" t="s">
        <v>2219</v>
      </c>
      <c r="C618" s="4" t="s">
        <v>125</v>
      </c>
      <c r="D618" s="118" t="s">
        <v>287</v>
      </c>
      <c r="E618" s="167" t="s">
        <v>2377</v>
      </c>
      <c r="F618" s="167" t="s">
        <v>2394</v>
      </c>
      <c r="G618" s="168">
        <f t="shared" si="84"/>
        <v>2.7777777777777779E-3</v>
      </c>
      <c r="H618" s="167">
        <v>3</v>
      </c>
      <c r="I618" s="168">
        <f t="shared" si="85"/>
        <v>9.2592592592592596E-4</v>
      </c>
    </row>
    <row r="619" spans="1:9" ht="15.3" x14ac:dyDescent="0.5">
      <c r="A619" s="167" t="s">
        <v>467</v>
      </c>
      <c r="B619" s="70" t="s">
        <v>275</v>
      </c>
      <c r="C619" s="4" t="s">
        <v>125</v>
      </c>
      <c r="D619" s="118" t="s">
        <v>287</v>
      </c>
      <c r="E619" s="167" t="s">
        <v>2377</v>
      </c>
      <c r="F619" s="167" t="s">
        <v>2394</v>
      </c>
      <c r="G619" s="168">
        <f t="shared" si="84"/>
        <v>2.7777777777777779E-3</v>
      </c>
      <c r="H619" s="167">
        <v>3</v>
      </c>
      <c r="I619" s="168">
        <f t="shared" si="85"/>
        <v>9.2592592592592596E-4</v>
      </c>
    </row>
    <row r="620" spans="1:9" ht="15.3" x14ac:dyDescent="0.5">
      <c r="A620" s="169">
        <v>7</v>
      </c>
      <c r="B620" s="165" t="s">
        <v>1709</v>
      </c>
      <c r="C620" s="167"/>
      <c r="D620" s="167"/>
      <c r="E620" s="167"/>
      <c r="F620" s="167"/>
      <c r="G620" s="168"/>
      <c r="H620" s="167"/>
      <c r="I620" s="168"/>
    </row>
    <row r="621" spans="1:9" ht="15.3" x14ac:dyDescent="0.5">
      <c r="A621" s="167" t="s">
        <v>475</v>
      </c>
      <c r="B621" s="70" t="s">
        <v>2157</v>
      </c>
      <c r="C621" s="4" t="s">
        <v>197</v>
      </c>
      <c r="D621" s="118" t="s">
        <v>287</v>
      </c>
      <c r="E621" s="167" t="s">
        <v>2377</v>
      </c>
      <c r="F621" s="167" t="s">
        <v>2394</v>
      </c>
      <c r="G621" s="168">
        <f t="shared" si="84"/>
        <v>2.7777777777777779E-3</v>
      </c>
      <c r="H621" s="167">
        <v>3</v>
      </c>
      <c r="I621" s="168">
        <f t="shared" si="85"/>
        <v>9.2592592592592596E-4</v>
      </c>
    </row>
    <row r="622" spans="1:9" ht="15.3" x14ac:dyDescent="0.5">
      <c r="A622" s="167" t="s">
        <v>476</v>
      </c>
      <c r="B622" s="70" t="s">
        <v>2158</v>
      </c>
      <c r="C622" s="4" t="s">
        <v>125</v>
      </c>
      <c r="D622" s="118" t="s">
        <v>287</v>
      </c>
      <c r="E622" s="167" t="s">
        <v>2377</v>
      </c>
      <c r="F622" s="167" t="s">
        <v>2394</v>
      </c>
      <c r="G622" s="168">
        <f t="shared" si="84"/>
        <v>2.7777777777777779E-3</v>
      </c>
      <c r="H622" s="167">
        <v>3</v>
      </c>
      <c r="I622" s="168">
        <f t="shared" si="85"/>
        <v>9.2592592592592596E-4</v>
      </c>
    </row>
    <row r="623" spans="1:9" ht="45.9" x14ac:dyDescent="0.5">
      <c r="A623" s="167" t="s">
        <v>477</v>
      </c>
      <c r="B623" s="70" t="s">
        <v>2159</v>
      </c>
      <c r="C623" s="4" t="s">
        <v>197</v>
      </c>
      <c r="D623" s="118" t="s">
        <v>287</v>
      </c>
      <c r="E623" s="167" t="s">
        <v>2377</v>
      </c>
      <c r="F623" s="167" t="s">
        <v>2394</v>
      </c>
      <c r="G623" s="168">
        <f t="shared" si="84"/>
        <v>2.7777777777777779E-3</v>
      </c>
      <c r="H623" s="167">
        <v>3</v>
      </c>
      <c r="I623" s="168">
        <f t="shared" si="85"/>
        <v>9.2592592592592596E-4</v>
      </c>
    </row>
    <row r="624" spans="1:9" ht="15.3" x14ac:dyDescent="0.5">
      <c r="A624" s="169">
        <v>8</v>
      </c>
      <c r="B624" s="165" t="s">
        <v>1718</v>
      </c>
      <c r="C624" s="167"/>
      <c r="D624" s="167"/>
      <c r="E624" s="167"/>
      <c r="F624" s="167"/>
      <c r="G624" s="167"/>
      <c r="H624" s="167"/>
      <c r="I624" s="169" t="s">
        <v>1590</v>
      </c>
    </row>
    <row r="625" spans="1:9" ht="15.3" x14ac:dyDescent="0.5">
      <c r="A625" s="167" t="s">
        <v>499</v>
      </c>
      <c r="B625" s="70" t="s">
        <v>759</v>
      </c>
      <c r="C625" s="4" t="s">
        <v>195</v>
      </c>
      <c r="D625" s="125" t="s">
        <v>939</v>
      </c>
      <c r="E625" s="167" t="s">
        <v>2414</v>
      </c>
      <c r="F625" s="167" t="s">
        <v>2415</v>
      </c>
      <c r="G625" s="168">
        <f>7/1440</f>
        <v>4.8611111111111112E-3</v>
      </c>
      <c r="H625" s="167">
        <v>3</v>
      </c>
      <c r="I625" s="168">
        <f>G625/H625</f>
        <v>1.6203703703703703E-3</v>
      </c>
    </row>
    <row r="626" spans="1:9" ht="15.3" x14ac:dyDescent="0.5">
      <c r="A626" s="167" t="s">
        <v>500</v>
      </c>
      <c r="B626" s="70" t="s">
        <v>770</v>
      </c>
      <c r="C626" s="4" t="s">
        <v>125</v>
      </c>
      <c r="D626" s="125" t="s">
        <v>940</v>
      </c>
      <c r="E626" s="167" t="s">
        <v>2373</v>
      </c>
      <c r="F626" s="167" t="s">
        <v>2374</v>
      </c>
      <c r="G626" s="168">
        <f>2/1440</f>
        <v>1.3888888888888889E-3</v>
      </c>
      <c r="H626" s="167">
        <v>3</v>
      </c>
      <c r="I626" s="168">
        <f t="shared" ref="I626:I675" si="86">G626/H626</f>
        <v>4.6296296296296298E-4</v>
      </c>
    </row>
    <row r="627" spans="1:9" ht="15.3" x14ac:dyDescent="0.5">
      <c r="A627" s="167" t="s">
        <v>501</v>
      </c>
      <c r="B627" s="70" t="s">
        <v>1719</v>
      </c>
      <c r="C627" s="4" t="s">
        <v>125</v>
      </c>
      <c r="D627" s="125" t="s">
        <v>939</v>
      </c>
      <c r="E627" s="167" t="s">
        <v>2414</v>
      </c>
      <c r="F627" s="167" t="s">
        <v>2415</v>
      </c>
      <c r="G627" s="168">
        <f t="shared" ref="G627:G634" si="87">7/1440</f>
        <v>4.8611111111111112E-3</v>
      </c>
      <c r="H627" s="167">
        <v>3</v>
      </c>
      <c r="I627" s="168">
        <f t="shared" si="86"/>
        <v>1.6203703703703703E-3</v>
      </c>
    </row>
    <row r="628" spans="1:9" ht="15.3" x14ac:dyDescent="0.5">
      <c r="A628" s="167" t="s">
        <v>502</v>
      </c>
      <c r="B628" s="70" t="s">
        <v>1720</v>
      </c>
      <c r="C628" s="4" t="s">
        <v>125</v>
      </c>
      <c r="D628" s="125" t="s">
        <v>333</v>
      </c>
      <c r="E628" s="167" t="s">
        <v>2382</v>
      </c>
      <c r="F628" s="167" t="s">
        <v>2399</v>
      </c>
      <c r="G628" s="168">
        <f>1/1440</f>
        <v>6.9444444444444447E-4</v>
      </c>
      <c r="H628" s="167">
        <v>3</v>
      </c>
      <c r="I628" s="168">
        <f t="shared" si="86"/>
        <v>2.3148148148148149E-4</v>
      </c>
    </row>
    <row r="629" spans="1:9" ht="15.3" x14ac:dyDescent="0.5">
      <c r="A629" s="167" t="s">
        <v>503</v>
      </c>
      <c r="B629" s="70" t="s">
        <v>765</v>
      </c>
      <c r="C629" s="4" t="s">
        <v>125</v>
      </c>
      <c r="D629" s="125" t="s">
        <v>939</v>
      </c>
      <c r="E629" s="167" t="s">
        <v>2414</v>
      </c>
      <c r="F629" s="167" t="s">
        <v>2415</v>
      </c>
      <c r="G629" s="168">
        <f t="shared" si="87"/>
        <v>4.8611111111111112E-3</v>
      </c>
      <c r="H629" s="167">
        <v>3</v>
      </c>
      <c r="I629" s="168">
        <f t="shared" si="86"/>
        <v>1.6203703703703703E-3</v>
      </c>
    </row>
    <row r="630" spans="1:9" ht="15.3" x14ac:dyDescent="0.5">
      <c r="A630" s="167" t="s">
        <v>504</v>
      </c>
      <c r="B630" s="70" t="s">
        <v>764</v>
      </c>
      <c r="C630" s="4" t="s">
        <v>195</v>
      </c>
      <c r="D630" s="125" t="s">
        <v>939</v>
      </c>
      <c r="E630" s="167" t="s">
        <v>2414</v>
      </c>
      <c r="F630" s="167" t="s">
        <v>2415</v>
      </c>
      <c r="G630" s="168">
        <f t="shared" si="87"/>
        <v>4.8611111111111112E-3</v>
      </c>
      <c r="H630" s="167">
        <v>3</v>
      </c>
      <c r="I630" s="168">
        <f t="shared" si="86"/>
        <v>1.6203703703703703E-3</v>
      </c>
    </row>
    <row r="631" spans="1:9" ht="15.3" x14ac:dyDescent="0.5">
      <c r="A631" s="167" t="s">
        <v>505</v>
      </c>
      <c r="B631" s="70" t="s">
        <v>1721</v>
      </c>
      <c r="C631" s="4" t="s">
        <v>125</v>
      </c>
      <c r="D631" s="125" t="s">
        <v>939</v>
      </c>
      <c r="E631" s="167" t="s">
        <v>2414</v>
      </c>
      <c r="F631" s="167" t="s">
        <v>2415</v>
      </c>
      <c r="G631" s="168">
        <f t="shared" si="87"/>
        <v>4.8611111111111112E-3</v>
      </c>
      <c r="H631" s="167">
        <v>3</v>
      </c>
      <c r="I631" s="168">
        <f t="shared" si="86"/>
        <v>1.6203703703703703E-3</v>
      </c>
    </row>
    <row r="632" spans="1:9" ht="15.3" x14ac:dyDescent="0.5">
      <c r="A632" s="167" t="s">
        <v>506</v>
      </c>
      <c r="B632" s="70" t="s">
        <v>1722</v>
      </c>
      <c r="C632" s="4" t="s">
        <v>196</v>
      </c>
      <c r="D632" s="125" t="s">
        <v>939</v>
      </c>
      <c r="E632" s="167" t="s">
        <v>2414</v>
      </c>
      <c r="F632" s="167" t="s">
        <v>2415</v>
      </c>
      <c r="G632" s="168">
        <f t="shared" si="87"/>
        <v>4.8611111111111112E-3</v>
      </c>
      <c r="H632" s="167">
        <v>3</v>
      </c>
      <c r="I632" s="168">
        <f t="shared" si="86"/>
        <v>1.6203703703703703E-3</v>
      </c>
    </row>
    <row r="633" spans="1:9" ht="15.3" x14ac:dyDescent="0.5">
      <c r="A633" s="167" t="s">
        <v>507</v>
      </c>
      <c r="B633" s="70" t="s">
        <v>1723</v>
      </c>
      <c r="C633" s="4" t="s">
        <v>195</v>
      </c>
      <c r="D633" s="125" t="s">
        <v>939</v>
      </c>
      <c r="E633" s="167" t="s">
        <v>2414</v>
      </c>
      <c r="F633" s="167" t="s">
        <v>2415</v>
      </c>
      <c r="G633" s="168">
        <f t="shared" si="87"/>
        <v>4.8611111111111112E-3</v>
      </c>
      <c r="H633" s="167">
        <v>3</v>
      </c>
      <c r="I633" s="168">
        <f t="shared" si="86"/>
        <v>1.6203703703703703E-3</v>
      </c>
    </row>
    <row r="634" spans="1:9" ht="15.3" x14ac:dyDescent="0.5">
      <c r="A634" s="167" t="s">
        <v>508</v>
      </c>
      <c r="B634" s="70" t="s">
        <v>768</v>
      </c>
      <c r="C634" s="4" t="s">
        <v>195</v>
      </c>
      <c r="D634" s="125" t="s">
        <v>939</v>
      </c>
      <c r="E634" s="167" t="s">
        <v>2414</v>
      </c>
      <c r="F634" s="167" t="s">
        <v>2415</v>
      </c>
      <c r="G634" s="168">
        <f t="shared" si="87"/>
        <v>4.8611111111111112E-3</v>
      </c>
      <c r="H634" s="167">
        <v>3</v>
      </c>
      <c r="I634" s="168">
        <f t="shared" si="86"/>
        <v>1.6203703703703703E-3</v>
      </c>
    </row>
    <row r="635" spans="1:9" ht="15.3" x14ac:dyDescent="0.5">
      <c r="A635" s="167" t="s">
        <v>509</v>
      </c>
      <c r="B635" s="70" t="s">
        <v>68</v>
      </c>
      <c r="C635" s="4" t="s">
        <v>125</v>
      </c>
      <c r="D635" s="125" t="s">
        <v>333</v>
      </c>
      <c r="E635" s="167" t="s">
        <v>2382</v>
      </c>
      <c r="F635" s="167" t="s">
        <v>2399</v>
      </c>
      <c r="G635" s="168">
        <f>1/1440</f>
        <v>6.9444444444444447E-4</v>
      </c>
      <c r="H635" s="167">
        <v>7</v>
      </c>
      <c r="I635" s="168">
        <f t="shared" si="86"/>
        <v>9.9206349206349206E-5</v>
      </c>
    </row>
    <row r="636" spans="1:9" ht="15.3" x14ac:dyDescent="0.5">
      <c r="A636" s="167" t="s">
        <v>510</v>
      </c>
      <c r="B636" s="70" t="s">
        <v>69</v>
      </c>
      <c r="C636" s="4" t="s">
        <v>125</v>
      </c>
      <c r="D636" s="125" t="s">
        <v>333</v>
      </c>
      <c r="E636" s="167" t="s">
        <v>2382</v>
      </c>
      <c r="F636" s="167" t="s">
        <v>2399</v>
      </c>
      <c r="G636" s="168">
        <f>1/1440</f>
        <v>6.9444444444444447E-4</v>
      </c>
      <c r="H636" s="167">
        <v>5</v>
      </c>
      <c r="I636" s="168">
        <f t="shared" si="86"/>
        <v>1.3888888888888889E-4</v>
      </c>
    </row>
    <row r="637" spans="1:9" ht="15.3" x14ac:dyDescent="0.5">
      <c r="A637" s="167" t="s">
        <v>511</v>
      </c>
      <c r="B637" s="70" t="s">
        <v>1724</v>
      </c>
      <c r="C637" s="4" t="s">
        <v>125</v>
      </c>
      <c r="D637" s="125" t="s">
        <v>939</v>
      </c>
      <c r="E637" s="167" t="s">
        <v>2414</v>
      </c>
      <c r="F637" s="167" t="s">
        <v>2415</v>
      </c>
      <c r="G637" s="168">
        <f>7/1440</f>
        <v>4.8611111111111112E-3</v>
      </c>
      <c r="H637" s="167">
        <v>3</v>
      </c>
      <c r="I637" s="168">
        <f t="shared" si="86"/>
        <v>1.6203703703703703E-3</v>
      </c>
    </row>
    <row r="638" spans="1:9" ht="15.3" x14ac:dyDescent="0.5">
      <c r="A638" s="167" t="s">
        <v>512</v>
      </c>
      <c r="B638" s="70" t="s">
        <v>1725</v>
      </c>
      <c r="C638" s="4" t="s">
        <v>125</v>
      </c>
      <c r="D638" s="125" t="s">
        <v>939</v>
      </c>
      <c r="E638" s="167" t="s">
        <v>2414</v>
      </c>
      <c r="F638" s="167" t="s">
        <v>2415</v>
      </c>
      <c r="G638" s="168">
        <f t="shared" ref="G638:G662" si="88">7/1440</f>
        <v>4.8611111111111112E-3</v>
      </c>
      <c r="H638" s="167">
        <v>3</v>
      </c>
      <c r="I638" s="168">
        <f t="shared" si="86"/>
        <v>1.6203703703703703E-3</v>
      </c>
    </row>
    <row r="639" spans="1:9" ht="15.3" x14ac:dyDescent="0.5">
      <c r="A639" s="167" t="s">
        <v>525</v>
      </c>
      <c r="B639" s="70" t="s">
        <v>1726</v>
      </c>
      <c r="C639" s="4" t="s">
        <v>125</v>
      </c>
      <c r="D639" s="125" t="s">
        <v>939</v>
      </c>
      <c r="E639" s="167" t="s">
        <v>2414</v>
      </c>
      <c r="F639" s="167" t="s">
        <v>2415</v>
      </c>
      <c r="G639" s="168">
        <f t="shared" si="88"/>
        <v>4.8611111111111112E-3</v>
      </c>
      <c r="H639" s="167">
        <v>3</v>
      </c>
      <c r="I639" s="168">
        <f t="shared" si="86"/>
        <v>1.6203703703703703E-3</v>
      </c>
    </row>
    <row r="640" spans="1:9" ht="15.3" x14ac:dyDescent="0.5">
      <c r="A640" s="167" t="s">
        <v>526</v>
      </c>
      <c r="B640" s="70" t="s">
        <v>1727</v>
      </c>
      <c r="C640" s="4" t="s">
        <v>125</v>
      </c>
      <c r="D640" s="125" t="s">
        <v>939</v>
      </c>
      <c r="E640" s="167" t="s">
        <v>2414</v>
      </c>
      <c r="F640" s="167" t="s">
        <v>2415</v>
      </c>
      <c r="G640" s="168">
        <f t="shared" si="88"/>
        <v>4.8611111111111112E-3</v>
      </c>
      <c r="H640" s="167">
        <v>3</v>
      </c>
      <c r="I640" s="168">
        <f t="shared" si="86"/>
        <v>1.6203703703703703E-3</v>
      </c>
    </row>
    <row r="641" spans="1:9" ht="15.3" x14ac:dyDescent="0.5">
      <c r="A641" s="167" t="s">
        <v>527</v>
      </c>
      <c r="B641" s="70" t="s">
        <v>1728</v>
      </c>
      <c r="C641" s="4" t="s">
        <v>125</v>
      </c>
      <c r="D641" s="125" t="s">
        <v>939</v>
      </c>
      <c r="E641" s="167" t="s">
        <v>2414</v>
      </c>
      <c r="F641" s="167" t="s">
        <v>2415</v>
      </c>
      <c r="G641" s="168">
        <f t="shared" si="88"/>
        <v>4.8611111111111112E-3</v>
      </c>
      <c r="H641" s="167">
        <v>3</v>
      </c>
      <c r="I641" s="168">
        <f t="shared" si="86"/>
        <v>1.6203703703703703E-3</v>
      </c>
    </row>
    <row r="642" spans="1:9" ht="15.3" x14ac:dyDescent="0.5">
      <c r="A642" s="167" t="s">
        <v>528</v>
      </c>
      <c r="B642" s="70" t="s">
        <v>1729</v>
      </c>
      <c r="C642" s="4" t="s">
        <v>125</v>
      </c>
      <c r="D642" s="125" t="s">
        <v>939</v>
      </c>
      <c r="E642" s="167" t="s">
        <v>2414</v>
      </c>
      <c r="F642" s="167" t="s">
        <v>2415</v>
      </c>
      <c r="G642" s="168">
        <f t="shared" si="88"/>
        <v>4.8611111111111112E-3</v>
      </c>
      <c r="H642" s="167">
        <v>3</v>
      </c>
      <c r="I642" s="168">
        <f t="shared" si="86"/>
        <v>1.6203703703703703E-3</v>
      </c>
    </row>
    <row r="643" spans="1:9" ht="15.3" x14ac:dyDescent="0.5">
      <c r="A643" s="167" t="s">
        <v>529</v>
      </c>
      <c r="B643" s="70" t="s">
        <v>1730</v>
      </c>
      <c r="C643" s="4" t="s">
        <v>125</v>
      </c>
      <c r="D643" s="125" t="s">
        <v>939</v>
      </c>
      <c r="E643" s="167" t="s">
        <v>2414</v>
      </c>
      <c r="F643" s="167" t="s">
        <v>2415</v>
      </c>
      <c r="G643" s="168">
        <f t="shared" si="88"/>
        <v>4.8611111111111112E-3</v>
      </c>
      <c r="H643" s="167">
        <v>3</v>
      </c>
      <c r="I643" s="168">
        <f t="shared" si="86"/>
        <v>1.6203703703703703E-3</v>
      </c>
    </row>
    <row r="644" spans="1:9" ht="15.3" x14ac:dyDescent="0.5">
      <c r="A644" s="167" t="s">
        <v>1071</v>
      </c>
      <c r="B644" s="70" t="s">
        <v>1731</v>
      </c>
      <c r="C644" s="4" t="s">
        <v>125</v>
      </c>
      <c r="D644" s="125" t="s">
        <v>939</v>
      </c>
      <c r="E644" s="167" t="s">
        <v>2414</v>
      </c>
      <c r="F644" s="167" t="s">
        <v>2415</v>
      </c>
      <c r="G644" s="168">
        <f t="shared" si="88"/>
        <v>4.8611111111111112E-3</v>
      </c>
      <c r="H644" s="167">
        <v>3</v>
      </c>
      <c r="I644" s="168">
        <f t="shared" si="86"/>
        <v>1.6203703703703703E-3</v>
      </c>
    </row>
    <row r="645" spans="1:9" ht="15.3" x14ac:dyDescent="0.5">
      <c r="A645" s="167" t="s">
        <v>1072</v>
      </c>
      <c r="B645" s="70" t="s">
        <v>1732</v>
      </c>
      <c r="C645" s="4" t="s">
        <v>125</v>
      </c>
      <c r="D645" s="125" t="s">
        <v>939</v>
      </c>
      <c r="E645" s="167" t="s">
        <v>2414</v>
      </c>
      <c r="F645" s="167" t="s">
        <v>2415</v>
      </c>
      <c r="G645" s="168">
        <f t="shared" si="88"/>
        <v>4.8611111111111112E-3</v>
      </c>
      <c r="H645" s="167">
        <v>3</v>
      </c>
      <c r="I645" s="168">
        <f t="shared" si="86"/>
        <v>1.6203703703703703E-3</v>
      </c>
    </row>
    <row r="646" spans="1:9" ht="15.3" x14ac:dyDescent="0.5">
      <c r="A646" s="167" t="s">
        <v>1073</v>
      </c>
      <c r="B646" s="70" t="s">
        <v>1733</v>
      </c>
      <c r="C646" s="4" t="s">
        <v>125</v>
      </c>
      <c r="D646" s="125" t="s">
        <v>939</v>
      </c>
      <c r="E646" s="167" t="s">
        <v>2414</v>
      </c>
      <c r="F646" s="167" t="s">
        <v>2415</v>
      </c>
      <c r="G646" s="168">
        <f t="shared" si="88"/>
        <v>4.8611111111111112E-3</v>
      </c>
      <c r="H646" s="167">
        <v>3</v>
      </c>
      <c r="I646" s="168">
        <f t="shared" si="86"/>
        <v>1.6203703703703703E-3</v>
      </c>
    </row>
    <row r="647" spans="1:9" ht="15.3" x14ac:dyDescent="0.5">
      <c r="A647" s="167" t="s">
        <v>1074</v>
      </c>
      <c r="B647" s="70" t="s">
        <v>1734</v>
      </c>
      <c r="C647" s="4" t="s">
        <v>125</v>
      </c>
      <c r="D647" s="125" t="s">
        <v>939</v>
      </c>
      <c r="E647" s="167" t="s">
        <v>2414</v>
      </c>
      <c r="F647" s="167" t="s">
        <v>2415</v>
      </c>
      <c r="G647" s="168">
        <f t="shared" si="88"/>
        <v>4.8611111111111112E-3</v>
      </c>
      <c r="H647" s="167">
        <v>3</v>
      </c>
      <c r="I647" s="168">
        <f t="shared" si="86"/>
        <v>1.6203703703703703E-3</v>
      </c>
    </row>
    <row r="648" spans="1:9" ht="15.3" x14ac:dyDescent="0.5">
      <c r="A648" s="167" t="s">
        <v>1075</v>
      </c>
      <c r="B648" s="70" t="s">
        <v>1735</v>
      </c>
      <c r="C648" s="4" t="s">
        <v>125</v>
      </c>
      <c r="D648" s="125" t="s">
        <v>939</v>
      </c>
      <c r="E648" s="167" t="s">
        <v>2414</v>
      </c>
      <c r="F648" s="167" t="s">
        <v>2415</v>
      </c>
      <c r="G648" s="168">
        <f t="shared" si="88"/>
        <v>4.8611111111111112E-3</v>
      </c>
      <c r="H648" s="167">
        <v>3</v>
      </c>
      <c r="I648" s="168">
        <f t="shared" si="86"/>
        <v>1.6203703703703703E-3</v>
      </c>
    </row>
    <row r="649" spans="1:9" ht="15.3" x14ac:dyDescent="0.5">
      <c r="A649" s="167" t="s">
        <v>1076</v>
      </c>
      <c r="B649" s="70" t="s">
        <v>1736</v>
      </c>
      <c r="C649" s="4" t="s">
        <v>125</v>
      </c>
      <c r="D649" s="125" t="s">
        <v>939</v>
      </c>
      <c r="E649" s="167" t="s">
        <v>2414</v>
      </c>
      <c r="F649" s="167" t="s">
        <v>2415</v>
      </c>
      <c r="G649" s="168">
        <f t="shared" si="88"/>
        <v>4.8611111111111112E-3</v>
      </c>
      <c r="H649" s="167">
        <v>3</v>
      </c>
      <c r="I649" s="168">
        <f t="shared" si="86"/>
        <v>1.6203703703703703E-3</v>
      </c>
    </row>
    <row r="650" spans="1:9" ht="15.3" x14ac:dyDescent="0.5">
      <c r="A650" s="167" t="s">
        <v>1763</v>
      </c>
      <c r="B650" s="70" t="s">
        <v>1737</v>
      </c>
      <c r="C650" s="4" t="s">
        <v>125</v>
      </c>
      <c r="D650" s="125" t="s">
        <v>939</v>
      </c>
      <c r="E650" s="167" t="s">
        <v>2414</v>
      </c>
      <c r="F650" s="167" t="s">
        <v>2415</v>
      </c>
      <c r="G650" s="168">
        <f t="shared" si="88"/>
        <v>4.8611111111111112E-3</v>
      </c>
      <c r="H650" s="167">
        <v>3</v>
      </c>
      <c r="I650" s="168">
        <f t="shared" si="86"/>
        <v>1.6203703703703703E-3</v>
      </c>
    </row>
    <row r="651" spans="1:9" ht="15.3" x14ac:dyDescent="0.5">
      <c r="A651" s="167" t="s">
        <v>1764</v>
      </c>
      <c r="B651" s="70" t="s">
        <v>1738</v>
      </c>
      <c r="C651" s="4" t="s">
        <v>125</v>
      </c>
      <c r="D651" s="125" t="s">
        <v>939</v>
      </c>
      <c r="E651" s="167" t="s">
        <v>2414</v>
      </c>
      <c r="F651" s="167" t="s">
        <v>2415</v>
      </c>
      <c r="G651" s="168">
        <f t="shared" si="88"/>
        <v>4.8611111111111112E-3</v>
      </c>
      <c r="H651" s="167">
        <v>3</v>
      </c>
      <c r="I651" s="168">
        <f t="shared" si="86"/>
        <v>1.6203703703703703E-3</v>
      </c>
    </row>
    <row r="652" spans="1:9" ht="15.3" x14ac:dyDescent="0.5">
      <c r="A652" s="167" t="s">
        <v>1765</v>
      </c>
      <c r="B652" s="70" t="s">
        <v>1739</v>
      </c>
      <c r="C652" s="4" t="s">
        <v>125</v>
      </c>
      <c r="D652" s="125" t="s">
        <v>939</v>
      </c>
      <c r="E652" s="167" t="s">
        <v>2414</v>
      </c>
      <c r="F652" s="167" t="s">
        <v>2415</v>
      </c>
      <c r="G652" s="168">
        <f t="shared" si="88"/>
        <v>4.8611111111111112E-3</v>
      </c>
      <c r="H652" s="167">
        <v>3</v>
      </c>
      <c r="I652" s="168">
        <f t="shared" si="86"/>
        <v>1.6203703703703703E-3</v>
      </c>
    </row>
    <row r="653" spans="1:9" ht="15.3" x14ac:dyDescent="0.5">
      <c r="A653" s="167" t="s">
        <v>1766</v>
      </c>
      <c r="B653" s="70" t="s">
        <v>1740</v>
      </c>
      <c r="C653" s="4" t="s">
        <v>125</v>
      </c>
      <c r="D653" s="125" t="s">
        <v>939</v>
      </c>
      <c r="E653" s="167" t="s">
        <v>2414</v>
      </c>
      <c r="F653" s="167" t="s">
        <v>2415</v>
      </c>
      <c r="G653" s="168">
        <f t="shared" si="88"/>
        <v>4.8611111111111112E-3</v>
      </c>
      <c r="H653" s="167">
        <v>3</v>
      </c>
      <c r="I653" s="168">
        <f t="shared" si="86"/>
        <v>1.6203703703703703E-3</v>
      </c>
    </row>
    <row r="654" spans="1:9" ht="15.3" x14ac:dyDescent="0.5">
      <c r="A654" s="167" t="s">
        <v>1767</v>
      </c>
      <c r="B654" s="70" t="s">
        <v>1741</v>
      </c>
      <c r="C654" s="4" t="s">
        <v>125</v>
      </c>
      <c r="D654" s="125" t="s">
        <v>939</v>
      </c>
      <c r="E654" s="167" t="s">
        <v>2414</v>
      </c>
      <c r="F654" s="167" t="s">
        <v>2415</v>
      </c>
      <c r="G654" s="168">
        <f t="shared" si="88"/>
        <v>4.8611111111111112E-3</v>
      </c>
      <c r="H654" s="167">
        <v>3</v>
      </c>
      <c r="I654" s="168">
        <f t="shared" si="86"/>
        <v>1.6203703703703703E-3</v>
      </c>
    </row>
    <row r="655" spans="1:9" ht="15.3" x14ac:dyDescent="0.5">
      <c r="A655" s="167" t="s">
        <v>1768</v>
      </c>
      <c r="B655" s="70" t="s">
        <v>1742</v>
      </c>
      <c r="C655" s="4" t="s">
        <v>125</v>
      </c>
      <c r="D655" s="125" t="s">
        <v>939</v>
      </c>
      <c r="E655" s="167" t="s">
        <v>2414</v>
      </c>
      <c r="F655" s="167" t="s">
        <v>2415</v>
      </c>
      <c r="G655" s="168">
        <f t="shared" si="88"/>
        <v>4.8611111111111112E-3</v>
      </c>
      <c r="H655" s="167">
        <v>3</v>
      </c>
      <c r="I655" s="168">
        <f t="shared" si="86"/>
        <v>1.6203703703703703E-3</v>
      </c>
    </row>
    <row r="656" spans="1:9" ht="15.3" x14ac:dyDescent="0.5">
      <c r="A656" s="167" t="s">
        <v>1769</v>
      </c>
      <c r="B656" s="70" t="s">
        <v>1743</v>
      </c>
      <c r="C656" s="4" t="s">
        <v>125</v>
      </c>
      <c r="D656" s="125" t="s">
        <v>939</v>
      </c>
      <c r="E656" s="167" t="s">
        <v>2414</v>
      </c>
      <c r="F656" s="167" t="s">
        <v>2415</v>
      </c>
      <c r="G656" s="168">
        <f t="shared" si="88"/>
        <v>4.8611111111111112E-3</v>
      </c>
      <c r="H656" s="167">
        <v>3</v>
      </c>
      <c r="I656" s="168">
        <f t="shared" si="86"/>
        <v>1.6203703703703703E-3</v>
      </c>
    </row>
    <row r="657" spans="1:9" ht="15.3" x14ac:dyDescent="0.5">
      <c r="A657" s="167" t="s">
        <v>1770</v>
      </c>
      <c r="B657" s="70" t="s">
        <v>1744</v>
      </c>
      <c r="C657" s="4" t="s">
        <v>125</v>
      </c>
      <c r="D657" s="125" t="s">
        <v>939</v>
      </c>
      <c r="E657" s="167" t="s">
        <v>2414</v>
      </c>
      <c r="F657" s="167" t="s">
        <v>2415</v>
      </c>
      <c r="G657" s="168">
        <f t="shared" si="88"/>
        <v>4.8611111111111112E-3</v>
      </c>
      <c r="H657" s="167">
        <v>3</v>
      </c>
      <c r="I657" s="168">
        <f t="shared" si="86"/>
        <v>1.6203703703703703E-3</v>
      </c>
    </row>
    <row r="658" spans="1:9" ht="15.3" x14ac:dyDescent="0.5">
      <c r="A658" s="167" t="s">
        <v>1771</v>
      </c>
      <c r="B658" s="70" t="s">
        <v>1745</v>
      </c>
      <c r="C658" s="4" t="s">
        <v>125</v>
      </c>
      <c r="D658" s="125" t="s">
        <v>939</v>
      </c>
      <c r="E658" s="167" t="s">
        <v>2414</v>
      </c>
      <c r="F658" s="167" t="s">
        <v>2415</v>
      </c>
      <c r="G658" s="168">
        <f t="shared" si="88"/>
        <v>4.8611111111111112E-3</v>
      </c>
      <c r="H658" s="167">
        <v>3</v>
      </c>
      <c r="I658" s="168">
        <f t="shared" si="86"/>
        <v>1.6203703703703703E-3</v>
      </c>
    </row>
    <row r="659" spans="1:9" ht="15.3" x14ac:dyDescent="0.5">
      <c r="A659" s="167" t="s">
        <v>1772</v>
      </c>
      <c r="B659" s="70" t="s">
        <v>1746</v>
      </c>
      <c r="C659" s="4" t="s">
        <v>125</v>
      </c>
      <c r="D659" s="125" t="s">
        <v>939</v>
      </c>
      <c r="E659" s="167" t="s">
        <v>2414</v>
      </c>
      <c r="F659" s="167" t="s">
        <v>2415</v>
      </c>
      <c r="G659" s="168">
        <f t="shared" si="88"/>
        <v>4.8611111111111112E-3</v>
      </c>
      <c r="H659" s="167">
        <v>3</v>
      </c>
      <c r="I659" s="168">
        <f t="shared" si="86"/>
        <v>1.6203703703703703E-3</v>
      </c>
    </row>
    <row r="660" spans="1:9" ht="15.3" x14ac:dyDescent="0.5">
      <c r="A660" s="167" t="s">
        <v>1773</v>
      </c>
      <c r="B660" s="70" t="s">
        <v>1747</v>
      </c>
      <c r="C660" s="4" t="s">
        <v>125</v>
      </c>
      <c r="D660" s="125" t="s">
        <v>939</v>
      </c>
      <c r="E660" s="167" t="s">
        <v>2414</v>
      </c>
      <c r="F660" s="167" t="s">
        <v>2415</v>
      </c>
      <c r="G660" s="168">
        <f t="shared" si="88"/>
        <v>4.8611111111111112E-3</v>
      </c>
      <c r="H660" s="167">
        <v>3</v>
      </c>
      <c r="I660" s="168">
        <f t="shared" si="86"/>
        <v>1.6203703703703703E-3</v>
      </c>
    </row>
    <row r="661" spans="1:9" ht="15.3" x14ac:dyDescent="0.5">
      <c r="A661" s="167" t="s">
        <v>1774</v>
      </c>
      <c r="B661" s="70" t="s">
        <v>1748</v>
      </c>
      <c r="C661" s="4" t="s">
        <v>125</v>
      </c>
      <c r="D661" s="125" t="s">
        <v>939</v>
      </c>
      <c r="E661" s="167" t="s">
        <v>2414</v>
      </c>
      <c r="F661" s="167" t="s">
        <v>2415</v>
      </c>
      <c r="G661" s="168">
        <f t="shared" si="88"/>
        <v>4.8611111111111112E-3</v>
      </c>
      <c r="H661" s="167">
        <v>3</v>
      </c>
      <c r="I661" s="168">
        <f t="shared" si="86"/>
        <v>1.6203703703703703E-3</v>
      </c>
    </row>
    <row r="662" spans="1:9" ht="15.3" x14ac:dyDescent="0.5">
      <c r="A662" s="167" t="s">
        <v>1775</v>
      </c>
      <c r="B662" s="70" t="s">
        <v>1749</v>
      </c>
      <c r="C662" s="4" t="s">
        <v>125</v>
      </c>
      <c r="D662" s="125" t="s">
        <v>939</v>
      </c>
      <c r="E662" s="167" t="s">
        <v>2414</v>
      </c>
      <c r="F662" s="167" t="s">
        <v>2415</v>
      </c>
      <c r="G662" s="168">
        <f t="shared" si="88"/>
        <v>4.8611111111111112E-3</v>
      </c>
      <c r="H662" s="167">
        <v>3</v>
      </c>
      <c r="I662" s="168">
        <f t="shared" si="86"/>
        <v>1.6203703703703703E-3</v>
      </c>
    </row>
    <row r="663" spans="1:9" ht="15.3" x14ac:dyDescent="0.5">
      <c r="A663" s="167" t="s">
        <v>1776</v>
      </c>
      <c r="B663" s="70" t="s">
        <v>1750</v>
      </c>
      <c r="C663" s="4" t="s">
        <v>125</v>
      </c>
      <c r="D663" s="125" t="s">
        <v>333</v>
      </c>
      <c r="E663" s="167" t="s">
        <v>2382</v>
      </c>
      <c r="F663" s="167" t="s">
        <v>2399</v>
      </c>
      <c r="G663" s="168">
        <f>1/1440</f>
        <v>6.9444444444444447E-4</v>
      </c>
      <c r="H663" s="167">
        <v>3</v>
      </c>
      <c r="I663" s="168">
        <f t="shared" si="86"/>
        <v>2.3148148148148149E-4</v>
      </c>
    </row>
    <row r="664" spans="1:9" ht="15.3" x14ac:dyDescent="0.5">
      <c r="A664" s="167" t="s">
        <v>1777</v>
      </c>
      <c r="B664" s="70" t="s">
        <v>1751</v>
      </c>
      <c r="C664" s="4" t="s">
        <v>125</v>
      </c>
      <c r="D664" s="125" t="s">
        <v>333</v>
      </c>
      <c r="E664" s="167" t="s">
        <v>2382</v>
      </c>
      <c r="F664" s="167" t="s">
        <v>2399</v>
      </c>
      <c r="G664" s="168">
        <f t="shared" ref="G664:G675" si="89">1/1440</f>
        <v>6.9444444444444447E-4</v>
      </c>
      <c r="H664" s="167">
        <v>3</v>
      </c>
      <c r="I664" s="168">
        <f t="shared" si="86"/>
        <v>2.3148148148148149E-4</v>
      </c>
    </row>
    <row r="665" spans="1:9" ht="15.3" x14ac:dyDescent="0.5">
      <c r="A665" s="167" t="s">
        <v>1778</v>
      </c>
      <c r="B665" s="70" t="s">
        <v>1752</v>
      </c>
      <c r="C665" s="4" t="s">
        <v>125</v>
      </c>
      <c r="D665" s="125" t="s">
        <v>333</v>
      </c>
      <c r="E665" s="167" t="s">
        <v>2382</v>
      </c>
      <c r="F665" s="167" t="s">
        <v>2399</v>
      </c>
      <c r="G665" s="168">
        <f t="shared" si="89"/>
        <v>6.9444444444444447E-4</v>
      </c>
      <c r="H665" s="167">
        <v>3</v>
      </c>
      <c r="I665" s="168">
        <f t="shared" si="86"/>
        <v>2.3148148148148149E-4</v>
      </c>
    </row>
    <row r="666" spans="1:9" ht="15.3" x14ac:dyDescent="0.5">
      <c r="A666" s="167" t="s">
        <v>1779</v>
      </c>
      <c r="B666" s="70" t="s">
        <v>1753</v>
      </c>
      <c r="C666" s="4" t="s">
        <v>125</v>
      </c>
      <c r="D666" s="125" t="s">
        <v>333</v>
      </c>
      <c r="E666" s="167" t="s">
        <v>2382</v>
      </c>
      <c r="F666" s="167" t="s">
        <v>2399</v>
      </c>
      <c r="G666" s="168">
        <f t="shared" si="89"/>
        <v>6.9444444444444447E-4</v>
      </c>
      <c r="H666" s="167">
        <v>3</v>
      </c>
      <c r="I666" s="168">
        <f t="shared" si="86"/>
        <v>2.3148148148148149E-4</v>
      </c>
    </row>
    <row r="667" spans="1:9" ht="15.3" x14ac:dyDescent="0.5">
      <c r="A667" s="167" t="s">
        <v>1780</v>
      </c>
      <c r="B667" s="70" t="s">
        <v>1754</v>
      </c>
      <c r="C667" s="4" t="s">
        <v>125</v>
      </c>
      <c r="D667" s="125" t="s">
        <v>333</v>
      </c>
      <c r="E667" s="167" t="s">
        <v>2382</v>
      </c>
      <c r="F667" s="167" t="s">
        <v>2399</v>
      </c>
      <c r="G667" s="168">
        <f t="shared" si="89"/>
        <v>6.9444444444444447E-4</v>
      </c>
      <c r="H667" s="167">
        <v>3</v>
      </c>
      <c r="I667" s="168">
        <f t="shared" si="86"/>
        <v>2.3148148148148149E-4</v>
      </c>
    </row>
    <row r="668" spans="1:9" ht="15.3" x14ac:dyDescent="0.5">
      <c r="A668" s="167" t="s">
        <v>1781</v>
      </c>
      <c r="B668" s="70" t="s">
        <v>1755</v>
      </c>
      <c r="C668" s="4" t="s">
        <v>125</v>
      </c>
      <c r="D668" s="125" t="s">
        <v>333</v>
      </c>
      <c r="E668" s="167" t="s">
        <v>2382</v>
      </c>
      <c r="F668" s="167" t="s">
        <v>2399</v>
      </c>
      <c r="G668" s="168">
        <f t="shared" si="89"/>
        <v>6.9444444444444447E-4</v>
      </c>
      <c r="H668" s="167">
        <v>3</v>
      </c>
      <c r="I668" s="168">
        <f t="shared" si="86"/>
        <v>2.3148148148148149E-4</v>
      </c>
    </row>
    <row r="669" spans="1:9" ht="15.3" x14ac:dyDescent="0.5">
      <c r="A669" s="167" t="s">
        <v>1782</v>
      </c>
      <c r="B669" s="70" t="s">
        <v>1756</v>
      </c>
      <c r="C669" s="4" t="s">
        <v>125</v>
      </c>
      <c r="D669" s="125" t="s">
        <v>333</v>
      </c>
      <c r="E669" s="167" t="s">
        <v>2382</v>
      </c>
      <c r="F669" s="167" t="s">
        <v>2399</v>
      </c>
      <c r="G669" s="168">
        <f t="shared" si="89"/>
        <v>6.9444444444444447E-4</v>
      </c>
      <c r="H669" s="167">
        <v>3</v>
      </c>
      <c r="I669" s="168">
        <f t="shared" si="86"/>
        <v>2.3148148148148149E-4</v>
      </c>
    </row>
    <row r="670" spans="1:9" ht="15.3" x14ac:dyDescent="0.5">
      <c r="A670" s="167" t="s">
        <v>1783</v>
      </c>
      <c r="B670" s="70" t="s">
        <v>1757</v>
      </c>
      <c r="C670" s="4" t="s">
        <v>125</v>
      </c>
      <c r="D670" s="125" t="s">
        <v>333</v>
      </c>
      <c r="E670" s="167" t="s">
        <v>2382</v>
      </c>
      <c r="F670" s="167" t="s">
        <v>2399</v>
      </c>
      <c r="G670" s="168">
        <f t="shared" si="89"/>
        <v>6.9444444444444447E-4</v>
      </c>
      <c r="H670" s="167">
        <v>3</v>
      </c>
      <c r="I670" s="168">
        <f t="shared" si="86"/>
        <v>2.3148148148148149E-4</v>
      </c>
    </row>
    <row r="671" spans="1:9" ht="15.3" x14ac:dyDescent="0.5">
      <c r="A671" s="167" t="s">
        <v>1784</v>
      </c>
      <c r="B671" s="70" t="s">
        <v>1758</v>
      </c>
      <c r="C671" s="4" t="s">
        <v>125</v>
      </c>
      <c r="D671" s="125" t="s">
        <v>333</v>
      </c>
      <c r="E671" s="167" t="s">
        <v>2382</v>
      </c>
      <c r="F671" s="167" t="s">
        <v>2399</v>
      </c>
      <c r="G671" s="168">
        <f t="shared" si="89"/>
        <v>6.9444444444444447E-4</v>
      </c>
      <c r="H671" s="167">
        <v>3</v>
      </c>
      <c r="I671" s="168">
        <f t="shared" si="86"/>
        <v>2.3148148148148149E-4</v>
      </c>
    </row>
    <row r="672" spans="1:9" ht="15.3" x14ac:dyDescent="0.5">
      <c r="A672" s="167" t="s">
        <v>1785</v>
      </c>
      <c r="B672" s="70" t="s">
        <v>1759</v>
      </c>
      <c r="C672" s="4" t="s">
        <v>125</v>
      </c>
      <c r="D672" s="125" t="s">
        <v>333</v>
      </c>
      <c r="E672" s="167" t="s">
        <v>2382</v>
      </c>
      <c r="F672" s="167" t="s">
        <v>2399</v>
      </c>
      <c r="G672" s="168">
        <f t="shared" si="89"/>
        <v>6.9444444444444447E-4</v>
      </c>
      <c r="H672" s="167">
        <v>3</v>
      </c>
      <c r="I672" s="168">
        <f t="shared" si="86"/>
        <v>2.3148148148148149E-4</v>
      </c>
    </row>
    <row r="673" spans="1:9" ht="15.3" x14ac:dyDescent="0.5">
      <c r="A673" s="167" t="s">
        <v>1786</v>
      </c>
      <c r="B673" s="70" t="s">
        <v>1760</v>
      </c>
      <c r="C673" s="4" t="s">
        <v>125</v>
      </c>
      <c r="D673" s="125" t="s">
        <v>333</v>
      </c>
      <c r="E673" s="167" t="s">
        <v>2382</v>
      </c>
      <c r="F673" s="167" t="s">
        <v>2399</v>
      </c>
      <c r="G673" s="168">
        <f t="shared" si="89"/>
        <v>6.9444444444444447E-4</v>
      </c>
      <c r="H673" s="167">
        <v>3</v>
      </c>
      <c r="I673" s="168">
        <f t="shared" si="86"/>
        <v>2.3148148148148149E-4</v>
      </c>
    </row>
    <row r="674" spans="1:9" ht="15.3" x14ac:dyDescent="0.5">
      <c r="A674" s="167" t="s">
        <v>1787</v>
      </c>
      <c r="B674" s="70" t="s">
        <v>1761</v>
      </c>
      <c r="C674" s="4" t="s">
        <v>125</v>
      </c>
      <c r="D674" s="125" t="s">
        <v>333</v>
      </c>
      <c r="E674" s="167" t="s">
        <v>2382</v>
      </c>
      <c r="F674" s="167" t="s">
        <v>2399</v>
      </c>
      <c r="G674" s="168">
        <f t="shared" si="89"/>
        <v>6.9444444444444447E-4</v>
      </c>
      <c r="H674" s="167">
        <v>3</v>
      </c>
      <c r="I674" s="168">
        <f t="shared" si="86"/>
        <v>2.3148148148148149E-4</v>
      </c>
    </row>
    <row r="675" spans="1:9" ht="15.3" x14ac:dyDescent="0.5">
      <c r="A675" s="167" t="s">
        <v>1788</v>
      </c>
      <c r="B675" s="72" t="s">
        <v>1762</v>
      </c>
      <c r="C675" s="31" t="s">
        <v>125</v>
      </c>
      <c r="D675" s="125" t="s">
        <v>333</v>
      </c>
      <c r="E675" s="167" t="s">
        <v>2382</v>
      </c>
      <c r="F675" s="167" t="s">
        <v>2399</v>
      </c>
      <c r="G675" s="168">
        <f t="shared" si="89"/>
        <v>6.9444444444444447E-4</v>
      </c>
      <c r="H675" s="167">
        <v>3</v>
      </c>
      <c r="I675" s="168">
        <f t="shared" si="86"/>
        <v>2.3148148148148149E-4</v>
      </c>
    </row>
    <row r="676" spans="1:9" ht="15.3" x14ac:dyDescent="0.5">
      <c r="A676" s="169">
        <v>9</v>
      </c>
      <c r="B676" s="165" t="s">
        <v>1789</v>
      </c>
      <c r="C676" s="167"/>
      <c r="D676" s="167"/>
      <c r="E676" s="167"/>
      <c r="F676" s="167"/>
      <c r="G676" s="167"/>
      <c r="H676" s="167"/>
      <c r="I676" s="169" t="s">
        <v>1590</v>
      </c>
    </row>
    <row r="677" spans="1:9" ht="15.3" x14ac:dyDescent="0.5">
      <c r="A677" s="167" t="s">
        <v>530</v>
      </c>
      <c r="B677" s="70" t="s">
        <v>1790</v>
      </c>
      <c r="C677" s="4" t="s">
        <v>195</v>
      </c>
      <c r="D677" s="125" t="s">
        <v>333</v>
      </c>
      <c r="E677" s="167" t="s">
        <v>2382</v>
      </c>
      <c r="F677" s="167" t="s">
        <v>2399</v>
      </c>
      <c r="G677" s="168">
        <f t="shared" ref="G677:G682" si="90">1/1440</f>
        <v>6.9444444444444447E-4</v>
      </c>
      <c r="H677" s="167">
        <v>3</v>
      </c>
      <c r="I677" s="168">
        <f>G677/H677</f>
        <v>2.3148148148148149E-4</v>
      </c>
    </row>
    <row r="678" spans="1:9" ht="15.3" x14ac:dyDescent="0.5">
      <c r="A678" s="167" t="s">
        <v>531</v>
      </c>
      <c r="B678" s="70" t="s">
        <v>806</v>
      </c>
      <c r="C678" s="4" t="s">
        <v>195</v>
      </c>
      <c r="D678" s="125" t="s">
        <v>940</v>
      </c>
      <c r="E678" s="167" t="s">
        <v>2373</v>
      </c>
      <c r="F678" s="167" t="s">
        <v>2374</v>
      </c>
      <c r="G678" s="168">
        <f>2/1440</f>
        <v>1.3888888888888889E-3</v>
      </c>
      <c r="H678" s="167">
        <v>3</v>
      </c>
      <c r="I678" s="168">
        <f t="shared" ref="I678:I695" si="91">G678/H678</f>
        <v>4.6296296296296298E-4</v>
      </c>
    </row>
    <row r="679" spans="1:9" ht="15.3" x14ac:dyDescent="0.5">
      <c r="A679" s="167" t="s">
        <v>532</v>
      </c>
      <c r="B679" s="70" t="s">
        <v>1791</v>
      </c>
      <c r="C679" s="4" t="s">
        <v>195</v>
      </c>
      <c r="D679" s="125" t="s">
        <v>333</v>
      </c>
      <c r="E679" s="167" t="s">
        <v>2382</v>
      </c>
      <c r="F679" s="167" t="s">
        <v>2399</v>
      </c>
      <c r="G679" s="168">
        <f t="shared" si="90"/>
        <v>6.9444444444444447E-4</v>
      </c>
      <c r="H679" s="167">
        <v>3</v>
      </c>
      <c r="I679" s="168">
        <f t="shared" si="91"/>
        <v>2.3148148148148149E-4</v>
      </c>
    </row>
    <row r="680" spans="1:9" ht="15.3" x14ac:dyDescent="0.5">
      <c r="A680" s="167" t="s">
        <v>533</v>
      </c>
      <c r="B680" s="70" t="s">
        <v>1792</v>
      </c>
      <c r="C680" s="4" t="s">
        <v>195</v>
      </c>
      <c r="D680" s="125" t="s">
        <v>333</v>
      </c>
      <c r="E680" s="167" t="s">
        <v>2382</v>
      </c>
      <c r="F680" s="167" t="s">
        <v>2399</v>
      </c>
      <c r="G680" s="168">
        <f t="shared" si="90"/>
        <v>6.9444444444444447E-4</v>
      </c>
      <c r="H680" s="167">
        <v>3</v>
      </c>
      <c r="I680" s="168">
        <f t="shared" si="91"/>
        <v>2.3148148148148149E-4</v>
      </c>
    </row>
    <row r="681" spans="1:9" ht="15.3" x14ac:dyDescent="0.5">
      <c r="A681" s="167" t="s">
        <v>534</v>
      </c>
      <c r="B681" s="70" t="s">
        <v>69</v>
      </c>
      <c r="C681" s="4" t="s">
        <v>195</v>
      </c>
      <c r="D681" s="125" t="s">
        <v>333</v>
      </c>
      <c r="E681" s="167" t="s">
        <v>2382</v>
      </c>
      <c r="F681" s="167" t="s">
        <v>2399</v>
      </c>
      <c r="G681" s="168">
        <f t="shared" si="90"/>
        <v>6.9444444444444447E-4</v>
      </c>
      <c r="H681" s="167">
        <v>5</v>
      </c>
      <c r="I681" s="168">
        <f t="shared" si="91"/>
        <v>1.3888888888888889E-4</v>
      </c>
    </row>
    <row r="682" spans="1:9" ht="15.3" x14ac:dyDescent="0.5">
      <c r="A682" s="167" t="s">
        <v>535</v>
      </c>
      <c r="B682" s="70" t="s">
        <v>68</v>
      </c>
      <c r="C682" s="4" t="s">
        <v>125</v>
      </c>
      <c r="D682" s="125" t="s">
        <v>333</v>
      </c>
      <c r="E682" s="167" t="s">
        <v>2382</v>
      </c>
      <c r="F682" s="167" t="s">
        <v>2399</v>
      </c>
      <c r="G682" s="168">
        <f t="shared" si="90"/>
        <v>6.9444444444444447E-4</v>
      </c>
      <c r="H682" s="167">
        <v>7</v>
      </c>
      <c r="I682" s="168">
        <f t="shared" si="91"/>
        <v>9.9206349206349206E-5</v>
      </c>
    </row>
    <row r="683" spans="1:9" ht="15.3" x14ac:dyDescent="0.5">
      <c r="A683" s="167" t="s">
        <v>536</v>
      </c>
      <c r="B683" s="70" t="s">
        <v>1793</v>
      </c>
      <c r="C683" s="4" t="s">
        <v>125</v>
      </c>
      <c r="D683" s="167" t="s">
        <v>287</v>
      </c>
      <c r="E683" s="167" t="s">
        <v>2427</v>
      </c>
      <c r="F683" s="167" t="s">
        <v>2394</v>
      </c>
      <c r="G683" s="168">
        <f>1/360</f>
        <v>2.7777777777777779E-3</v>
      </c>
      <c r="H683" s="167">
        <v>3</v>
      </c>
      <c r="I683" s="168">
        <f t="shared" si="91"/>
        <v>9.2592592592592596E-4</v>
      </c>
    </row>
    <row r="684" spans="1:9" ht="15.3" x14ac:dyDescent="0.5">
      <c r="A684" s="167" t="s">
        <v>537</v>
      </c>
      <c r="B684" s="70" t="s">
        <v>1794</v>
      </c>
      <c r="C684" s="4" t="s">
        <v>125</v>
      </c>
      <c r="D684" s="125" t="s">
        <v>940</v>
      </c>
      <c r="E684" s="167" t="s">
        <v>2373</v>
      </c>
      <c r="F684" s="167" t="s">
        <v>2374</v>
      </c>
      <c r="G684" s="168">
        <f>2/1440</f>
        <v>1.3888888888888889E-3</v>
      </c>
      <c r="H684" s="167">
        <v>3</v>
      </c>
      <c r="I684" s="168">
        <f t="shared" si="91"/>
        <v>4.6296296296296298E-4</v>
      </c>
    </row>
    <row r="685" spans="1:9" ht="15.3" x14ac:dyDescent="0.5">
      <c r="A685" s="167" t="s">
        <v>538</v>
      </c>
      <c r="B685" s="70" t="s">
        <v>1795</v>
      </c>
      <c r="C685" s="4" t="s">
        <v>197</v>
      </c>
      <c r="D685" s="167" t="s">
        <v>287</v>
      </c>
      <c r="E685" s="167" t="s">
        <v>2427</v>
      </c>
      <c r="F685" s="167" t="s">
        <v>2394</v>
      </c>
      <c r="G685" s="168">
        <f>1/360</f>
        <v>2.7777777777777779E-3</v>
      </c>
      <c r="H685" s="167">
        <v>3</v>
      </c>
      <c r="I685" s="168">
        <f t="shared" si="91"/>
        <v>9.2592592592592596E-4</v>
      </c>
    </row>
    <row r="686" spans="1:9" ht="15.3" x14ac:dyDescent="0.5">
      <c r="A686" s="167" t="s">
        <v>539</v>
      </c>
      <c r="B686" s="70" t="s">
        <v>1796</v>
      </c>
      <c r="C686" s="4" t="s">
        <v>125</v>
      </c>
      <c r="D686" s="125" t="s">
        <v>333</v>
      </c>
      <c r="E686" s="167" t="s">
        <v>2382</v>
      </c>
      <c r="F686" s="167" t="s">
        <v>2399</v>
      </c>
      <c r="G686" s="168">
        <f t="shared" ref="G686:G693" si="92">1/1440</f>
        <v>6.9444444444444447E-4</v>
      </c>
      <c r="H686" s="167">
        <v>3</v>
      </c>
      <c r="I686" s="168">
        <f t="shared" si="91"/>
        <v>2.3148148148148149E-4</v>
      </c>
    </row>
    <row r="687" spans="1:9" ht="15.3" x14ac:dyDescent="0.5">
      <c r="A687" s="167" t="s">
        <v>540</v>
      </c>
      <c r="B687" s="70" t="s">
        <v>1797</v>
      </c>
      <c r="C687" s="4" t="s">
        <v>125</v>
      </c>
      <c r="D687" s="125" t="s">
        <v>333</v>
      </c>
      <c r="E687" s="167" t="s">
        <v>2382</v>
      </c>
      <c r="F687" s="167" t="s">
        <v>2399</v>
      </c>
      <c r="G687" s="168">
        <f t="shared" si="92"/>
        <v>6.9444444444444447E-4</v>
      </c>
      <c r="H687" s="167">
        <v>3</v>
      </c>
      <c r="I687" s="168">
        <f t="shared" si="91"/>
        <v>2.3148148148148149E-4</v>
      </c>
    </row>
    <row r="688" spans="1:9" ht="15.3" x14ac:dyDescent="0.5">
      <c r="A688" s="167" t="s">
        <v>541</v>
      </c>
      <c r="B688" s="70" t="s">
        <v>1798</v>
      </c>
      <c r="C688" s="4" t="s">
        <v>125</v>
      </c>
      <c r="D688" s="125" t="s">
        <v>333</v>
      </c>
      <c r="E688" s="167" t="s">
        <v>2382</v>
      </c>
      <c r="F688" s="167" t="s">
        <v>2399</v>
      </c>
      <c r="G688" s="168">
        <f t="shared" si="92"/>
        <v>6.9444444444444447E-4</v>
      </c>
      <c r="H688" s="167">
        <v>3</v>
      </c>
      <c r="I688" s="168">
        <f t="shared" si="91"/>
        <v>2.3148148148148149E-4</v>
      </c>
    </row>
    <row r="689" spans="1:9" ht="30.6" x14ac:dyDescent="0.5">
      <c r="A689" s="167" t="s">
        <v>542</v>
      </c>
      <c r="B689" s="16" t="s">
        <v>1799</v>
      </c>
      <c r="C689" s="4" t="s">
        <v>125</v>
      </c>
      <c r="D689" s="125" t="s">
        <v>333</v>
      </c>
      <c r="E689" s="167" t="s">
        <v>2382</v>
      </c>
      <c r="F689" s="167" t="s">
        <v>2399</v>
      </c>
      <c r="G689" s="168">
        <f t="shared" si="92"/>
        <v>6.9444444444444447E-4</v>
      </c>
      <c r="H689" s="167">
        <v>3</v>
      </c>
      <c r="I689" s="168">
        <f t="shared" si="91"/>
        <v>2.3148148148148149E-4</v>
      </c>
    </row>
    <row r="690" spans="1:9" ht="15.3" x14ac:dyDescent="0.5">
      <c r="A690" s="167" t="s">
        <v>543</v>
      </c>
      <c r="B690" s="70" t="s">
        <v>1800</v>
      </c>
      <c r="C690" s="4" t="s">
        <v>125</v>
      </c>
      <c r="D690" s="125" t="s">
        <v>333</v>
      </c>
      <c r="E690" s="167" t="s">
        <v>2382</v>
      </c>
      <c r="F690" s="167" t="s">
        <v>2399</v>
      </c>
      <c r="G690" s="168">
        <f t="shared" si="92"/>
        <v>6.9444444444444447E-4</v>
      </c>
      <c r="H690" s="167">
        <v>3</v>
      </c>
      <c r="I690" s="168">
        <f t="shared" si="91"/>
        <v>2.3148148148148149E-4</v>
      </c>
    </row>
    <row r="691" spans="1:9" ht="15.3" x14ac:dyDescent="0.5">
      <c r="A691" s="167" t="s">
        <v>544</v>
      </c>
      <c r="B691" s="70" t="s">
        <v>1801</v>
      </c>
      <c r="C691" s="4" t="s">
        <v>125</v>
      </c>
      <c r="D691" s="125" t="s">
        <v>333</v>
      </c>
      <c r="E691" s="167" t="s">
        <v>2382</v>
      </c>
      <c r="F691" s="167" t="s">
        <v>2399</v>
      </c>
      <c r="G691" s="168">
        <f t="shared" si="92"/>
        <v>6.9444444444444447E-4</v>
      </c>
      <c r="H691" s="167">
        <v>3</v>
      </c>
      <c r="I691" s="168">
        <f t="shared" si="91"/>
        <v>2.3148148148148149E-4</v>
      </c>
    </row>
    <row r="692" spans="1:9" ht="15.3" x14ac:dyDescent="0.5">
      <c r="A692" s="167" t="s">
        <v>545</v>
      </c>
      <c r="B692" s="70" t="s">
        <v>1802</v>
      </c>
      <c r="C692" s="4" t="s">
        <v>125</v>
      </c>
      <c r="D692" s="125" t="s">
        <v>333</v>
      </c>
      <c r="E692" s="167" t="s">
        <v>2382</v>
      </c>
      <c r="F692" s="167" t="s">
        <v>2399</v>
      </c>
      <c r="G692" s="168">
        <f t="shared" si="92"/>
        <v>6.9444444444444447E-4</v>
      </c>
      <c r="H692" s="167">
        <v>3</v>
      </c>
      <c r="I692" s="168">
        <f t="shared" si="91"/>
        <v>2.3148148148148149E-4</v>
      </c>
    </row>
    <row r="693" spans="1:9" ht="15.3" x14ac:dyDescent="0.5">
      <c r="A693" s="167" t="s">
        <v>546</v>
      </c>
      <c r="B693" s="70" t="s">
        <v>1803</v>
      </c>
      <c r="C693" s="4" t="s">
        <v>125</v>
      </c>
      <c r="D693" s="125" t="s">
        <v>333</v>
      </c>
      <c r="E693" s="167" t="s">
        <v>2382</v>
      </c>
      <c r="F693" s="167" t="s">
        <v>2399</v>
      </c>
      <c r="G693" s="168">
        <f t="shared" si="92"/>
        <v>6.9444444444444447E-4</v>
      </c>
      <c r="H693" s="167">
        <v>3</v>
      </c>
      <c r="I693" s="168">
        <f t="shared" si="91"/>
        <v>2.3148148148148149E-4</v>
      </c>
    </row>
    <row r="694" spans="1:9" ht="15.3" x14ac:dyDescent="0.5">
      <c r="A694" s="167" t="s">
        <v>547</v>
      </c>
      <c r="B694" s="70" t="s">
        <v>1804</v>
      </c>
      <c r="C694" s="4" t="s">
        <v>195</v>
      </c>
      <c r="D694" s="125" t="s">
        <v>939</v>
      </c>
      <c r="E694" s="167" t="s">
        <v>2414</v>
      </c>
      <c r="F694" s="167" t="s">
        <v>2415</v>
      </c>
      <c r="G694" s="168">
        <f>7/1440</f>
        <v>4.8611111111111112E-3</v>
      </c>
      <c r="H694" s="167">
        <v>3</v>
      </c>
      <c r="I694" s="168">
        <f t="shared" si="91"/>
        <v>1.6203703703703703E-3</v>
      </c>
    </row>
    <row r="695" spans="1:9" ht="15.3" x14ac:dyDescent="0.5">
      <c r="A695" s="167" t="s">
        <v>548</v>
      </c>
      <c r="B695" s="70" t="s">
        <v>798</v>
      </c>
      <c r="C695" s="4" t="s">
        <v>195</v>
      </c>
      <c r="D695" s="125" t="s">
        <v>939</v>
      </c>
      <c r="E695" s="167" t="s">
        <v>2414</v>
      </c>
      <c r="F695" s="167" t="s">
        <v>2415</v>
      </c>
      <c r="G695" s="168">
        <f t="shared" ref="G695:G698" si="93">7/1440</f>
        <v>4.8611111111111112E-3</v>
      </c>
      <c r="H695" s="167">
        <v>3</v>
      </c>
      <c r="I695" s="168">
        <f t="shared" si="91"/>
        <v>1.6203703703703703E-3</v>
      </c>
    </row>
    <row r="696" spans="1:9" ht="15.3" x14ac:dyDescent="0.5">
      <c r="A696" s="167" t="s">
        <v>1086</v>
      </c>
      <c r="B696" s="70" t="s">
        <v>1805</v>
      </c>
      <c r="C696" s="4" t="s">
        <v>195</v>
      </c>
      <c r="D696" s="125" t="s">
        <v>939</v>
      </c>
      <c r="E696" s="167" t="s">
        <v>2414</v>
      </c>
      <c r="F696" s="167" t="s">
        <v>2415</v>
      </c>
      <c r="G696" s="168">
        <f t="shared" si="93"/>
        <v>4.8611111111111112E-3</v>
      </c>
      <c r="H696" s="167">
        <v>3</v>
      </c>
      <c r="I696" s="168">
        <f>G696/H696</f>
        <v>1.6203703703703703E-3</v>
      </c>
    </row>
    <row r="697" spans="1:9" ht="15.3" x14ac:dyDescent="0.5">
      <c r="A697" s="167" t="s">
        <v>1087</v>
      </c>
      <c r="B697" s="70" t="s">
        <v>1806</v>
      </c>
      <c r="C697" s="4" t="s">
        <v>195</v>
      </c>
      <c r="D697" s="125" t="s">
        <v>939</v>
      </c>
      <c r="E697" s="167" t="s">
        <v>2414</v>
      </c>
      <c r="F697" s="167" t="s">
        <v>2415</v>
      </c>
      <c r="G697" s="168">
        <f t="shared" si="93"/>
        <v>4.8611111111111112E-3</v>
      </c>
      <c r="H697" s="167">
        <v>3</v>
      </c>
      <c r="I697" s="168">
        <f t="shared" ref="I697:I711" si="94">G697/H697</f>
        <v>1.6203703703703703E-3</v>
      </c>
    </row>
    <row r="698" spans="1:9" ht="15.3" x14ac:dyDescent="0.5">
      <c r="A698" s="167" t="s">
        <v>1088</v>
      </c>
      <c r="B698" s="70" t="s">
        <v>775</v>
      </c>
      <c r="C698" s="4" t="s">
        <v>195</v>
      </c>
      <c r="D698" s="125" t="s">
        <v>939</v>
      </c>
      <c r="E698" s="167" t="s">
        <v>2414</v>
      </c>
      <c r="F698" s="167" t="s">
        <v>2415</v>
      </c>
      <c r="G698" s="168">
        <f t="shared" si="93"/>
        <v>4.8611111111111112E-3</v>
      </c>
      <c r="H698" s="167">
        <v>3</v>
      </c>
      <c r="I698" s="168">
        <f t="shared" si="94"/>
        <v>1.6203703703703703E-3</v>
      </c>
    </row>
    <row r="699" spans="1:9" ht="15.3" x14ac:dyDescent="0.5">
      <c r="A699" s="167" t="s">
        <v>1089</v>
      </c>
      <c r="B699" s="70" t="s">
        <v>795</v>
      </c>
      <c r="C699" s="4" t="s">
        <v>195</v>
      </c>
      <c r="D699" s="125" t="s">
        <v>979</v>
      </c>
      <c r="E699" s="167" t="s">
        <v>2416</v>
      </c>
      <c r="F699" s="167" t="s">
        <v>2422</v>
      </c>
      <c r="G699" s="168">
        <f>50/1440</f>
        <v>3.4722222222222224E-2</v>
      </c>
      <c r="H699" s="167">
        <v>3</v>
      </c>
      <c r="I699" s="168">
        <f t="shared" si="94"/>
        <v>1.1574074074074075E-2</v>
      </c>
    </row>
    <row r="700" spans="1:9" ht="15.3" x14ac:dyDescent="0.5">
      <c r="A700" s="167" t="s">
        <v>1090</v>
      </c>
      <c r="B700" s="70" t="s">
        <v>1807</v>
      </c>
      <c r="C700" s="4" t="s">
        <v>195</v>
      </c>
      <c r="D700" s="125" t="s">
        <v>1843</v>
      </c>
      <c r="E700" s="167" t="s">
        <v>2389</v>
      </c>
      <c r="F700" s="167" t="s">
        <v>2410</v>
      </c>
      <c r="G700" s="168">
        <f>20/1440</f>
        <v>1.3888888888888888E-2</v>
      </c>
      <c r="H700" s="167">
        <v>3</v>
      </c>
      <c r="I700" s="168">
        <f t="shared" si="94"/>
        <v>4.6296296296296294E-3</v>
      </c>
    </row>
    <row r="701" spans="1:9" ht="15.3" x14ac:dyDescent="0.5">
      <c r="A701" s="167" t="s">
        <v>1091</v>
      </c>
      <c r="B701" s="70" t="s">
        <v>1808</v>
      </c>
      <c r="C701" s="4" t="s">
        <v>125</v>
      </c>
      <c r="D701" s="125" t="s">
        <v>1844</v>
      </c>
      <c r="E701" s="167" t="s">
        <v>2417</v>
      </c>
      <c r="F701" s="167" t="s">
        <v>2423</v>
      </c>
      <c r="G701" s="168">
        <f>25/1440</f>
        <v>1.7361111111111112E-2</v>
      </c>
      <c r="H701" s="167">
        <v>3</v>
      </c>
      <c r="I701" s="168">
        <f t="shared" si="94"/>
        <v>5.7870370370370376E-3</v>
      </c>
    </row>
    <row r="702" spans="1:9" ht="15.3" x14ac:dyDescent="0.5">
      <c r="A702" s="167" t="s">
        <v>1092</v>
      </c>
      <c r="B702" s="70" t="s">
        <v>1809</v>
      </c>
      <c r="C702" s="4" t="s">
        <v>195</v>
      </c>
      <c r="D702" s="125" t="s">
        <v>1843</v>
      </c>
      <c r="E702" s="167" t="s">
        <v>2389</v>
      </c>
      <c r="F702" s="167" t="s">
        <v>2410</v>
      </c>
      <c r="G702" s="168">
        <f>20/1440</f>
        <v>1.3888888888888888E-2</v>
      </c>
      <c r="H702" s="167">
        <v>3</v>
      </c>
      <c r="I702" s="168">
        <f t="shared" si="94"/>
        <v>4.6296296296296294E-3</v>
      </c>
    </row>
    <row r="703" spans="1:9" ht="15.3" x14ac:dyDescent="0.5">
      <c r="A703" s="167" t="s">
        <v>1093</v>
      </c>
      <c r="B703" s="70" t="s">
        <v>1810</v>
      </c>
      <c r="C703" s="4" t="s">
        <v>195</v>
      </c>
      <c r="D703" s="125" t="s">
        <v>1843</v>
      </c>
      <c r="E703" s="167" t="s">
        <v>2389</v>
      </c>
      <c r="F703" s="167" t="s">
        <v>2410</v>
      </c>
      <c r="G703" s="168">
        <f>20/1440</f>
        <v>1.3888888888888888E-2</v>
      </c>
      <c r="H703" s="167">
        <v>3</v>
      </c>
      <c r="I703" s="168">
        <f t="shared" si="94"/>
        <v>4.6296296296296294E-3</v>
      </c>
    </row>
    <row r="704" spans="1:9" ht="15.3" x14ac:dyDescent="0.5">
      <c r="A704" s="167" t="s">
        <v>1094</v>
      </c>
      <c r="B704" s="70" t="s">
        <v>1811</v>
      </c>
      <c r="C704" s="4" t="s">
        <v>125</v>
      </c>
      <c r="D704" s="125" t="s">
        <v>1845</v>
      </c>
      <c r="E704" s="167" t="s">
        <v>2419</v>
      </c>
      <c r="F704" s="167" t="s">
        <v>2424</v>
      </c>
      <c r="G704" s="168">
        <f>10/1440</f>
        <v>6.9444444444444441E-3</v>
      </c>
      <c r="H704" s="167">
        <v>3</v>
      </c>
      <c r="I704" s="168">
        <f t="shared" si="94"/>
        <v>2.3148148148148147E-3</v>
      </c>
    </row>
    <row r="705" spans="1:9" ht="15.3" x14ac:dyDescent="0.5">
      <c r="A705" s="167" t="s">
        <v>1095</v>
      </c>
      <c r="B705" s="70" t="s">
        <v>1812</v>
      </c>
      <c r="C705" s="4" t="s">
        <v>195</v>
      </c>
      <c r="D705" s="125" t="s">
        <v>939</v>
      </c>
      <c r="E705" s="167" t="s">
        <v>2414</v>
      </c>
      <c r="F705" s="167" t="s">
        <v>2415</v>
      </c>
      <c r="G705" s="168">
        <f>7/1440</f>
        <v>4.8611111111111112E-3</v>
      </c>
      <c r="H705" s="167">
        <v>3</v>
      </c>
      <c r="I705" s="168">
        <f t="shared" si="94"/>
        <v>1.6203703703703703E-3</v>
      </c>
    </row>
    <row r="706" spans="1:9" ht="15.3" x14ac:dyDescent="0.5">
      <c r="A706" s="167" t="s">
        <v>1096</v>
      </c>
      <c r="B706" s="70" t="s">
        <v>1813</v>
      </c>
      <c r="C706" s="4" t="s">
        <v>195</v>
      </c>
      <c r="D706" s="125" t="s">
        <v>939</v>
      </c>
      <c r="E706" s="167" t="s">
        <v>2414</v>
      </c>
      <c r="F706" s="167" t="s">
        <v>2415</v>
      </c>
      <c r="G706" s="168">
        <f t="shared" ref="G706:G730" si="95">7/1440</f>
        <v>4.8611111111111112E-3</v>
      </c>
      <c r="H706" s="167">
        <v>3</v>
      </c>
      <c r="I706" s="168">
        <f t="shared" si="94"/>
        <v>1.6203703703703703E-3</v>
      </c>
    </row>
    <row r="707" spans="1:9" ht="15.3" x14ac:dyDescent="0.5">
      <c r="A707" s="167" t="s">
        <v>1097</v>
      </c>
      <c r="B707" s="70" t="s">
        <v>1814</v>
      </c>
      <c r="C707" s="4" t="s">
        <v>195</v>
      </c>
      <c r="D707" s="125" t="s">
        <v>939</v>
      </c>
      <c r="E707" s="167" t="s">
        <v>2414</v>
      </c>
      <c r="F707" s="167" t="s">
        <v>2415</v>
      </c>
      <c r="G707" s="168">
        <f t="shared" si="95"/>
        <v>4.8611111111111112E-3</v>
      </c>
      <c r="H707" s="167">
        <v>3</v>
      </c>
      <c r="I707" s="168">
        <f t="shared" si="94"/>
        <v>1.6203703703703703E-3</v>
      </c>
    </row>
    <row r="708" spans="1:9" ht="15.3" x14ac:dyDescent="0.5">
      <c r="A708" s="167" t="s">
        <v>1098</v>
      </c>
      <c r="B708" s="70" t="s">
        <v>1815</v>
      </c>
      <c r="C708" s="4" t="s">
        <v>195</v>
      </c>
      <c r="D708" s="125" t="s">
        <v>939</v>
      </c>
      <c r="E708" s="167" t="s">
        <v>2414</v>
      </c>
      <c r="F708" s="167" t="s">
        <v>2415</v>
      </c>
      <c r="G708" s="168">
        <f t="shared" si="95"/>
        <v>4.8611111111111112E-3</v>
      </c>
      <c r="H708" s="167">
        <v>3</v>
      </c>
      <c r="I708" s="168">
        <f t="shared" si="94"/>
        <v>1.6203703703703703E-3</v>
      </c>
    </row>
    <row r="709" spans="1:9" ht="15.3" x14ac:dyDescent="0.5">
      <c r="A709" s="167" t="s">
        <v>1099</v>
      </c>
      <c r="B709" s="70" t="s">
        <v>1816</v>
      </c>
      <c r="C709" s="4" t="s">
        <v>195</v>
      </c>
      <c r="D709" s="125" t="s">
        <v>939</v>
      </c>
      <c r="E709" s="167" t="s">
        <v>2414</v>
      </c>
      <c r="F709" s="167" t="s">
        <v>2415</v>
      </c>
      <c r="G709" s="168">
        <f t="shared" si="95"/>
        <v>4.8611111111111112E-3</v>
      </c>
      <c r="H709" s="167">
        <v>3</v>
      </c>
      <c r="I709" s="168">
        <f t="shared" si="94"/>
        <v>1.6203703703703703E-3</v>
      </c>
    </row>
    <row r="710" spans="1:9" ht="15.3" x14ac:dyDescent="0.5">
      <c r="A710" s="167" t="s">
        <v>1100</v>
      </c>
      <c r="B710" s="70" t="s">
        <v>1817</v>
      </c>
      <c r="C710" s="4" t="s">
        <v>195</v>
      </c>
      <c r="D710" s="125" t="s">
        <v>1845</v>
      </c>
      <c r="E710" s="167" t="s">
        <v>2419</v>
      </c>
      <c r="F710" s="167" t="s">
        <v>2424</v>
      </c>
      <c r="G710" s="168">
        <f>10/1440</f>
        <v>6.9444444444444441E-3</v>
      </c>
      <c r="H710" s="167">
        <v>3</v>
      </c>
      <c r="I710" s="168">
        <f t="shared" si="94"/>
        <v>2.3148148148148147E-3</v>
      </c>
    </row>
    <row r="711" spans="1:9" ht="15.3" x14ac:dyDescent="0.5">
      <c r="A711" s="167" t="s">
        <v>1101</v>
      </c>
      <c r="B711" s="70" t="s">
        <v>804</v>
      </c>
      <c r="C711" s="4" t="s">
        <v>195</v>
      </c>
      <c r="D711" s="125" t="s">
        <v>939</v>
      </c>
      <c r="E711" s="167" t="s">
        <v>2414</v>
      </c>
      <c r="F711" s="167" t="s">
        <v>2415</v>
      </c>
      <c r="G711" s="168">
        <f t="shared" si="95"/>
        <v>4.8611111111111112E-3</v>
      </c>
      <c r="H711" s="167">
        <v>3</v>
      </c>
      <c r="I711" s="168">
        <f t="shared" si="94"/>
        <v>1.6203703703703703E-3</v>
      </c>
    </row>
    <row r="712" spans="1:9" ht="15.3" x14ac:dyDescent="0.5">
      <c r="A712" s="167" t="s">
        <v>1102</v>
      </c>
      <c r="B712" s="70" t="s">
        <v>1818</v>
      </c>
      <c r="C712" s="4" t="s">
        <v>195</v>
      </c>
      <c r="D712" s="125" t="s">
        <v>939</v>
      </c>
      <c r="E712" s="167" t="s">
        <v>2414</v>
      </c>
      <c r="F712" s="167" t="s">
        <v>2415</v>
      </c>
      <c r="G712" s="168">
        <f t="shared" si="95"/>
        <v>4.8611111111111112E-3</v>
      </c>
      <c r="H712" s="167">
        <v>3</v>
      </c>
      <c r="I712" s="168">
        <f>G712/H712</f>
        <v>1.6203703703703703E-3</v>
      </c>
    </row>
    <row r="713" spans="1:9" ht="15.3" x14ac:dyDescent="0.5">
      <c r="A713" s="167" t="s">
        <v>1103</v>
      </c>
      <c r="B713" s="70" t="s">
        <v>786</v>
      </c>
      <c r="C713" s="4" t="s">
        <v>195</v>
      </c>
      <c r="D713" s="125" t="s">
        <v>939</v>
      </c>
      <c r="E713" s="167" t="s">
        <v>2414</v>
      </c>
      <c r="F713" s="167" t="s">
        <v>2415</v>
      </c>
      <c r="G713" s="168">
        <f t="shared" si="95"/>
        <v>4.8611111111111112E-3</v>
      </c>
      <c r="H713" s="167">
        <v>3</v>
      </c>
      <c r="I713" s="168">
        <f t="shared" ref="I713:I726" si="96">G713/H713</f>
        <v>1.6203703703703703E-3</v>
      </c>
    </row>
    <row r="714" spans="1:9" ht="15.3" x14ac:dyDescent="0.5">
      <c r="A714" s="167" t="s">
        <v>1104</v>
      </c>
      <c r="B714" s="70" t="s">
        <v>801</v>
      </c>
      <c r="C714" s="4" t="s">
        <v>195</v>
      </c>
      <c r="D714" s="125" t="s">
        <v>939</v>
      </c>
      <c r="E714" s="167" t="s">
        <v>2414</v>
      </c>
      <c r="F714" s="167" t="s">
        <v>2415</v>
      </c>
      <c r="G714" s="168">
        <f t="shared" si="95"/>
        <v>4.8611111111111112E-3</v>
      </c>
      <c r="H714" s="167">
        <v>3</v>
      </c>
      <c r="I714" s="168">
        <f t="shared" si="96"/>
        <v>1.6203703703703703E-3</v>
      </c>
    </row>
    <row r="715" spans="1:9" ht="15.3" x14ac:dyDescent="0.5">
      <c r="A715" s="167" t="s">
        <v>1105</v>
      </c>
      <c r="B715" s="70" t="s">
        <v>1819</v>
      </c>
      <c r="C715" s="4" t="s">
        <v>195</v>
      </c>
      <c r="D715" s="125" t="s">
        <v>939</v>
      </c>
      <c r="E715" s="167" t="s">
        <v>2414</v>
      </c>
      <c r="F715" s="167" t="s">
        <v>2415</v>
      </c>
      <c r="G715" s="168">
        <f t="shared" si="95"/>
        <v>4.8611111111111112E-3</v>
      </c>
      <c r="H715" s="167">
        <v>3</v>
      </c>
      <c r="I715" s="168">
        <f t="shared" si="96"/>
        <v>1.6203703703703703E-3</v>
      </c>
    </row>
    <row r="716" spans="1:9" ht="15.3" x14ac:dyDescent="0.5">
      <c r="A716" s="167" t="s">
        <v>1106</v>
      </c>
      <c r="B716" s="70" t="s">
        <v>1820</v>
      </c>
      <c r="C716" s="4" t="s">
        <v>195</v>
      </c>
      <c r="D716" s="125" t="s">
        <v>940</v>
      </c>
      <c r="E716" s="167" t="s">
        <v>2373</v>
      </c>
      <c r="F716" s="167" t="s">
        <v>2374</v>
      </c>
      <c r="G716" s="168">
        <f>2/1440</f>
        <v>1.3888888888888889E-3</v>
      </c>
      <c r="H716" s="167">
        <v>3</v>
      </c>
      <c r="I716" s="168">
        <f t="shared" si="96"/>
        <v>4.6296296296296298E-4</v>
      </c>
    </row>
    <row r="717" spans="1:9" ht="15.3" x14ac:dyDescent="0.5">
      <c r="A717" s="167" t="s">
        <v>1107</v>
      </c>
      <c r="B717" s="70" t="s">
        <v>1821</v>
      </c>
      <c r="C717" s="4" t="s">
        <v>125</v>
      </c>
      <c r="D717" s="125" t="s">
        <v>939</v>
      </c>
      <c r="E717" s="167" t="s">
        <v>2414</v>
      </c>
      <c r="F717" s="167" t="s">
        <v>2415</v>
      </c>
      <c r="G717" s="168">
        <f t="shared" si="95"/>
        <v>4.8611111111111112E-3</v>
      </c>
      <c r="H717" s="167">
        <v>3</v>
      </c>
      <c r="I717" s="168">
        <f t="shared" si="96"/>
        <v>1.6203703703703703E-3</v>
      </c>
    </row>
    <row r="718" spans="1:9" ht="15.3" x14ac:dyDescent="0.5">
      <c r="A718" s="167" t="s">
        <v>1662</v>
      </c>
      <c r="B718" s="70" t="s">
        <v>1822</v>
      </c>
      <c r="C718" s="4" t="s">
        <v>195</v>
      </c>
      <c r="D718" s="125" t="s">
        <v>939</v>
      </c>
      <c r="E718" s="167" t="s">
        <v>2414</v>
      </c>
      <c r="F718" s="167" t="s">
        <v>2415</v>
      </c>
      <c r="G718" s="168">
        <f t="shared" si="95"/>
        <v>4.8611111111111112E-3</v>
      </c>
      <c r="H718" s="167">
        <v>3</v>
      </c>
      <c r="I718" s="168">
        <f t="shared" si="96"/>
        <v>1.6203703703703703E-3</v>
      </c>
    </row>
    <row r="719" spans="1:9" ht="15.3" x14ac:dyDescent="0.5">
      <c r="A719" s="167" t="s">
        <v>1663</v>
      </c>
      <c r="B719" s="70" t="s">
        <v>1823</v>
      </c>
      <c r="C719" s="4" t="s">
        <v>195</v>
      </c>
      <c r="D719" s="125" t="s">
        <v>939</v>
      </c>
      <c r="E719" s="167" t="s">
        <v>2414</v>
      </c>
      <c r="F719" s="167" t="s">
        <v>2415</v>
      </c>
      <c r="G719" s="168">
        <f t="shared" si="95"/>
        <v>4.8611111111111112E-3</v>
      </c>
      <c r="H719" s="167">
        <v>3</v>
      </c>
      <c r="I719" s="168">
        <f t="shared" si="96"/>
        <v>1.6203703703703703E-3</v>
      </c>
    </row>
    <row r="720" spans="1:9" ht="15.3" x14ac:dyDescent="0.5">
      <c r="A720" s="167" t="s">
        <v>1664</v>
      </c>
      <c r="B720" s="70" t="s">
        <v>1824</v>
      </c>
      <c r="C720" s="4" t="s">
        <v>125</v>
      </c>
      <c r="D720" s="125" t="s">
        <v>939</v>
      </c>
      <c r="E720" s="167" t="s">
        <v>2414</v>
      </c>
      <c r="F720" s="167" t="s">
        <v>2415</v>
      </c>
      <c r="G720" s="168">
        <f t="shared" si="95"/>
        <v>4.8611111111111112E-3</v>
      </c>
      <c r="H720" s="167">
        <v>3</v>
      </c>
      <c r="I720" s="168">
        <f t="shared" si="96"/>
        <v>1.6203703703703703E-3</v>
      </c>
    </row>
    <row r="721" spans="1:9" ht="15.3" x14ac:dyDescent="0.5">
      <c r="A721" s="167" t="s">
        <v>1665</v>
      </c>
      <c r="B721" s="70" t="s">
        <v>1825</v>
      </c>
      <c r="C721" s="4" t="s">
        <v>125</v>
      </c>
      <c r="D721" s="125" t="s">
        <v>939</v>
      </c>
      <c r="E721" s="167" t="s">
        <v>2414</v>
      </c>
      <c r="F721" s="167" t="s">
        <v>2415</v>
      </c>
      <c r="G721" s="168">
        <f t="shared" si="95"/>
        <v>4.8611111111111112E-3</v>
      </c>
      <c r="H721" s="167">
        <v>3</v>
      </c>
      <c r="I721" s="168">
        <f t="shared" si="96"/>
        <v>1.6203703703703703E-3</v>
      </c>
    </row>
    <row r="722" spans="1:9" ht="15.3" x14ac:dyDescent="0.5">
      <c r="A722" s="167" t="s">
        <v>1666</v>
      </c>
      <c r="B722" s="70" t="s">
        <v>1826</v>
      </c>
      <c r="C722" s="4" t="s">
        <v>1077</v>
      </c>
      <c r="D722" s="125" t="s">
        <v>1846</v>
      </c>
      <c r="E722" s="167" t="s">
        <v>2383</v>
      </c>
      <c r="F722" s="167" t="s">
        <v>2400</v>
      </c>
      <c r="G722" s="168">
        <f>5/1440</f>
        <v>3.472222222222222E-3</v>
      </c>
      <c r="H722" s="167">
        <v>3</v>
      </c>
      <c r="I722" s="168">
        <f t="shared" si="96"/>
        <v>1.1574074074074073E-3</v>
      </c>
    </row>
    <row r="723" spans="1:9" ht="15.3" x14ac:dyDescent="0.5">
      <c r="A723" s="167" t="s">
        <v>1667</v>
      </c>
      <c r="B723" s="70" t="s">
        <v>1827</v>
      </c>
      <c r="C723" s="4" t="s">
        <v>195</v>
      </c>
      <c r="D723" s="125" t="s">
        <v>939</v>
      </c>
      <c r="E723" s="167" t="s">
        <v>2414</v>
      </c>
      <c r="F723" s="167" t="s">
        <v>2415</v>
      </c>
      <c r="G723" s="168">
        <f t="shared" si="95"/>
        <v>4.8611111111111112E-3</v>
      </c>
      <c r="H723" s="167">
        <v>3</v>
      </c>
      <c r="I723" s="168">
        <f t="shared" si="96"/>
        <v>1.6203703703703703E-3</v>
      </c>
    </row>
    <row r="724" spans="1:9" ht="15.3" x14ac:dyDescent="0.5">
      <c r="A724" s="167" t="s">
        <v>1668</v>
      </c>
      <c r="B724" s="70" t="s">
        <v>1828</v>
      </c>
      <c r="C724" s="4" t="s">
        <v>195</v>
      </c>
      <c r="D724" s="125" t="s">
        <v>939</v>
      </c>
      <c r="E724" s="167" t="s">
        <v>2414</v>
      </c>
      <c r="F724" s="167" t="s">
        <v>2415</v>
      </c>
      <c r="G724" s="168">
        <f t="shared" si="95"/>
        <v>4.8611111111111112E-3</v>
      </c>
      <c r="H724" s="167">
        <v>3</v>
      </c>
      <c r="I724" s="168">
        <f t="shared" si="96"/>
        <v>1.6203703703703703E-3</v>
      </c>
    </row>
    <row r="725" spans="1:9" ht="15.3" x14ac:dyDescent="0.5">
      <c r="A725" s="167" t="s">
        <v>1670</v>
      </c>
      <c r="B725" s="70" t="s">
        <v>1829</v>
      </c>
      <c r="C725" s="4" t="s">
        <v>195</v>
      </c>
      <c r="D725" s="125" t="s">
        <v>939</v>
      </c>
      <c r="E725" s="167" t="s">
        <v>2414</v>
      </c>
      <c r="F725" s="167" t="s">
        <v>2415</v>
      </c>
      <c r="G725" s="168">
        <f t="shared" si="95"/>
        <v>4.8611111111111112E-3</v>
      </c>
      <c r="H725" s="167">
        <v>3</v>
      </c>
      <c r="I725" s="168">
        <f t="shared" si="96"/>
        <v>1.6203703703703703E-3</v>
      </c>
    </row>
    <row r="726" spans="1:9" ht="15.3" x14ac:dyDescent="0.5">
      <c r="A726" s="167" t="s">
        <v>1671</v>
      </c>
      <c r="B726" s="70" t="s">
        <v>809</v>
      </c>
      <c r="C726" s="4" t="s">
        <v>195</v>
      </c>
      <c r="D726" s="125" t="s">
        <v>987</v>
      </c>
      <c r="E726" s="167" t="s">
        <v>2420</v>
      </c>
      <c r="F726" s="167" t="s">
        <v>2425</v>
      </c>
      <c r="G726" s="168">
        <f>14/1440</f>
        <v>9.7222222222222224E-3</v>
      </c>
      <c r="H726" s="167">
        <v>3</v>
      </c>
      <c r="I726" s="168">
        <f t="shared" si="96"/>
        <v>3.2407407407407406E-3</v>
      </c>
    </row>
    <row r="727" spans="1:9" ht="15.3" x14ac:dyDescent="0.5">
      <c r="A727" s="167" t="s">
        <v>1672</v>
      </c>
      <c r="B727" s="70" t="s">
        <v>789</v>
      </c>
      <c r="C727" s="4" t="s">
        <v>195</v>
      </c>
      <c r="D727" s="125" t="s">
        <v>987</v>
      </c>
      <c r="E727" s="167" t="s">
        <v>2420</v>
      </c>
      <c r="F727" s="167" t="s">
        <v>2425</v>
      </c>
      <c r="G727" s="168">
        <f>14/1440</f>
        <v>9.7222222222222224E-3</v>
      </c>
      <c r="H727" s="167">
        <v>3</v>
      </c>
      <c r="I727" s="168">
        <f>G727/H727</f>
        <v>3.2407407407407406E-3</v>
      </c>
    </row>
    <row r="728" spans="1:9" ht="15.3" x14ac:dyDescent="0.5">
      <c r="A728" s="167" t="s">
        <v>1853</v>
      </c>
      <c r="B728" s="70" t="s">
        <v>1830</v>
      </c>
      <c r="C728" s="4" t="s">
        <v>195</v>
      </c>
      <c r="D728" s="125" t="s">
        <v>939</v>
      </c>
      <c r="E728" s="167" t="s">
        <v>2414</v>
      </c>
      <c r="F728" s="167" t="s">
        <v>2415</v>
      </c>
      <c r="G728" s="168">
        <f t="shared" si="95"/>
        <v>4.8611111111111112E-3</v>
      </c>
      <c r="H728" s="167">
        <v>3</v>
      </c>
      <c r="I728" s="168">
        <f t="shared" ref="I728:I745" si="97">G728/H728</f>
        <v>1.6203703703703703E-3</v>
      </c>
    </row>
    <row r="729" spans="1:9" ht="15.3" x14ac:dyDescent="0.5">
      <c r="A729" s="167" t="s">
        <v>1854</v>
      </c>
      <c r="B729" s="70" t="s">
        <v>1831</v>
      </c>
      <c r="C729" s="4" t="s">
        <v>195</v>
      </c>
      <c r="D729" s="125" t="s">
        <v>939</v>
      </c>
      <c r="E729" s="167" t="s">
        <v>2414</v>
      </c>
      <c r="F729" s="167" t="s">
        <v>2415</v>
      </c>
      <c r="G729" s="168">
        <f t="shared" si="95"/>
        <v>4.8611111111111112E-3</v>
      </c>
      <c r="H729" s="167">
        <v>3</v>
      </c>
      <c r="I729" s="168">
        <f t="shared" si="97"/>
        <v>1.6203703703703703E-3</v>
      </c>
    </row>
    <row r="730" spans="1:9" ht="15.3" x14ac:dyDescent="0.5">
      <c r="A730" s="167" t="s">
        <v>1855</v>
      </c>
      <c r="B730" s="70" t="s">
        <v>760</v>
      </c>
      <c r="C730" s="4" t="s">
        <v>125</v>
      </c>
      <c r="D730" s="125" t="s">
        <v>939</v>
      </c>
      <c r="E730" s="167" t="s">
        <v>2414</v>
      </c>
      <c r="F730" s="167" t="s">
        <v>2415</v>
      </c>
      <c r="G730" s="168">
        <f t="shared" si="95"/>
        <v>4.8611111111111112E-3</v>
      </c>
      <c r="H730" s="167">
        <v>3</v>
      </c>
      <c r="I730" s="168">
        <f t="shared" si="97"/>
        <v>1.6203703703703703E-3</v>
      </c>
    </row>
    <row r="731" spans="1:9" ht="15.3" x14ac:dyDescent="0.5">
      <c r="A731" s="167" t="s">
        <v>1856</v>
      </c>
      <c r="B731" s="70" t="s">
        <v>785</v>
      </c>
      <c r="C731" s="4" t="s">
        <v>195</v>
      </c>
      <c r="D731" s="125" t="s">
        <v>987</v>
      </c>
      <c r="E731" s="167" t="s">
        <v>2420</v>
      </c>
      <c r="F731" s="167" t="s">
        <v>2425</v>
      </c>
      <c r="G731" s="168">
        <f>14/1440</f>
        <v>9.7222222222222224E-3</v>
      </c>
      <c r="H731" s="167">
        <v>3</v>
      </c>
      <c r="I731" s="168">
        <f t="shared" si="97"/>
        <v>3.2407407407407406E-3</v>
      </c>
    </row>
    <row r="732" spans="1:9" ht="15.3" x14ac:dyDescent="0.5">
      <c r="A732" s="167" t="s">
        <v>1857</v>
      </c>
      <c r="B732" s="70" t="s">
        <v>790</v>
      </c>
      <c r="C732" s="4" t="s">
        <v>195</v>
      </c>
      <c r="D732" s="125" t="s">
        <v>940</v>
      </c>
      <c r="E732" s="167" t="s">
        <v>2373</v>
      </c>
      <c r="F732" s="167" t="s">
        <v>2374</v>
      </c>
      <c r="G732" s="168">
        <f>2/1440</f>
        <v>1.3888888888888889E-3</v>
      </c>
      <c r="H732" s="167">
        <v>3</v>
      </c>
      <c r="I732" s="168">
        <f t="shared" si="97"/>
        <v>4.6296296296296298E-4</v>
      </c>
    </row>
    <row r="733" spans="1:9" ht="15.3" x14ac:dyDescent="0.5">
      <c r="A733" s="167" t="s">
        <v>1858</v>
      </c>
      <c r="B733" s="70" t="s">
        <v>1832</v>
      </c>
      <c r="C733" s="4" t="s">
        <v>195</v>
      </c>
      <c r="D733" s="125" t="s">
        <v>939</v>
      </c>
      <c r="E733" s="167" t="s">
        <v>2414</v>
      </c>
      <c r="F733" s="167" t="s">
        <v>2415</v>
      </c>
      <c r="G733" s="168">
        <f>7/1440</f>
        <v>4.8611111111111112E-3</v>
      </c>
      <c r="H733" s="167">
        <v>3</v>
      </c>
      <c r="I733" s="168">
        <f t="shared" si="97"/>
        <v>1.6203703703703703E-3</v>
      </c>
    </row>
    <row r="734" spans="1:9" ht="15.3" x14ac:dyDescent="0.5">
      <c r="A734" s="167" t="s">
        <v>1859</v>
      </c>
      <c r="B734" s="70" t="s">
        <v>1833</v>
      </c>
      <c r="C734" s="4" t="s">
        <v>195</v>
      </c>
      <c r="D734" s="125" t="s">
        <v>939</v>
      </c>
      <c r="E734" s="167" t="s">
        <v>2414</v>
      </c>
      <c r="F734" s="167" t="s">
        <v>2415</v>
      </c>
      <c r="G734" s="168">
        <f>7/1440</f>
        <v>4.8611111111111112E-3</v>
      </c>
      <c r="H734" s="167">
        <v>3</v>
      </c>
      <c r="I734" s="168">
        <f t="shared" si="97"/>
        <v>1.6203703703703703E-3</v>
      </c>
    </row>
    <row r="735" spans="1:9" ht="15.3" x14ac:dyDescent="0.5">
      <c r="A735" s="167" t="s">
        <v>1860</v>
      </c>
      <c r="B735" s="70" t="s">
        <v>1847</v>
      </c>
      <c r="C735" s="4" t="s">
        <v>196</v>
      </c>
      <c r="D735" s="125" t="s">
        <v>940</v>
      </c>
      <c r="E735" s="167" t="s">
        <v>2373</v>
      </c>
      <c r="F735" s="167" t="s">
        <v>2374</v>
      </c>
      <c r="G735" s="168">
        <f>2/1440</f>
        <v>1.3888888888888889E-3</v>
      </c>
      <c r="H735" s="167">
        <v>3</v>
      </c>
      <c r="I735" s="168">
        <f t="shared" si="97"/>
        <v>4.6296296296296298E-4</v>
      </c>
    </row>
    <row r="736" spans="1:9" ht="15.3" x14ac:dyDescent="0.5">
      <c r="A736" s="167" t="s">
        <v>1861</v>
      </c>
      <c r="B736" s="70" t="s">
        <v>1848</v>
      </c>
      <c r="C736" s="4" t="s">
        <v>196</v>
      </c>
      <c r="D736" s="125" t="s">
        <v>940</v>
      </c>
      <c r="E736" s="167" t="s">
        <v>2373</v>
      </c>
      <c r="F736" s="167" t="s">
        <v>2374</v>
      </c>
      <c r="G736" s="168">
        <f t="shared" ref="G736:G737" si="98">2/1440</f>
        <v>1.3888888888888889E-3</v>
      </c>
      <c r="H736" s="167">
        <v>3</v>
      </c>
      <c r="I736" s="168">
        <f t="shared" si="97"/>
        <v>4.6296296296296298E-4</v>
      </c>
    </row>
    <row r="737" spans="1:9" ht="15.3" x14ac:dyDescent="0.5">
      <c r="A737" s="167" t="s">
        <v>1862</v>
      </c>
      <c r="B737" s="70" t="s">
        <v>1849</v>
      </c>
      <c r="C737" s="4" t="s">
        <v>1062</v>
      </c>
      <c r="D737" s="125" t="s">
        <v>940</v>
      </c>
      <c r="E737" s="167" t="s">
        <v>2373</v>
      </c>
      <c r="F737" s="167" t="s">
        <v>2374</v>
      </c>
      <c r="G737" s="168">
        <f t="shared" si="98"/>
        <v>1.3888888888888889E-3</v>
      </c>
      <c r="H737" s="167">
        <v>3</v>
      </c>
      <c r="I737" s="168">
        <f t="shared" si="97"/>
        <v>4.6296296296296298E-4</v>
      </c>
    </row>
    <row r="738" spans="1:9" ht="15.3" x14ac:dyDescent="0.5">
      <c r="A738" s="167" t="s">
        <v>1863</v>
      </c>
      <c r="B738" s="70" t="s">
        <v>1850</v>
      </c>
      <c r="C738" s="4" t="s">
        <v>313</v>
      </c>
      <c r="D738" s="125" t="s">
        <v>939</v>
      </c>
      <c r="E738" s="167" t="s">
        <v>2414</v>
      </c>
      <c r="F738" s="167" t="s">
        <v>2415</v>
      </c>
      <c r="G738" s="168">
        <f>7/1440</f>
        <v>4.8611111111111112E-3</v>
      </c>
      <c r="H738" s="167">
        <v>3</v>
      </c>
      <c r="I738" s="168">
        <f t="shared" si="97"/>
        <v>1.6203703703703703E-3</v>
      </c>
    </row>
    <row r="739" spans="1:9" ht="15.3" x14ac:dyDescent="0.5">
      <c r="A739" s="167" t="s">
        <v>1864</v>
      </c>
      <c r="B739" s="70" t="s">
        <v>1851</v>
      </c>
      <c r="C739" s="4" t="s">
        <v>195</v>
      </c>
      <c r="D739" s="125" t="s">
        <v>939</v>
      </c>
      <c r="E739" s="167" t="s">
        <v>2414</v>
      </c>
      <c r="F739" s="167" t="s">
        <v>2415</v>
      </c>
      <c r="G739" s="168">
        <f t="shared" ref="G739:G741" si="99">7/1440</f>
        <v>4.8611111111111112E-3</v>
      </c>
      <c r="H739" s="167">
        <v>3</v>
      </c>
      <c r="I739" s="168">
        <f t="shared" si="97"/>
        <v>1.6203703703703703E-3</v>
      </c>
    </row>
    <row r="740" spans="1:9" ht="15.3" x14ac:dyDescent="0.5">
      <c r="A740" s="167" t="s">
        <v>1865</v>
      </c>
      <c r="B740" s="70" t="s">
        <v>1834</v>
      </c>
      <c r="C740" s="4" t="s">
        <v>195</v>
      </c>
      <c r="D740" s="125" t="s">
        <v>939</v>
      </c>
      <c r="E740" s="167" t="s">
        <v>2414</v>
      </c>
      <c r="F740" s="167" t="s">
        <v>2415</v>
      </c>
      <c r="G740" s="168">
        <f t="shared" si="99"/>
        <v>4.8611111111111112E-3</v>
      </c>
      <c r="H740" s="167">
        <v>3</v>
      </c>
      <c r="I740" s="168">
        <f t="shared" si="97"/>
        <v>1.6203703703703703E-3</v>
      </c>
    </row>
    <row r="741" spans="1:9" ht="15.3" x14ac:dyDescent="0.5">
      <c r="A741" s="167" t="s">
        <v>1866</v>
      </c>
      <c r="B741" s="70" t="s">
        <v>1835</v>
      </c>
      <c r="C741" s="4" t="s">
        <v>195</v>
      </c>
      <c r="D741" s="125" t="s">
        <v>939</v>
      </c>
      <c r="E741" s="167" t="s">
        <v>2414</v>
      </c>
      <c r="F741" s="167" t="s">
        <v>2415</v>
      </c>
      <c r="G741" s="168">
        <f t="shared" si="99"/>
        <v>4.8611111111111112E-3</v>
      </c>
      <c r="H741" s="167">
        <v>3</v>
      </c>
      <c r="I741" s="168">
        <f t="shared" si="97"/>
        <v>1.6203703703703703E-3</v>
      </c>
    </row>
    <row r="742" spans="1:9" ht="15.3" x14ac:dyDescent="0.5">
      <c r="A742" s="167" t="s">
        <v>1867</v>
      </c>
      <c r="B742" s="70" t="s">
        <v>1836</v>
      </c>
      <c r="C742" s="4" t="s">
        <v>195</v>
      </c>
      <c r="D742" s="125" t="s">
        <v>912</v>
      </c>
      <c r="E742" s="167" t="s">
        <v>2421</v>
      </c>
      <c r="F742" s="167" t="s">
        <v>2426</v>
      </c>
      <c r="G742" s="168">
        <f>45/1440</f>
        <v>3.125E-2</v>
      </c>
      <c r="H742" s="167">
        <v>3</v>
      </c>
      <c r="I742" s="168">
        <f t="shared" si="97"/>
        <v>1.0416666666666666E-2</v>
      </c>
    </row>
    <row r="743" spans="1:9" ht="15.3" x14ac:dyDescent="0.5">
      <c r="A743" s="167" t="s">
        <v>1868</v>
      </c>
      <c r="B743" s="70" t="s">
        <v>1837</v>
      </c>
      <c r="C743" s="4" t="s">
        <v>195</v>
      </c>
      <c r="D743" s="125" t="s">
        <v>912</v>
      </c>
      <c r="E743" s="167" t="s">
        <v>2421</v>
      </c>
      <c r="F743" s="167" t="s">
        <v>2426</v>
      </c>
      <c r="G743" s="168">
        <f t="shared" ref="G743:G744" si="100">45/1440</f>
        <v>3.125E-2</v>
      </c>
      <c r="H743" s="167">
        <v>3</v>
      </c>
      <c r="I743" s="168">
        <f t="shared" si="97"/>
        <v>1.0416666666666666E-2</v>
      </c>
    </row>
    <row r="744" spans="1:9" ht="15.3" x14ac:dyDescent="0.5">
      <c r="A744" s="167" t="s">
        <v>1869</v>
      </c>
      <c r="B744" s="70" t="s">
        <v>1838</v>
      </c>
      <c r="C744" s="4" t="s">
        <v>195</v>
      </c>
      <c r="D744" s="125" t="s">
        <v>912</v>
      </c>
      <c r="E744" s="167" t="s">
        <v>2421</v>
      </c>
      <c r="F744" s="167" t="s">
        <v>2426</v>
      </c>
      <c r="G744" s="168">
        <f t="shared" si="100"/>
        <v>3.125E-2</v>
      </c>
      <c r="H744" s="167">
        <v>3</v>
      </c>
      <c r="I744" s="168">
        <f t="shared" si="97"/>
        <v>1.0416666666666666E-2</v>
      </c>
    </row>
    <row r="745" spans="1:9" ht="15.3" x14ac:dyDescent="0.5">
      <c r="A745" s="167" t="s">
        <v>1870</v>
      </c>
      <c r="B745" s="70" t="s">
        <v>1852</v>
      </c>
      <c r="C745" s="4" t="s">
        <v>196</v>
      </c>
      <c r="D745" s="125" t="s">
        <v>1111</v>
      </c>
      <c r="E745" s="167" t="s">
        <v>2391</v>
      </c>
      <c r="F745" s="167" t="s">
        <v>2407</v>
      </c>
      <c r="G745" s="168">
        <f>3/1440</f>
        <v>2.0833333333333333E-3</v>
      </c>
      <c r="H745" s="167">
        <v>3</v>
      </c>
      <c r="I745" s="168">
        <f t="shared" si="97"/>
        <v>6.9444444444444447E-4</v>
      </c>
    </row>
    <row r="746" spans="1:9" ht="15.3" x14ac:dyDescent="0.5">
      <c r="A746" s="167" t="s">
        <v>1871</v>
      </c>
      <c r="B746" s="70" t="s">
        <v>965</v>
      </c>
      <c r="C746" s="4" t="s">
        <v>196</v>
      </c>
      <c r="D746" s="125" t="s">
        <v>1111</v>
      </c>
      <c r="E746" s="167" t="s">
        <v>2391</v>
      </c>
      <c r="F746" s="167" t="s">
        <v>2407</v>
      </c>
      <c r="G746" s="168">
        <f>3/1440</f>
        <v>2.0833333333333333E-3</v>
      </c>
      <c r="H746" s="167">
        <v>3</v>
      </c>
      <c r="I746" s="168">
        <f>G746/H746</f>
        <v>6.9444444444444447E-4</v>
      </c>
    </row>
    <row r="747" spans="1:9" ht="15.3" x14ac:dyDescent="0.5">
      <c r="A747" s="167" t="s">
        <v>1872</v>
      </c>
      <c r="B747" s="70" t="s">
        <v>1839</v>
      </c>
      <c r="C747" s="4" t="s">
        <v>195</v>
      </c>
      <c r="D747" s="125" t="s">
        <v>939</v>
      </c>
      <c r="E747" s="167" t="s">
        <v>2414</v>
      </c>
      <c r="F747" s="167" t="s">
        <v>2415</v>
      </c>
      <c r="G747" s="168">
        <f>7/1440</f>
        <v>4.8611111111111112E-3</v>
      </c>
      <c r="H747" s="167">
        <v>3</v>
      </c>
      <c r="I747" s="168">
        <f t="shared" ref="I747:I751" si="101">G747/H747</f>
        <v>1.6203703703703703E-3</v>
      </c>
    </row>
    <row r="748" spans="1:9" ht="15.3" x14ac:dyDescent="0.5">
      <c r="A748" s="167" t="s">
        <v>1873</v>
      </c>
      <c r="B748" s="70" t="s">
        <v>1840</v>
      </c>
      <c r="C748" s="4" t="s">
        <v>195</v>
      </c>
      <c r="D748" s="125" t="s">
        <v>939</v>
      </c>
      <c r="E748" s="167" t="s">
        <v>2414</v>
      </c>
      <c r="F748" s="167" t="s">
        <v>2415</v>
      </c>
      <c r="G748" s="168">
        <f t="shared" ref="G748:G750" si="102">7/1440</f>
        <v>4.8611111111111112E-3</v>
      </c>
      <c r="H748" s="167">
        <v>3</v>
      </c>
      <c r="I748" s="168">
        <f t="shared" si="101"/>
        <v>1.6203703703703703E-3</v>
      </c>
    </row>
    <row r="749" spans="1:9" ht="15.3" x14ac:dyDescent="0.5">
      <c r="A749" s="167" t="s">
        <v>1874</v>
      </c>
      <c r="B749" s="70" t="s">
        <v>1841</v>
      </c>
      <c r="C749" s="4" t="s">
        <v>125</v>
      </c>
      <c r="D749" s="125" t="s">
        <v>939</v>
      </c>
      <c r="E749" s="167" t="s">
        <v>2414</v>
      </c>
      <c r="F749" s="167" t="s">
        <v>2415</v>
      </c>
      <c r="G749" s="168">
        <f t="shared" si="102"/>
        <v>4.8611111111111112E-3</v>
      </c>
      <c r="H749" s="167">
        <v>3</v>
      </c>
      <c r="I749" s="168">
        <f t="shared" si="101"/>
        <v>1.6203703703703703E-3</v>
      </c>
    </row>
    <row r="750" spans="1:9" ht="15.3" x14ac:dyDescent="0.5">
      <c r="A750" s="167" t="s">
        <v>1875</v>
      </c>
      <c r="B750" s="70" t="s">
        <v>1842</v>
      </c>
      <c r="C750" s="4" t="s">
        <v>125</v>
      </c>
      <c r="D750" s="125" t="s">
        <v>939</v>
      </c>
      <c r="E750" s="167" t="s">
        <v>2414</v>
      </c>
      <c r="F750" s="167" t="s">
        <v>2415</v>
      </c>
      <c r="G750" s="168">
        <f t="shared" si="102"/>
        <v>4.8611111111111112E-3</v>
      </c>
      <c r="H750" s="167">
        <v>3</v>
      </c>
      <c r="I750" s="168">
        <f t="shared" si="101"/>
        <v>1.6203703703703703E-3</v>
      </c>
    </row>
    <row r="751" spans="1:9" ht="15.3" x14ac:dyDescent="0.5">
      <c r="A751" s="167" t="s">
        <v>1876</v>
      </c>
      <c r="B751" s="16" t="s">
        <v>993</v>
      </c>
      <c r="C751" s="6" t="s">
        <v>125</v>
      </c>
      <c r="D751" s="125" t="s">
        <v>333</v>
      </c>
      <c r="E751" s="167" t="s">
        <v>2382</v>
      </c>
      <c r="F751" s="167" t="s">
        <v>2399</v>
      </c>
      <c r="G751" s="168">
        <f t="shared" ref="G751" si="103">1/1440</f>
        <v>6.9444444444444447E-4</v>
      </c>
      <c r="H751" s="167">
        <v>3</v>
      </c>
      <c r="I751" s="168">
        <f t="shared" si="101"/>
        <v>2.3148148148148149E-4</v>
      </c>
    </row>
    <row r="752" spans="1:9" ht="15.3" x14ac:dyDescent="0.5">
      <c r="A752" s="169">
        <v>10</v>
      </c>
      <c r="B752" s="165" t="s">
        <v>1877</v>
      </c>
      <c r="C752" s="167"/>
      <c r="D752" s="167"/>
      <c r="E752" s="167"/>
      <c r="F752" s="167"/>
      <c r="G752" s="167"/>
      <c r="H752" s="167"/>
      <c r="I752" s="169" t="s">
        <v>1590</v>
      </c>
    </row>
    <row r="753" spans="1:9" ht="15.3" x14ac:dyDescent="0.5">
      <c r="A753" s="167" t="s">
        <v>553</v>
      </c>
      <c r="B753" s="70" t="s">
        <v>795</v>
      </c>
      <c r="C753" s="4" t="s">
        <v>1922</v>
      </c>
      <c r="D753" s="167" t="s">
        <v>1924</v>
      </c>
      <c r="E753" s="167" t="s">
        <v>2428</v>
      </c>
      <c r="F753" s="167" t="s">
        <v>2430</v>
      </c>
      <c r="G753" s="168">
        <f>30/1440</f>
        <v>2.0833333333333332E-2</v>
      </c>
      <c r="H753" s="167">
        <v>3</v>
      </c>
      <c r="I753" s="168">
        <f>G753/H753</f>
        <v>6.9444444444444441E-3</v>
      </c>
    </row>
    <row r="754" spans="1:9" ht="15.3" x14ac:dyDescent="0.5">
      <c r="A754" s="167" t="s">
        <v>554</v>
      </c>
      <c r="B754" s="70" t="s">
        <v>785</v>
      </c>
      <c r="C754" s="4" t="s">
        <v>195</v>
      </c>
      <c r="D754" s="167" t="s">
        <v>1845</v>
      </c>
      <c r="E754" s="167" t="s">
        <v>2419</v>
      </c>
      <c r="F754" s="167" t="s">
        <v>2424</v>
      </c>
      <c r="G754" s="168">
        <f>10/1440</f>
        <v>6.9444444444444441E-3</v>
      </c>
      <c r="H754" s="167">
        <v>3</v>
      </c>
      <c r="I754" s="168">
        <f t="shared" ref="I754:I817" si="104">G754/H754</f>
        <v>2.3148148148148147E-3</v>
      </c>
    </row>
    <row r="755" spans="1:9" ht="15.3" x14ac:dyDescent="0.5">
      <c r="A755" s="167" t="s">
        <v>555</v>
      </c>
      <c r="B755" s="70" t="s">
        <v>786</v>
      </c>
      <c r="C755" s="4" t="s">
        <v>195</v>
      </c>
      <c r="D755" s="167" t="s">
        <v>939</v>
      </c>
      <c r="E755" s="167" t="s">
        <v>2414</v>
      </c>
      <c r="F755" s="167" t="s">
        <v>2415</v>
      </c>
      <c r="G755" s="168">
        <f>7/1440</f>
        <v>4.8611111111111112E-3</v>
      </c>
      <c r="H755" s="167">
        <v>3</v>
      </c>
      <c r="I755" s="168">
        <f t="shared" si="104"/>
        <v>1.6203703703703703E-3</v>
      </c>
    </row>
    <row r="756" spans="1:9" ht="15.3" x14ac:dyDescent="0.5">
      <c r="A756" s="167" t="s">
        <v>556</v>
      </c>
      <c r="B756" s="70" t="s">
        <v>1878</v>
      </c>
      <c r="C756" s="4" t="s">
        <v>195</v>
      </c>
      <c r="D756" s="167" t="s">
        <v>939</v>
      </c>
      <c r="E756" s="167" t="s">
        <v>2414</v>
      </c>
      <c r="F756" s="167" t="s">
        <v>2415</v>
      </c>
      <c r="G756" s="168">
        <f t="shared" ref="G756:G769" si="105">7/1440</f>
        <v>4.8611111111111112E-3</v>
      </c>
      <c r="H756" s="167">
        <v>3</v>
      </c>
      <c r="I756" s="168">
        <f t="shared" si="104"/>
        <v>1.6203703703703703E-3</v>
      </c>
    </row>
    <row r="757" spans="1:9" ht="15.3" x14ac:dyDescent="0.5">
      <c r="A757" s="167" t="s">
        <v>557</v>
      </c>
      <c r="B757" s="70" t="s">
        <v>789</v>
      </c>
      <c r="C757" s="4" t="s">
        <v>195</v>
      </c>
      <c r="D757" s="167" t="s">
        <v>939</v>
      </c>
      <c r="E757" s="167" t="s">
        <v>2414</v>
      </c>
      <c r="F757" s="167" t="s">
        <v>2415</v>
      </c>
      <c r="G757" s="168">
        <f t="shared" si="105"/>
        <v>4.8611111111111112E-3</v>
      </c>
      <c r="H757" s="167">
        <v>3</v>
      </c>
      <c r="I757" s="168">
        <f t="shared" si="104"/>
        <v>1.6203703703703703E-3</v>
      </c>
    </row>
    <row r="758" spans="1:9" ht="15.3" x14ac:dyDescent="0.5">
      <c r="A758" s="167" t="s">
        <v>558</v>
      </c>
      <c r="B758" s="70" t="s">
        <v>808</v>
      </c>
      <c r="C758" s="4" t="s">
        <v>195</v>
      </c>
      <c r="D758" s="167" t="s">
        <v>939</v>
      </c>
      <c r="E758" s="167" t="s">
        <v>2414</v>
      </c>
      <c r="F758" s="167" t="s">
        <v>2415</v>
      </c>
      <c r="G758" s="168">
        <f t="shared" si="105"/>
        <v>4.8611111111111112E-3</v>
      </c>
      <c r="H758" s="167">
        <v>5</v>
      </c>
      <c r="I758" s="168">
        <f t="shared" si="104"/>
        <v>9.7222222222222219E-4</v>
      </c>
    </row>
    <row r="759" spans="1:9" ht="15.3" x14ac:dyDescent="0.5">
      <c r="A759" s="167" t="s">
        <v>559</v>
      </c>
      <c r="B759" s="70" t="s">
        <v>1879</v>
      </c>
      <c r="C759" s="4" t="s">
        <v>195</v>
      </c>
      <c r="D759" s="167" t="s">
        <v>939</v>
      </c>
      <c r="E759" s="167" t="s">
        <v>2414</v>
      </c>
      <c r="F759" s="167" t="s">
        <v>2415</v>
      </c>
      <c r="G759" s="168">
        <f t="shared" si="105"/>
        <v>4.8611111111111112E-3</v>
      </c>
      <c r="H759" s="167">
        <v>3</v>
      </c>
      <c r="I759" s="168">
        <f t="shared" si="104"/>
        <v>1.6203703703703703E-3</v>
      </c>
    </row>
    <row r="760" spans="1:9" ht="15.3" x14ac:dyDescent="0.5">
      <c r="A760" s="167" t="s">
        <v>560</v>
      </c>
      <c r="B760" s="70" t="s">
        <v>1925</v>
      </c>
      <c r="C760" s="4" t="s">
        <v>196</v>
      </c>
      <c r="D760" s="167" t="s">
        <v>939</v>
      </c>
      <c r="E760" s="167" t="s">
        <v>2414</v>
      </c>
      <c r="F760" s="167" t="s">
        <v>2415</v>
      </c>
      <c r="G760" s="168">
        <f t="shared" si="105"/>
        <v>4.8611111111111112E-3</v>
      </c>
      <c r="H760" s="167">
        <v>3</v>
      </c>
      <c r="I760" s="168">
        <f t="shared" si="104"/>
        <v>1.6203703703703703E-3</v>
      </c>
    </row>
    <row r="761" spans="1:9" ht="15.3" x14ac:dyDescent="0.5">
      <c r="A761" s="167" t="s">
        <v>561</v>
      </c>
      <c r="B761" s="70" t="s">
        <v>1926</v>
      </c>
      <c r="C761" s="4" t="s">
        <v>196</v>
      </c>
      <c r="D761" s="167" t="s">
        <v>939</v>
      </c>
      <c r="E761" s="167" t="s">
        <v>2414</v>
      </c>
      <c r="F761" s="167" t="s">
        <v>2415</v>
      </c>
      <c r="G761" s="168">
        <f t="shared" si="105"/>
        <v>4.8611111111111112E-3</v>
      </c>
      <c r="H761" s="167">
        <v>3</v>
      </c>
      <c r="I761" s="168">
        <f t="shared" si="104"/>
        <v>1.6203703703703703E-3</v>
      </c>
    </row>
    <row r="762" spans="1:9" ht="15.3" x14ac:dyDescent="0.5">
      <c r="A762" s="167" t="s">
        <v>562</v>
      </c>
      <c r="B762" s="70" t="s">
        <v>1927</v>
      </c>
      <c r="C762" s="4" t="s">
        <v>195</v>
      </c>
      <c r="D762" s="167" t="s">
        <v>939</v>
      </c>
      <c r="E762" s="167" t="s">
        <v>2414</v>
      </c>
      <c r="F762" s="167" t="s">
        <v>2415</v>
      </c>
      <c r="G762" s="168">
        <f t="shared" si="105"/>
        <v>4.8611111111111112E-3</v>
      </c>
      <c r="H762" s="167">
        <v>3</v>
      </c>
      <c r="I762" s="168">
        <f t="shared" si="104"/>
        <v>1.6203703703703703E-3</v>
      </c>
    </row>
    <row r="763" spans="1:9" ht="15.3" x14ac:dyDescent="0.5">
      <c r="A763" s="167" t="s">
        <v>563</v>
      </c>
      <c r="B763" s="70" t="s">
        <v>1880</v>
      </c>
      <c r="C763" s="4" t="s">
        <v>195</v>
      </c>
      <c r="D763" s="167" t="s">
        <v>939</v>
      </c>
      <c r="E763" s="167" t="s">
        <v>2414</v>
      </c>
      <c r="F763" s="167" t="s">
        <v>2415</v>
      </c>
      <c r="G763" s="168">
        <f t="shared" si="105"/>
        <v>4.8611111111111112E-3</v>
      </c>
      <c r="H763" s="167">
        <v>3</v>
      </c>
      <c r="I763" s="168">
        <f t="shared" si="104"/>
        <v>1.6203703703703703E-3</v>
      </c>
    </row>
    <row r="764" spans="1:9" ht="15.3" x14ac:dyDescent="0.5">
      <c r="A764" s="167" t="s">
        <v>564</v>
      </c>
      <c r="B764" s="70" t="s">
        <v>1881</v>
      </c>
      <c r="C764" s="4" t="s">
        <v>195</v>
      </c>
      <c r="D764" s="167" t="s">
        <v>939</v>
      </c>
      <c r="E764" s="167" t="s">
        <v>2414</v>
      </c>
      <c r="F764" s="167" t="s">
        <v>2415</v>
      </c>
      <c r="G764" s="168">
        <f t="shared" si="105"/>
        <v>4.8611111111111112E-3</v>
      </c>
      <c r="H764" s="167">
        <v>3</v>
      </c>
      <c r="I764" s="168">
        <f t="shared" si="104"/>
        <v>1.6203703703703703E-3</v>
      </c>
    </row>
    <row r="765" spans="1:9" ht="15.3" x14ac:dyDescent="0.5">
      <c r="A765" s="167" t="s">
        <v>1932</v>
      </c>
      <c r="B765" s="70" t="s">
        <v>1882</v>
      </c>
      <c r="C765" s="4" t="s">
        <v>195</v>
      </c>
      <c r="D765" s="167" t="s">
        <v>939</v>
      </c>
      <c r="E765" s="167" t="s">
        <v>2414</v>
      </c>
      <c r="F765" s="167" t="s">
        <v>2415</v>
      </c>
      <c r="G765" s="168">
        <f t="shared" si="105"/>
        <v>4.8611111111111112E-3</v>
      </c>
      <c r="H765" s="167">
        <v>3</v>
      </c>
      <c r="I765" s="168">
        <f t="shared" si="104"/>
        <v>1.6203703703703703E-3</v>
      </c>
    </row>
    <row r="766" spans="1:9" ht="15.3" x14ac:dyDescent="0.5">
      <c r="A766" s="167" t="s">
        <v>1933</v>
      </c>
      <c r="B766" s="70" t="s">
        <v>1883</v>
      </c>
      <c r="C766" s="4" t="s">
        <v>195</v>
      </c>
      <c r="D766" s="167" t="s">
        <v>939</v>
      </c>
      <c r="E766" s="167" t="s">
        <v>2414</v>
      </c>
      <c r="F766" s="167" t="s">
        <v>2415</v>
      </c>
      <c r="G766" s="168">
        <f t="shared" si="105"/>
        <v>4.8611111111111112E-3</v>
      </c>
      <c r="H766" s="167">
        <v>3</v>
      </c>
      <c r="I766" s="168">
        <f t="shared" si="104"/>
        <v>1.6203703703703703E-3</v>
      </c>
    </row>
    <row r="767" spans="1:9" ht="15.3" x14ac:dyDescent="0.5">
      <c r="A767" s="167" t="s">
        <v>1934</v>
      </c>
      <c r="B767" s="70" t="s">
        <v>804</v>
      </c>
      <c r="C767" s="4" t="s">
        <v>195</v>
      </c>
      <c r="D767" s="167" t="s">
        <v>987</v>
      </c>
      <c r="E767" s="167" t="s">
        <v>2420</v>
      </c>
      <c r="F767" s="167" t="s">
        <v>2425</v>
      </c>
      <c r="G767" s="168">
        <f>14/1440</f>
        <v>9.7222222222222224E-3</v>
      </c>
      <c r="H767" s="167">
        <v>3</v>
      </c>
      <c r="I767" s="168">
        <f t="shared" si="104"/>
        <v>3.2407407407407406E-3</v>
      </c>
    </row>
    <row r="768" spans="1:9" ht="15.3" x14ac:dyDescent="0.5">
      <c r="A768" s="167" t="s">
        <v>1935</v>
      </c>
      <c r="B768" s="70" t="s">
        <v>1884</v>
      </c>
      <c r="C768" s="4" t="s">
        <v>428</v>
      </c>
      <c r="D768" s="167" t="s">
        <v>939</v>
      </c>
      <c r="E768" s="167" t="s">
        <v>2414</v>
      </c>
      <c r="F768" s="167" t="s">
        <v>2415</v>
      </c>
      <c r="G768" s="168">
        <f t="shared" si="105"/>
        <v>4.8611111111111112E-3</v>
      </c>
      <c r="H768" s="167">
        <v>3</v>
      </c>
      <c r="I768" s="168">
        <f t="shared" si="104"/>
        <v>1.6203703703703703E-3</v>
      </c>
    </row>
    <row r="769" spans="1:9" ht="15.3" x14ac:dyDescent="0.5">
      <c r="A769" s="167" t="s">
        <v>1936</v>
      </c>
      <c r="B769" s="70" t="s">
        <v>1885</v>
      </c>
      <c r="C769" s="4" t="s">
        <v>125</v>
      </c>
      <c r="D769" s="167" t="s">
        <v>939</v>
      </c>
      <c r="E769" s="167" t="s">
        <v>2414</v>
      </c>
      <c r="F769" s="167" t="s">
        <v>2415</v>
      </c>
      <c r="G769" s="168">
        <f t="shared" si="105"/>
        <v>4.8611111111111112E-3</v>
      </c>
      <c r="H769" s="167">
        <v>3</v>
      </c>
      <c r="I769" s="168">
        <f t="shared" si="104"/>
        <v>1.6203703703703703E-3</v>
      </c>
    </row>
    <row r="770" spans="1:9" ht="15.3" x14ac:dyDescent="0.5">
      <c r="A770" s="167" t="s">
        <v>1937</v>
      </c>
      <c r="B770" s="70" t="s">
        <v>1886</v>
      </c>
      <c r="C770" s="4" t="s">
        <v>1923</v>
      </c>
      <c r="D770" s="167" t="s">
        <v>333</v>
      </c>
      <c r="E770" s="167" t="s">
        <v>2382</v>
      </c>
      <c r="F770" s="167" t="s">
        <v>2399</v>
      </c>
      <c r="G770" s="168">
        <f>1/1440</f>
        <v>6.9444444444444447E-4</v>
      </c>
      <c r="H770" s="167">
        <v>3</v>
      </c>
      <c r="I770" s="168">
        <f t="shared" si="104"/>
        <v>2.3148148148148149E-4</v>
      </c>
    </row>
    <row r="771" spans="1:9" ht="15.3" x14ac:dyDescent="0.5">
      <c r="A771" s="167" t="s">
        <v>1938</v>
      </c>
      <c r="B771" s="70" t="s">
        <v>1887</v>
      </c>
      <c r="C771" s="4" t="s">
        <v>195</v>
      </c>
      <c r="D771" s="167" t="s">
        <v>1846</v>
      </c>
      <c r="E771" s="167" t="s">
        <v>2383</v>
      </c>
      <c r="F771" s="167" t="s">
        <v>2400</v>
      </c>
      <c r="G771" s="168">
        <f>5/1440</f>
        <v>3.472222222222222E-3</v>
      </c>
      <c r="H771" s="167">
        <v>3</v>
      </c>
      <c r="I771" s="168">
        <f t="shared" si="104"/>
        <v>1.1574074074074073E-3</v>
      </c>
    </row>
    <row r="772" spans="1:9" ht="15.3" x14ac:dyDescent="0.5">
      <c r="A772" s="167" t="s">
        <v>1939</v>
      </c>
      <c r="B772" s="70" t="s">
        <v>1888</v>
      </c>
      <c r="C772" s="4" t="s">
        <v>195</v>
      </c>
      <c r="D772" s="167" t="s">
        <v>1928</v>
      </c>
      <c r="E772" s="167" t="s">
        <v>2429</v>
      </c>
      <c r="F772" s="167" t="s">
        <v>2431</v>
      </c>
      <c r="G772" s="168">
        <f>15/1440</f>
        <v>1.0416666666666666E-2</v>
      </c>
      <c r="H772" s="167">
        <v>3</v>
      </c>
      <c r="I772" s="168">
        <f t="shared" si="104"/>
        <v>3.472222222222222E-3</v>
      </c>
    </row>
    <row r="773" spans="1:9" ht="15.3" x14ac:dyDescent="0.5">
      <c r="A773" s="167" t="s">
        <v>1940</v>
      </c>
      <c r="B773" s="70" t="s">
        <v>1889</v>
      </c>
      <c r="C773" s="4" t="s">
        <v>195</v>
      </c>
      <c r="D773" s="167" t="s">
        <v>939</v>
      </c>
      <c r="E773" s="167" t="s">
        <v>2414</v>
      </c>
      <c r="F773" s="167" t="s">
        <v>2415</v>
      </c>
      <c r="G773" s="168">
        <f t="shared" ref="G773:G778" si="106">7/1440</f>
        <v>4.8611111111111112E-3</v>
      </c>
      <c r="H773" s="167">
        <v>3</v>
      </c>
      <c r="I773" s="168">
        <f t="shared" si="104"/>
        <v>1.6203703703703703E-3</v>
      </c>
    </row>
    <row r="774" spans="1:9" ht="15.3" x14ac:dyDescent="0.5">
      <c r="A774" s="167" t="s">
        <v>1941</v>
      </c>
      <c r="B774" s="70" t="s">
        <v>809</v>
      </c>
      <c r="C774" s="4" t="s">
        <v>195</v>
      </c>
      <c r="D774" s="167" t="s">
        <v>939</v>
      </c>
      <c r="E774" s="167" t="s">
        <v>2414</v>
      </c>
      <c r="F774" s="167" t="s">
        <v>2415</v>
      </c>
      <c r="G774" s="168">
        <f t="shared" si="106"/>
        <v>4.8611111111111112E-3</v>
      </c>
      <c r="H774" s="167">
        <v>3</v>
      </c>
      <c r="I774" s="168">
        <f t="shared" si="104"/>
        <v>1.6203703703703703E-3</v>
      </c>
    </row>
    <row r="775" spans="1:9" ht="15.3" x14ac:dyDescent="0.5">
      <c r="A775" s="167" t="s">
        <v>1942</v>
      </c>
      <c r="B775" s="70" t="s">
        <v>1890</v>
      </c>
      <c r="C775" s="4" t="s">
        <v>195</v>
      </c>
      <c r="D775" s="167" t="s">
        <v>939</v>
      </c>
      <c r="E775" s="167" t="s">
        <v>2414</v>
      </c>
      <c r="F775" s="167" t="s">
        <v>2415</v>
      </c>
      <c r="G775" s="168">
        <f t="shared" si="106"/>
        <v>4.8611111111111112E-3</v>
      </c>
      <c r="H775" s="167">
        <v>3</v>
      </c>
      <c r="I775" s="168">
        <f t="shared" si="104"/>
        <v>1.6203703703703703E-3</v>
      </c>
    </row>
    <row r="776" spans="1:9" ht="15.3" x14ac:dyDescent="0.5">
      <c r="A776" s="167" t="s">
        <v>1943</v>
      </c>
      <c r="B776" s="70" t="s">
        <v>1891</v>
      </c>
      <c r="C776" s="4" t="s">
        <v>195</v>
      </c>
      <c r="D776" s="167" t="s">
        <v>939</v>
      </c>
      <c r="E776" s="167" t="s">
        <v>2414</v>
      </c>
      <c r="F776" s="167" t="s">
        <v>2415</v>
      </c>
      <c r="G776" s="168">
        <f t="shared" si="106"/>
        <v>4.8611111111111112E-3</v>
      </c>
      <c r="H776" s="167">
        <v>3</v>
      </c>
      <c r="I776" s="168">
        <f t="shared" si="104"/>
        <v>1.6203703703703703E-3</v>
      </c>
    </row>
    <row r="777" spans="1:9" ht="15.3" x14ac:dyDescent="0.5">
      <c r="A777" s="167" t="s">
        <v>1944</v>
      </c>
      <c r="B777" s="70" t="s">
        <v>1892</v>
      </c>
      <c r="C777" s="4" t="s">
        <v>195</v>
      </c>
      <c r="D777" s="167" t="s">
        <v>939</v>
      </c>
      <c r="E777" s="167" t="s">
        <v>2414</v>
      </c>
      <c r="F777" s="167" t="s">
        <v>2415</v>
      </c>
      <c r="G777" s="168">
        <f t="shared" si="106"/>
        <v>4.8611111111111112E-3</v>
      </c>
      <c r="H777" s="167">
        <v>3</v>
      </c>
      <c r="I777" s="168">
        <f t="shared" si="104"/>
        <v>1.6203703703703703E-3</v>
      </c>
    </row>
    <row r="778" spans="1:9" ht="15.3" x14ac:dyDescent="0.5">
      <c r="A778" s="167" t="s">
        <v>1945</v>
      </c>
      <c r="B778" s="70" t="s">
        <v>1929</v>
      </c>
      <c r="C778" s="4" t="s">
        <v>195</v>
      </c>
      <c r="D778" s="167" t="s">
        <v>939</v>
      </c>
      <c r="E778" s="167" t="s">
        <v>2414</v>
      </c>
      <c r="F778" s="167" t="s">
        <v>2415</v>
      </c>
      <c r="G778" s="168">
        <f t="shared" si="106"/>
        <v>4.8611111111111112E-3</v>
      </c>
      <c r="H778" s="167">
        <v>3</v>
      </c>
      <c r="I778" s="168">
        <f t="shared" si="104"/>
        <v>1.6203703703703703E-3</v>
      </c>
    </row>
    <row r="779" spans="1:9" ht="15.3" x14ac:dyDescent="0.5">
      <c r="A779" s="167" t="s">
        <v>1946</v>
      </c>
      <c r="B779" s="70" t="s">
        <v>1893</v>
      </c>
      <c r="C779" s="4" t="s">
        <v>195</v>
      </c>
      <c r="D779" s="167" t="s">
        <v>940</v>
      </c>
      <c r="E779" s="167" t="s">
        <v>2373</v>
      </c>
      <c r="F779" s="167" t="s">
        <v>2374</v>
      </c>
      <c r="G779" s="168">
        <f>2/1440</f>
        <v>1.3888888888888889E-3</v>
      </c>
      <c r="H779" s="167">
        <v>3</v>
      </c>
      <c r="I779" s="168">
        <f t="shared" si="104"/>
        <v>4.6296296296296298E-4</v>
      </c>
    </row>
    <row r="780" spans="1:9" ht="15.3" x14ac:dyDescent="0.5">
      <c r="A780" s="167" t="s">
        <v>1947</v>
      </c>
      <c r="B780" s="70" t="s">
        <v>965</v>
      </c>
      <c r="C780" s="4" t="s">
        <v>196</v>
      </c>
      <c r="D780" s="171" t="s">
        <v>940</v>
      </c>
      <c r="E780" s="167" t="s">
        <v>2373</v>
      </c>
      <c r="F780" s="167" t="s">
        <v>2374</v>
      </c>
      <c r="G780" s="168">
        <f>2/1440</f>
        <v>1.3888888888888889E-3</v>
      </c>
      <c r="H780" s="167">
        <v>3</v>
      </c>
      <c r="I780" s="168">
        <f t="shared" si="104"/>
        <v>4.6296296296296298E-4</v>
      </c>
    </row>
    <row r="781" spans="1:9" ht="15.3" x14ac:dyDescent="0.5">
      <c r="A781" s="167" t="s">
        <v>1948</v>
      </c>
      <c r="B781" s="70" t="s">
        <v>1790</v>
      </c>
      <c r="C781" s="4" t="s">
        <v>125</v>
      </c>
      <c r="D781" s="171" t="s">
        <v>333</v>
      </c>
      <c r="E781" s="167" t="s">
        <v>2382</v>
      </c>
      <c r="F781" s="167" t="s">
        <v>2399</v>
      </c>
      <c r="G781" s="168">
        <f>1/1440</f>
        <v>6.9444444444444447E-4</v>
      </c>
      <c r="H781" s="167">
        <v>3</v>
      </c>
      <c r="I781" s="168">
        <f t="shared" si="104"/>
        <v>2.3148148148148149E-4</v>
      </c>
    </row>
    <row r="782" spans="1:9" ht="15.3" x14ac:dyDescent="0.5">
      <c r="A782" s="167" t="s">
        <v>1949</v>
      </c>
      <c r="B782" s="70" t="s">
        <v>1791</v>
      </c>
      <c r="C782" s="4" t="s">
        <v>195</v>
      </c>
      <c r="D782" s="171" t="s">
        <v>333</v>
      </c>
      <c r="E782" s="167" t="s">
        <v>2382</v>
      </c>
      <c r="F782" s="167" t="s">
        <v>2399</v>
      </c>
      <c r="G782" s="168">
        <f t="shared" ref="G782:G784" si="107">1/1440</f>
        <v>6.9444444444444447E-4</v>
      </c>
      <c r="H782" s="167">
        <v>5</v>
      </c>
      <c r="I782" s="168">
        <f t="shared" si="104"/>
        <v>1.3888888888888889E-4</v>
      </c>
    </row>
    <row r="783" spans="1:9" ht="15.3" x14ac:dyDescent="0.5">
      <c r="A783" s="167" t="s">
        <v>1950</v>
      </c>
      <c r="B783" s="70" t="s">
        <v>1894</v>
      </c>
      <c r="C783" s="4" t="s">
        <v>195</v>
      </c>
      <c r="D783" s="171" t="s">
        <v>333</v>
      </c>
      <c r="E783" s="167" t="s">
        <v>2382</v>
      </c>
      <c r="F783" s="167" t="s">
        <v>2399</v>
      </c>
      <c r="G783" s="168">
        <f t="shared" si="107"/>
        <v>6.9444444444444447E-4</v>
      </c>
      <c r="H783" s="167">
        <v>5</v>
      </c>
      <c r="I783" s="168">
        <f t="shared" si="104"/>
        <v>1.3888888888888889E-4</v>
      </c>
    </row>
    <row r="784" spans="1:9" ht="15.3" x14ac:dyDescent="0.5">
      <c r="A784" s="167" t="s">
        <v>1951</v>
      </c>
      <c r="B784" s="70" t="s">
        <v>1895</v>
      </c>
      <c r="C784" s="4" t="s">
        <v>195</v>
      </c>
      <c r="D784" s="171" t="s">
        <v>333</v>
      </c>
      <c r="E784" s="167" t="s">
        <v>2382</v>
      </c>
      <c r="F784" s="167" t="s">
        <v>2399</v>
      </c>
      <c r="G784" s="168">
        <f t="shared" si="107"/>
        <v>6.9444444444444447E-4</v>
      </c>
      <c r="H784" s="167">
        <v>5</v>
      </c>
      <c r="I784" s="168">
        <f t="shared" si="104"/>
        <v>1.3888888888888889E-4</v>
      </c>
    </row>
    <row r="785" spans="1:9" ht="15.3" x14ac:dyDescent="0.5">
      <c r="A785" s="167" t="s">
        <v>1952</v>
      </c>
      <c r="B785" s="70" t="s">
        <v>1896</v>
      </c>
      <c r="C785" s="4" t="s">
        <v>195</v>
      </c>
      <c r="D785" s="167" t="s">
        <v>939</v>
      </c>
      <c r="E785" s="167" t="s">
        <v>2414</v>
      </c>
      <c r="F785" s="167" t="s">
        <v>2415</v>
      </c>
      <c r="G785" s="168">
        <f t="shared" ref="G785:G786" si="108">7/1440</f>
        <v>4.8611111111111112E-3</v>
      </c>
      <c r="H785" s="167">
        <v>3</v>
      </c>
      <c r="I785" s="168">
        <f t="shared" si="104"/>
        <v>1.6203703703703703E-3</v>
      </c>
    </row>
    <row r="786" spans="1:9" ht="15.3" x14ac:dyDescent="0.5">
      <c r="A786" s="167" t="s">
        <v>1953</v>
      </c>
      <c r="B786" s="70" t="s">
        <v>1897</v>
      </c>
      <c r="C786" s="4" t="s">
        <v>195</v>
      </c>
      <c r="D786" s="167" t="s">
        <v>939</v>
      </c>
      <c r="E786" s="167" t="s">
        <v>2414</v>
      </c>
      <c r="F786" s="167" t="s">
        <v>2415</v>
      </c>
      <c r="G786" s="168">
        <f t="shared" si="108"/>
        <v>4.8611111111111112E-3</v>
      </c>
      <c r="H786" s="167">
        <v>3</v>
      </c>
      <c r="I786" s="168">
        <f t="shared" si="104"/>
        <v>1.6203703703703703E-3</v>
      </c>
    </row>
    <row r="787" spans="1:9" ht="15.3" x14ac:dyDescent="0.5">
      <c r="A787" s="167" t="s">
        <v>1954</v>
      </c>
      <c r="B787" s="70" t="s">
        <v>1930</v>
      </c>
      <c r="C787" s="4" t="s">
        <v>125</v>
      </c>
      <c r="D787" s="171" t="s">
        <v>287</v>
      </c>
      <c r="E787" s="167" t="s">
        <v>2427</v>
      </c>
      <c r="F787" s="167" t="s">
        <v>2394</v>
      </c>
      <c r="G787" s="168">
        <f>1/360</f>
        <v>2.7777777777777779E-3</v>
      </c>
      <c r="H787" s="167">
        <v>3</v>
      </c>
      <c r="I787" s="168">
        <f t="shared" si="104"/>
        <v>9.2592592592592596E-4</v>
      </c>
    </row>
    <row r="788" spans="1:9" ht="15.3" x14ac:dyDescent="0.5">
      <c r="A788" s="167" t="s">
        <v>1955</v>
      </c>
      <c r="B788" s="70" t="s">
        <v>770</v>
      </c>
      <c r="C788" s="4" t="s">
        <v>195</v>
      </c>
      <c r="D788" s="171" t="s">
        <v>333</v>
      </c>
      <c r="E788" s="167" t="s">
        <v>2382</v>
      </c>
      <c r="F788" s="167" t="s">
        <v>2399</v>
      </c>
      <c r="G788" s="168">
        <f t="shared" ref="G788" si="109">1/1440</f>
        <v>6.9444444444444447E-4</v>
      </c>
      <c r="H788" s="167">
        <v>3</v>
      </c>
      <c r="I788" s="168">
        <f t="shared" si="104"/>
        <v>2.3148148148148149E-4</v>
      </c>
    </row>
    <row r="789" spans="1:9" ht="15.3" x14ac:dyDescent="0.5">
      <c r="A789" s="167" t="s">
        <v>1956</v>
      </c>
      <c r="B789" s="70" t="s">
        <v>2220</v>
      </c>
      <c r="C789" s="4" t="s">
        <v>197</v>
      </c>
      <c r="D789" s="171" t="s">
        <v>287</v>
      </c>
      <c r="E789" s="167" t="s">
        <v>2377</v>
      </c>
      <c r="F789" s="167" t="s">
        <v>2394</v>
      </c>
      <c r="G789" s="168">
        <f>1/360</f>
        <v>2.7777777777777779E-3</v>
      </c>
      <c r="H789" s="167">
        <v>3</v>
      </c>
      <c r="I789" s="168">
        <f t="shared" si="104"/>
        <v>9.2592592592592596E-4</v>
      </c>
    </row>
    <row r="790" spans="1:9" ht="15.3" x14ac:dyDescent="0.5">
      <c r="A790" s="167" t="s">
        <v>1957</v>
      </c>
      <c r="B790" s="70" t="s">
        <v>2221</v>
      </c>
      <c r="C790" s="4" t="s">
        <v>197</v>
      </c>
      <c r="D790" s="171" t="s">
        <v>287</v>
      </c>
      <c r="E790" s="167" t="s">
        <v>2377</v>
      </c>
      <c r="F790" s="167" t="s">
        <v>2394</v>
      </c>
      <c r="G790" s="168">
        <f t="shared" ref="G790:G795" si="110">1/360</f>
        <v>2.7777777777777779E-3</v>
      </c>
      <c r="H790" s="167">
        <v>3</v>
      </c>
      <c r="I790" s="168">
        <f t="shared" si="104"/>
        <v>9.2592592592592596E-4</v>
      </c>
    </row>
    <row r="791" spans="1:9" ht="15.3" x14ac:dyDescent="0.5">
      <c r="A791" s="167" t="s">
        <v>1958</v>
      </c>
      <c r="B791" s="70" t="s">
        <v>2222</v>
      </c>
      <c r="C791" s="4" t="s">
        <v>197</v>
      </c>
      <c r="D791" s="171" t="s">
        <v>287</v>
      </c>
      <c r="E791" s="167" t="s">
        <v>2377</v>
      </c>
      <c r="F791" s="167" t="s">
        <v>2394</v>
      </c>
      <c r="G791" s="168">
        <f t="shared" si="110"/>
        <v>2.7777777777777779E-3</v>
      </c>
      <c r="H791" s="167">
        <v>3</v>
      </c>
      <c r="I791" s="168">
        <f t="shared" si="104"/>
        <v>9.2592592592592596E-4</v>
      </c>
    </row>
    <row r="792" spans="1:9" ht="15.3" x14ac:dyDescent="0.5">
      <c r="A792" s="167" t="s">
        <v>1959</v>
      </c>
      <c r="B792" s="70" t="s">
        <v>2223</v>
      </c>
      <c r="C792" s="4" t="s">
        <v>197</v>
      </c>
      <c r="D792" s="171" t="s">
        <v>287</v>
      </c>
      <c r="E792" s="167" t="s">
        <v>2377</v>
      </c>
      <c r="F792" s="167" t="s">
        <v>2394</v>
      </c>
      <c r="G792" s="168">
        <f t="shared" si="110"/>
        <v>2.7777777777777779E-3</v>
      </c>
      <c r="H792" s="167">
        <v>3</v>
      </c>
      <c r="I792" s="168">
        <f t="shared" si="104"/>
        <v>9.2592592592592596E-4</v>
      </c>
    </row>
    <row r="793" spans="1:9" ht="15.3" x14ac:dyDescent="0.5">
      <c r="A793" s="167" t="s">
        <v>1960</v>
      </c>
      <c r="B793" s="70" t="s">
        <v>2224</v>
      </c>
      <c r="C793" s="4" t="s">
        <v>197</v>
      </c>
      <c r="D793" s="171" t="s">
        <v>287</v>
      </c>
      <c r="E793" s="167" t="s">
        <v>2377</v>
      </c>
      <c r="F793" s="167" t="s">
        <v>2394</v>
      </c>
      <c r="G793" s="168">
        <f t="shared" si="110"/>
        <v>2.7777777777777779E-3</v>
      </c>
      <c r="H793" s="167">
        <v>3</v>
      </c>
      <c r="I793" s="168">
        <f t="shared" si="104"/>
        <v>9.2592592592592596E-4</v>
      </c>
    </row>
    <row r="794" spans="1:9" ht="15.3" x14ac:dyDescent="0.5">
      <c r="A794" s="167" t="s">
        <v>1961</v>
      </c>
      <c r="B794" s="70" t="s">
        <v>2225</v>
      </c>
      <c r="C794" s="4" t="s">
        <v>197</v>
      </c>
      <c r="D794" s="171" t="s">
        <v>287</v>
      </c>
      <c r="E794" s="167" t="s">
        <v>2377</v>
      </c>
      <c r="F794" s="167" t="s">
        <v>2394</v>
      </c>
      <c r="G794" s="168">
        <f t="shared" si="110"/>
        <v>2.7777777777777779E-3</v>
      </c>
      <c r="H794" s="167">
        <v>3</v>
      </c>
      <c r="I794" s="168">
        <f t="shared" si="104"/>
        <v>9.2592592592592596E-4</v>
      </c>
    </row>
    <row r="795" spans="1:9" ht="15.3" x14ac:dyDescent="0.5">
      <c r="A795" s="167" t="s">
        <v>1962</v>
      </c>
      <c r="B795" s="70" t="s">
        <v>2226</v>
      </c>
      <c r="C795" s="4" t="s">
        <v>195</v>
      </c>
      <c r="D795" s="171" t="s">
        <v>287</v>
      </c>
      <c r="E795" s="167" t="s">
        <v>2377</v>
      </c>
      <c r="F795" s="167" t="s">
        <v>2394</v>
      </c>
      <c r="G795" s="168">
        <f t="shared" si="110"/>
        <v>2.7777777777777779E-3</v>
      </c>
      <c r="H795" s="167">
        <v>3</v>
      </c>
      <c r="I795" s="168">
        <f t="shared" si="104"/>
        <v>9.2592592592592596E-4</v>
      </c>
    </row>
    <row r="796" spans="1:9" ht="15.3" x14ac:dyDescent="0.5">
      <c r="A796" s="167" t="s">
        <v>1963</v>
      </c>
      <c r="B796" s="70" t="s">
        <v>2227</v>
      </c>
      <c r="C796" s="4" t="s">
        <v>125</v>
      </c>
      <c r="D796" s="167" t="s">
        <v>939</v>
      </c>
      <c r="E796" s="167" t="s">
        <v>2414</v>
      </c>
      <c r="F796" s="167" t="s">
        <v>2415</v>
      </c>
      <c r="G796" s="168">
        <f>7/1440</f>
        <v>4.8611111111111112E-3</v>
      </c>
      <c r="H796" s="167">
        <v>3</v>
      </c>
      <c r="I796" s="168">
        <f t="shared" si="104"/>
        <v>1.6203703703703703E-3</v>
      </c>
    </row>
    <row r="797" spans="1:9" ht="16.899999999999999" customHeight="1" x14ac:dyDescent="0.5">
      <c r="A797" s="167" t="s">
        <v>1964</v>
      </c>
      <c r="B797" s="70" t="s">
        <v>2228</v>
      </c>
      <c r="C797" s="4" t="s">
        <v>125</v>
      </c>
      <c r="D797" s="167" t="s">
        <v>939</v>
      </c>
      <c r="E797" s="167" t="s">
        <v>2414</v>
      </c>
      <c r="F797" s="167" t="s">
        <v>2415</v>
      </c>
      <c r="G797" s="168">
        <f t="shared" ref="G797:G800" si="111">7/1440</f>
        <v>4.8611111111111112E-3</v>
      </c>
      <c r="H797" s="167">
        <v>3</v>
      </c>
      <c r="I797" s="168">
        <f t="shared" si="104"/>
        <v>1.6203703703703703E-3</v>
      </c>
    </row>
    <row r="798" spans="1:9" ht="16.899999999999999" customHeight="1" x14ac:dyDescent="0.5">
      <c r="A798" s="167" t="s">
        <v>1965</v>
      </c>
      <c r="B798" s="70" t="s">
        <v>2229</v>
      </c>
      <c r="C798" s="4" t="s">
        <v>125</v>
      </c>
      <c r="D798" s="167" t="s">
        <v>939</v>
      </c>
      <c r="E798" s="167" t="s">
        <v>2414</v>
      </c>
      <c r="F798" s="167" t="s">
        <v>2415</v>
      </c>
      <c r="G798" s="168">
        <f t="shared" si="111"/>
        <v>4.8611111111111112E-3</v>
      </c>
      <c r="H798" s="167">
        <v>3</v>
      </c>
      <c r="I798" s="168">
        <f t="shared" si="104"/>
        <v>1.6203703703703703E-3</v>
      </c>
    </row>
    <row r="799" spans="1:9" ht="15.3" x14ac:dyDescent="0.5">
      <c r="A799" s="167" t="s">
        <v>1966</v>
      </c>
      <c r="B799" s="70" t="s">
        <v>2230</v>
      </c>
      <c r="C799" s="4" t="s">
        <v>125</v>
      </c>
      <c r="D799" s="167" t="s">
        <v>939</v>
      </c>
      <c r="E799" s="167" t="s">
        <v>2414</v>
      </c>
      <c r="F799" s="167" t="s">
        <v>2415</v>
      </c>
      <c r="G799" s="168">
        <f t="shared" si="111"/>
        <v>4.8611111111111112E-3</v>
      </c>
      <c r="H799" s="167">
        <v>3</v>
      </c>
      <c r="I799" s="168">
        <f t="shared" si="104"/>
        <v>1.6203703703703703E-3</v>
      </c>
    </row>
    <row r="800" spans="1:9" ht="15.3" x14ac:dyDescent="0.5">
      <c r="A800" s="167" t="s">
        <v>1967</v>
      </c>
      <c r="B800" s="70" t="s">
        <v>2231</v>
      </c>
      <c r="C800" s="4" t="s">
        <v>125</v>
      </c>
      <c r="D800" s="167" t="s">
        <v>939</v>
      </c>
      <c r="E800" s="167" t="s">
        <v>2414</v>
      </c>
      <c r="F800" s="167" t="s">
        <v>2415</v>
      </c>
      <c r="G800" s="168">
        <f t="shared" si="111"/>
        <v>4.8611111111111112E-3</v>
      </c>
      <c r="H800" s="167">
        <v>3</v>
      </c>
      <c r="I800" s="168">
        <f t="shared" si="104"/>
        <v>1.6203703703703703E-3</v>
      </c>
    </row>
    <row r="801" spans="1:9" ht="15.3" x14ac:dyDescent="0.5">
      <c r="A801" s="167" t="s">
        <v>1968</v>
      </c>
      <c r="B801" s="70" t="s">
        <v>2232</v>
      </c>
      <c r="C801" s="4" t="s">
        <v>125</v>
      </c>
      <c r="D801" s="171" t="s">
        <v>333</v>
      </c>
      <c r="E801" s="167" t="s">
        <v>2382</v>
      </c>
      <c r="F801" s="167" t="s">
        <v>2399</v>
      </c>
      <c r="G801" s="168">
        <f>1/1440</f>
        <v>6.9444444444444447E-4</v>
      </c>
      <c r="H801" s="167">
        <v>3</v>
      </c>
      <c r="I801" s="168">
        <f t="shared" si="104"/>
        <v>2.3148148148148149E-4</v>
      </c>
    </row>
    <row r="802" spans="1:9" ht="15.3" x14ac:dyDescent="0.5">
      <c r="A802" s="167" t="s">
        <v>1969</v>
      </c>
      <c r="B802" s="70" t="s">
        <v>2233</v>
      </c>
      <c r="C802" s="4" t="s">
        <v>125</v>
      </c>
      <c r="D802" s="171" t="s">
        <v>333</v>
      </c>
      <c r="E802" s="167" t="s">
        <v>2382</v>
      </c>
      <c r="F802" s="167" t="s">
        <v>2399</v>
      </c>
      <c r="G802" s="168">
        <f t="shared" ref="G802:G804" si="112">1/1440</f>
        <v>6.9444444444444447E-4</v>
      </c>
      <c r="H802" s="167">
        <v>3</v>
      </c>
      <c r="I802" s="168">
        <f t="shared" si="104"/>
        <v>2.3148148148148149E-4</v>
      </c>
    </row>
    <row r="803" spans="1:9" ht="15.3" x14ac:dyDescent="0.5">
      <c r="A803" s="167" t="s">
        <v>1970</v>
      </c>
      <c r="B803" s="70" t="s">
        <v>2234</v>
      </c>
      <c r="C803" s="4" t="s">
        <v>125</v>
      </c>
      <c r="D803" s="171" t="s">
        <v>333</v>
      </c>
      <c r="E803" s="167" t="s">
        <v>2382</v>
      </c>
      <c r="F803" s="167" t="s">
        <v>2399</v>
      </c>
      <c r="G803" s="168">
        <f t="shared" si="112"/>
        <v>6.9444444444444447E-4</v>
      </c>
      <c r="H803" s="167">
        <v>3</v>
      </c>
      <c r="I803" s="168">
        <f t="shared" si="104"/>
        <v>2.3148148148148149E-4</v>
      </c>
    </row>
    <row r="804" spans="1:9" ht="15.3" x14ac:dyDescent="0.5">
      <c r="A804" s="167" t="s">
        <v>1971</v>
      </c>
      <c r="B804" s="70" t="s">
        <v>993</v>
      </c>
      <c r="C804" s="4" t="s">
        <v>125</v>
      </c>
      <c r="D804" s="171" t="s">
        <v>333</v>
      </c>
      <c r="E804" s="167" t="s">
        <v>2382</v>
      </c>
      <c r="F804" s="167" t="s">
        <v>2399</v>
      </c>
      <c r="G804" s="168">
        <f t="shared" si="112"/>
        <v>6.9444444444444447E-4</v>
      </c>
      <c r="H804" s="167">
        <v>3</v>
      </c>
      <c r="I804" s="168">
        <f t="shared" si="104"/>
        <v>2.3148148148148149E-4</v>
      </c>
    </row>
    <row r="805" spans="1:9" ht="15.3" x14ac:dyDescent="0.5">
      <c r="A805" s="167" t="s">
        <v>1972</v>
      </c>
      <c r="B805" s="16" t="s">
        <v>2241</v>
      </c>
      <c r="C805" s="4" t="s">
        <v>125</v>
      </c>
      <c r="D805" s="171" t="s">
        <v>287</v>
      </c>
      <c r="E805" s="167" t="s">
        <v>2377</v>
      </c>
      <c r="F805" s="167" t="s">
        <v>2394</v>
      </c>
      <c r="G805" s="168">
        <f>1/360</f>
        <v>2.7777777777777779E-3</v>
      </c>
      <c r="H805" s="167">
        <v>3</v>
      </c>
      <c r="I805" s="168">
        <f t="shared" si="104"/>
        <v>9.2592592592592596E-4</v>
      </c>
    </row>
    <row r="806" spans="1:9" ht="15.3" x14ac:dyDescent="0.5">
      <c r="A806" s="167" t="s">
        <v>1973</v>
      </c>
      <c r="B806" s="16" t="s">
        <v>2242</v>
      </c>
      <c r="C806" s="4" t="s">
        <v>125</v>
      </c>
      <c r="D806" s="171" t="s">
        <v>287</v>
      </c>
      <c r="E806" s="167" t="s">
        <v>2377</v>
      </c>
      <c r="F806" s="167" t="s">
        <v>2394</v>
      </c>
      <c r="G806" s="168">
        <f t="shared" ref="G806:G821" si="113">1/360</f>
        <v>2.7777777777777779E-3</v>
      </c>
      <c r="H806" s="167">
        <v>3</v>
      </c>
      <c r="I806" s="168">
        <f t="shared" si="104"/>
        <v>9.2592592592592596E-4</v>
      </c>
    </row>
    <row r="807" spans="1:9" ht="15.3" x14ac:dyDescent="0.5">
      <c r="A807" s="167" t="s">
        <v>1974</v>
      </c>
      <c r="B807" s="16" t="s">
        <v>2243</v>
      </c>
      <c r="C807" s="4" t="s">
        <v>125</v>
      </c>
      <c r="D807" s="171" t="s">
        <v>287</v>
      </c>
      <c r="E807" s="167" t="s">
        <v>2377</v>
      </c>
      <c r="F807" s="167" t="s">
        <v>2394</v>
      </c>
      <c r="G807" s="168">
        <f t="shared" si="113"/>
        <v>2.7777777777777779E-3</v>
      </c>
      <c r="H807" s="167">
        <v>3</v>
      </c>
      <c r="I807" s="168">
        <f t="shared" si="104"/>
        <v>9.2592592592592596E-4</v>
      </c>
    </row>
    <row r="808" spans="1:9" ht="15.3" x14ac:dyDescent="0.5">
      <c r="A808" s="167" t="s">
        <v>1975</v>
      </c>
      <c r="B808" s="16" t="s">
        <v>2244</v>
      </c>
      <c r="C808" s="4" t="s">
        <v>125</v>
      </c>
      <c r="D808" s="171" t="s">
        <v>287</v>
      </c>
      <c r="E808" s="167" t="s">
        <v>2377</v>
      </c>
      <c r="F808" s="167" t="s">
        <v>2394</v>
      </c>
      <c r="G808" s="168">
        <f t="shared" si="113"/>
        <v>2.7777777777777779E-3</v>
      </c>
      <c r="H808" s="167">
        <v>3</v>
      </c>
      <c r="I808" s="168">
        <f t="shared" si="104"/>
        <v>9.2592592592592596E-4</v>
      </c>
    </row>
    <row r="809" spans="1:9" ht="15.3" x14ac:dyDescent="0.5">
      <c r="A809" s="167" t="s">
        <v>1976</v>
      </c>
      <c r="B809" s="16" t="s">
        <v>2245</v>
      </c>
      <c r="C809" s="4" t="s">
        <v>125</v>
      </c>
      <c r="D809" s="171" t="s">
        <v>287</v>
      </c>
      <c r="E809" s="167" t="s">
        <v>2377</v>
      </c>
      <c r="F809" s="167" t="s">
        <v>2394</v>
      </c>
      <c r="G809" s="168">
        <f t="shared" si="113"/>
        <v>2.7777777777777779E-3</v>
      </c>
      <c r="H809" s="167">
        <v>3</v>
      </c>
      <c r="I809" s="168">
        <f t="shared" si="104"/>
        <v>9.2592592592592596E-4</v>
      </c>
    </row>
    <row r="810" spans="1:9" ht="15.3" x14ac:dyDescent="0.5">
      <c r="A810" s="167" t="s">
        <v>1977</v>
      </c>
      <c r="B810" s="16" t="s">
        <v>2246</v>
      </c>
      <c r="C810" s="4" t="s">
        <v>125</v>
      </c>
      <c r="D810" s="171" t="s">
        <v>287</v>
      </c>
      <c r="E810" s="167" t="s">
        <v>2377</v>
      </c>
      <c r="F810" s="167" t="s">
        <v>2394</v>
      </c>
      <c r="G810" s="168">
        <f t="shared" si="113"/>
        <v>2.7777777777777779E-3</v>
      </c>
      <c r="H810" s="167">
        <v>3</v>
      </c>
      <c r="I810" s="168">
        <f t="shared" si="104"/>
        <v>9.2592592592592596E-4</v>
      </c>
    </row>
    <row r="811" spans="1:9" ht="15.3" x14ac:dyDescent="0.5">
      <c r="A811" s="167" t="s">
        <v>1978</v>
      </c>
      <c r="B811" s="16" t="s">
        <v>2247</v>
      </c>
      <c r="C811" s="4" t="s">
        <v>125</v>
      </c>
      <c r="D811" s="171" t="s">
        <v>287</v>
      </c>
      <c r="E811" s="167" t="s">
        <v>2377</v>
      </c>
      <c r="F811" s="167" t="s">
        <v>2394</v>
      </c>
      <c r="G811" s="168">
        <f t="shared" si="113"/>
        <v>2.7777777777777779E-3</v>
      </c>
      <c r="H811" s="167">
        <v>3</v>
      </c>
      <c r="I811" s="168">
        <f t="shared" si="104"/>
        <v>9.2592592592592596E-4</v>
      </c>
    </row>
    <row r="812" spans="1:9" ht="16.149999999999999" customHeight="1" x14ac:dyDescent="0.5">
      <c r="A812" s="167" t="s">
        <v>1979</v>
      </c>
      <c r="B812" s="16" t="s">
        <v>2248</v>
      </c>
      <c r="C812" s="4" t="s">
        <v>125</v>
      </c>
      <c r="D812" s="171" t="s">
        <v>287</v>
      </c>
      <c r="E812" s="167" t="s">
        <v>2377</v>
      </c>
      <c r="F812" s="167" t="s">
        <v>2394</v>
      </c>
      <c r="G812" s="168">
        <f t="shared" si="113"/>
        <v>2.7777777777777779E-3</v>
      </c>
      <c r="H812" s="167">
        <v>3</v>
      </c>
      <c r="I812" s="168">
        <f t="shared" si="104"/>
        <v>9.2592592592592596E-4</v>
      </c>
    </row>
    <row r="813" spans="1:9" ht="15.3" x14ac:dyDescent="0.5">
      <c r="A813" s="167" t="s">
        <v>1980</v>
      </c>
      <c r="B813" s="16" t="s">
        <v>2249</v>
      </c>
      <c r="C813" s="4" t="s">
        <v>125</v>
      </c>
      <c r="D813" s="171" t="s">
        <v>287</v>
      </c>
      <c r="E813" s="167" t="s">
        <v>2377</v>
      </c>
      <c r="F813" s="167" t="s">
        <v>2394</v>
      </c>
      <c r="G813" s="168">
        <f t="shared" si="113"/>
        <v>2.7777777777777779E-3</v>
      </c>
      <c r="H813" s="167">
        <v>3</v>
      </c>
      <c r="I813" s="168">
        <f t="shared" si="104"/>
        <v>9.2592592592592596E-4</v>
      </c>
    </row>
    <row r="814" spans="1:9" ht="15.3" x14ac:dyDescent="0.5">
      <c r="A814" s="167" t="s">
        <v>1981</v>
      </c>
      <c r="B814" s="16" t="s">
        <v>2250</v>
      </c>
      <c r="C814" s="4" t="s">
        <v>125</v>
      </c>
      <c r="D814" s="171" t="s">
        <v>287</v>
      </c>
      <c r="E814" s="167" t="s">
        <v>2377</v>
      </c>
      <c r="F814" s="167" t="s">
        <v>2394</v>
      </c>
      <c r="G814" s="168">
        <f t="shared" si="113"/>
        <v>2.7777777777777779E-3</v>
      </c>
      <c r="H814" s="167">
        <v>3</v>
      </c>
      <c r="I814" s="168">
        <f t="shared" si="104"/>
        <v>9.2592592592592596E-4</v>
      </c>
    </row>
    <row r="815" spans="1:9" ht="15.3" x14ac:dyDescent="0.5">
      <c r="A815" s="167" t="s">
        <v>2240</v>
      </c>
      <c r="B815" s="16" t="s">
        <v>2251</v>
      </c>
      <c r="C815" s="4" t="s">
        <v>125</v>
      </c>
      <c r="D815" s="171" t="s">
        <v>287</v>
      </c>
      <c r="E815" s="167" t="s">
        <v>2377</v>
      </c>
      <c r="F815" s="167" t="s">
        <v>2394</v>
      </c>
      <c r="G815" s="168">
        <f t="shared" si="113"/>
        <v>2.7777777777777779E-3</v>
      </c>
      <c r="H815" s="167">
        <v>3</v>
      </c>
      <c r="I815" s="168">
        <f t="shared" si="104"/>
        <v>9.2592592592592596E-4</v>
      </c>
    </row>
    <row r="816" spans="1:9" ht="18" customHeight="1" x14ac:dyDescent="0.5">
      <c r="A816" s="167" t="s">
        <v>2252</v>
      </c>
      <c r="B816" s="73" t="s">
        <v>2235</v>
      </c>
      <c r="C816" s="9" t="s">
        <v>197</v>
      </c>
      <c r="D816" s="171" t="s">
        <v>287</v>
      </c>
      <c r="E816" s="167" t="s">
        <v>2377</v>
      </c>
      <c r="F816" s="167" t="s">
        <v>2394</v>
      </c>
      <c r="G816" s="168">
        <f t="shared" si="113"/>
        <v>2.7777777777777779E-3</v>
      </c>
      <c r="H816" s="167">
        <v>3</v>
      </c>
      <c r="I816" s="168">
        <f t="shared" si="104"/>
        <v>9.2592592592592596E-4</v>
      </c>
    </row>
    <row r="817" spans="1:9" ht="15.3" x14ac:dyDescent="0.5">
      <c r="A817" s="167" t="s">
        <v>2253</v>
      </c>
      <c r="B817" s="70" t="s">
        <v>2227</v>
      </c>
      <c r="C817" s="4" t="s">
        <v>125</v>
      </c>
      <c r="D817" s="125" t="s">
        <v>939</v>
      </c>
      <c r="E817" s="167" t="s">
        <v>2414</v>
      </c>
      <c r="F817" s="167" t="s">
        <v>2415</v>
      </c>
      <c r="G817" s="168">
        <f t="shared" ref="G817" si="114">1/1440</f>
        <v>6.9444444444444447E-4</v>
      </c>
      <c r="H817" s="167">
        <v>3</v>
      </c>
      <c r="I817" s="168">
        <f t="shared" si="104"/>
        <v>2.3148148148148149E-4</v>
      </c>
    </row>
    <row r="818" spans="1:9" ht="30.6" x14ac:dyDescent="0.5">
      <c r="A818" s="167" t="s">
        <v>2254</v>
      </c>
      <c r="B818" s="16" t="s">
        <v>2236</v>
      </c>
      <c r="C818" s="4" t="s">
        <v>125</v>
      </c>
      <c r="D818" s="171" t="s">
        <v>287</v>
      </c>
      <c r="E818" s="167" t="s">
        <v>2377</v>
      </c>
      <c r="F818" s="167" t="s">
        <v>2394</v>
      </c>
      <c r="G818" s="168">
        <f t="shared" si="113"/>
        <v>2.7777777777777779E-3</v>
      </c>
      <c r="H818" s="167">
        <v>3</v>
      </c>
      <c r="I818" s="168">
        <f t="shared" ref="I818:I821" si="115">G818/H818</f>
        <v>9.2592592592592596E-4</v>
      </c>
    </row>
    <row r="819" spans="1:9" ht="30.6" x14ac:dyDescent="0.5">
      <c r="A819" s="167" t="s">
        <v>2255</v>
      </c>
      <c r="B819" s="16" t="s">
        <v>2237</v>
      </c>
      <c r="C819" s="4" t="s">
        <v>125</v>
      </c>
      <c r="D819" s="171" t="s">
        <v>287</v>
      </c>
      <c r="E819" s="167" t="s">
        <v>2377</v>
      </c>
      <c r="F819" s="167" t="s">
        <v>2394</v>
      </c>
      <c r="G819" s="168">
        <f t="shared" si="113"/>
        <v>2.7777777777777779E-3</v>
      </c>
      <c r="H819" s="167">
        <v>3</v>
      </c>
      <c r="I819" s="168">
        <f t="shared" si="115"/>
        <v>9.2592592592592596E-4</v>
      </c>
    </row>
    <row r="820" spans="1:9" ht="30.6" x14ac:dyDescent="0.5">
      <c r="A820" s="167" t="s">
        <v>2256</v>
      </c>
      <c r="B820" s="16" t="s">
        <v>2238</v>
      </c>
      <c r="C820" s="4" t="s">
        <v>125</v>
      </c>
      <c r="D820" s="171" t="s">
        <v>287</v>
      </c>
      <c r="E820" s="167" t="s">
        <v>2377</v>
      </c>
      <c r="F820" s="167" t="s">
        <v>2394</v>
      </c>
      <c r="G820" s="168">
        <f t="shared" si="113"/>
        <v>2.7777777777777779E-3</v>
      </c>
      <c r="H820" s="167">
        <v>3</v>
      </c>
      <c r="I820" s="168">
        <f t="shared" si="115"/>
        <v>9.2592592592592596E-4</v>
      </c>
    </row>
    <row r="821" spans="1:9" ht="15.3" x14ac:dyDescent="0.5">
      <c r="A821" s="167" t="s">
        <v>2257</v>
      </c>
      <c r="B821" s="70" t="s">
        <v>2239</v>
      </c>
      <c r="C821" s="4" t="s">
        <v>125</v>
      </c>
      <c r="D821" s="171" t="s">
        <v>287</v>
      </c>
      <c r="E821" s="167" t="s">
        <v>2377</v>
      </c>
      <c r="F821" s="167" t="s">
        <v>2394</v>
      </c>
      <c r="G821" s="168">
        <f t="shared" si="113"/>
        <v>2.7777777777777779E-3</v>
      </c>
      <c r="H821" s="167">
        <v>3</v>
      </c>
      <c r="I821" s="168">
        <f t="shared" si="115"/>
        <v>9.2592592592592596E-4</v>
      </c>
    </row>
    <row r="822" spans="1:9" ht="15.3" x14ac:dyDescent="0.5">
      <c r="A822" s="169">
        <v>11</v>
      </c>
      <c r="B822" s="165" t="s">
        <v>1029</v>
      </c>
      <c r="C822" s="167"/>
      <c r="D822" s="167"/>
      <c r="E822" s="167"/>
      <c r="F822" s="167"/>
      <c r="G822" s="167"/>
      <c r="H822" s="167"/>
      <c r="I822" s="169" t="s">
        <v>1590</v>
      </c>
    </row>
    <row r="823" spans="1:9" ht="15.3" x14ac:dyDescent="0.5">
      <c r="A823" s="167" t="s">
        <v>567</v>
      </c>
      <c r="B823" s="3" t="s">
        <v>846</v>
      </c>
      <c r="C823" s="4" t="s">
        <v>125</v>
      </c>
      <c r="D823" s="118" t="s">
        <v>1111</v>
      </c>
      <c r="E823" s="167" t="s">
        <v>2391</v>
      </c>
      <c r="F823" s="167" t="s">
        <v>2407</v>
      </c>
      <c r="G823" s="168">
        <f>3/1440</f>
        <v>2.0833333333333333E-3</v>
      </c>
      <c r="H823" s="167">
        <v>3</v>
      </c>
      <c r="I823" s="168">
        <f>G823/H823</f>
        <v>6.9444444444444447E-4</v>
      </c>
    </row>
    <row r="824" spans="1:9" ht="15.3" x14ac:dyDescent="0.5">
      <c r="A824" s="167" t="s">
        <v>568</v>
      </c>
      <c r="B824" s="3" t="s">
        <v>847</v>
      </c>
      <c r="C824" s="4" t="s">
        <v>125</v>
      </c>
      <c r="D824" s="118" t="s">
        <v>566</v>
      </c>
      <c r="E824" s="167" t="s">
        <v>2436</v>
      </c>
      <c r="F824" s="167" t="s">
        <v>2437</v>
      </c>
      <c r="G824" s="168">
        <f>4/1440</f>
        <v>2.7777777777777779E-3</v>
      </c>
      <c r="H824" s="167">
        <v>3</v>
      </c>
      <c r="I824" s="168">
        <f t="shared" ref="I824:I839" si="116">G824/H824</f>
        <v>9.2592592592592596E-4</v>
      </c>
    </row>
    <row r="825" spans="1:9" ht="15.3" x14ac:dyDescent="0.5">
      <c r="A825" s="167" t="s">
        <v>569</v>
      </c>
      <c r="B825" s="3" t="s">
        <v>848</v>
      </c>
      <c r="C825" s="4" t="s">
        <v>125</v>
      </c>
      <c r="D825" s="118" t="s">
        <v>333</v>
      </c>
      <c r="E825" s="167" t="s">
        <v>2382</v>
      </c>
      <c r="F825" s="167" t="s">
        <v>2399</v>
      </c>
      <c r="G825" s="168">
        <f>1/1440</f>
        <v>6.9444444444444447E-4</v>
      </c>
      <c r="H825" s="167">
        <v>3</v>
      </c>
      <c r="I825" s="168">
        <f t="shared" si="116"/>
        <v>2.3148148148148149E-4</v>
      </c>
    </row>
    <row r="826" spans="1:9" ht="15.3" x14ac:dyDescent="0.5">
      <c r="A826" s="167" t="s">
        <v>570</v>
      </c>
      <c r="B826" s="3" t="s">
        <v>849</v>
      </c>
      <c r="C826" s="4" t="s">
        <v>125</v>
      </c>
      <c r="D826" s="118" t="s">
        <v>566</v>
      </c>
      <c r="E826" s="167" t="s">
        <v>2436</v>
      </c>
      <c r="F826" s="167" t="s">
        <v>2437</v>
      </c>
      <c r="G826" s="168">
        <f>4/1440</f>
        <v>2.7777777777777779E-3</v>
      </c>
      <c r="H826" s="167">
        <v>3</v>
      </c>
      <c r="I826" s="168">
        <f t="shared" si="116"/>
        <v>9.2592592592592596E-4</v>
      </c>
    </row>
    <row r="827" spans="1:9" ht="15.3" x14ac:dyDescent="0.5">
      <c r="A827" s="167" t="s">
        <v>571</v>
      </c>
      <c r="B827" s="3" t="s">
        <v>850</v>
      </c>
      <c r="C827" s="4" t="s">
        <v>125</v>
      </c>
      <c r="D827" s="118" t="s">
        <v>566</v>
      </c>
      <c r="E827" s="167" t="s">
        <v>2436</v>
      </c>
      <c r="F827" s="167" t="s">
        <v>2437</v>
      </c>
      <c r="G827" s="168">
        <f t="shared" ref="G827:G831" si="117">4/1440</f>
        <v>2.7777777777777779E-3</v>
      </c>
      <c r="H827" s="167">
        <v>3</v>
      </c>
      <c r="I827" s="168">
        <f t="shared" si="116"/>
        <v>9.2592592592592596E-4</v>
      </c>
    </row>
    <row r="828" spans="1:9" ht="15.3" x14ac:dyDescent="0.5">
      <c r="A828" s="167" t="s">
        <v>572</v>
      </c>
      <c r="B828" s="3" t="s">
        <v>1195</v>
      </c>
      <c r="C828" s="4" t="s">
        <v>125</v>
      </c>
      <c r="D828" s="118" t="s">
        <v>940</v>
      </c>
      <c r="E828" s="167" t="s">
        <v>2373</v>
      </c>
      <c r="F828" s="167" t="s">
        <v>2374</v>
      </c>
      <c r="G828" s="168">
        <f>2/1440</f>
        <v>1.3888888888888889E-3</v>
      </c>
      <c r="H828" s="167">
        <v>5</v>
      </c>
      <c r="I828" s="168">
        <f t="shared" si="116"/>
        <v>2.7777777777777778E-4</v>
      </c>
    </row>
    <row r="829" spans="1:9" ht="15.3" x14ac:dyDescent="0.5">
      <c r="A829" s="167" t="s">
        <v>573</v>
      </c>
      <c r="B829" s="3" t="s">
        <v>1030</v>
      </c>
      <c r="C829" s="6" t="s">
        <v>125</v>
      </c>
      <c r="D829" s="118" t="s">
        <v>566</v>
      </c>
      <c r="E829" s="167" t="s">
        <v>2436</v>
      </c>
      <c r="F829" s="167" t="s">
        <v>2437</v>
      </c>
      <c r="G829" s="168">
        <f t="shared" si="117"/>
        <v>2.7777777777777779E-3</v>
      </c>
      <c r="H829" s="167">
        <v>3</v>
      </c>
      <c r="I829" s="168">
        <f t="shared" si="116"/>
        <v>9.2592592592592596E-4</v>
      </c>
    </row>
    <row r="830" spans="1:9" ht="15.3" x14ac:dyDescent="0.5">
      <c r="A830" s="167" t="s">
        <v>574</v>
      </c>
      <c r="B830" s="3" t="s">
        <v>68</v>
      </c>
      <c r="C830" s="4" t="s">
        <v>125</v>
      </c>
      <c r="D830" s="118" t="s">
        <v>333</v>
      </c>
      <c r="E830" s="167" t="s">
        <v>2382</v>
      </c>
      <c r="F830" s="167" t="s">
        <v>2399</v>
      </c>
      <c r="G830" s="168">
        <f>1/1440</f>
        <v>6.9444444444444447E-4</v>
      </c>
      <c r="H830" s="167">
        <v>7</v>
      </c>
      <c r="I830" s="168">
        <f t="shared" si="116"/>
        <v>9.9206349206349206E-5</v>
      </c>
    </row>
    <row r="831" spans="1:9" ht="15.3" x14ac:dyDescent="0.5">
      <c r="A831" s="167" t="s">
        <v>576</v>
      </c>
      <c r="B831" s="3" t="s">
        <v>759</v>
      </c>
      <c r="C831" s="4" t="s">
        <v>125</v>
      </c>
      <c r="D831" s="118" t="s">
        <v>566</v>
      </c>
      <c r="E831" s="167" t="s">
        <v>2436</v>
      </c>
      <c r="F831" s="167" t="s">
        <v>2437</v>
      </c>
      <c r="G831" s="168">
        <f t="shared" si="117"/>
        <v>2.7777777777777779E-3</v>
      </c>
      <c r="H831" s="167">
        <v>3</v>
      </c>
      <c r="I831" s="168">
        <f t="shared" si="116"/>
        <v>9.2592592592592596E-4</v>
      </c>
    </row>
    <row r="832" spans="1:9" ht="15.3" x14ac:dyDescent="0.5">
      <c r="A832" s="167" t="s">
        <v>577</v>
      </c>
      <c r="B832" s="3" t="s">
        <v>69</v>
      </c>
      <c r="C832" s="6" t="s">
        <v>125</v>
      </c>
      <c r="D832" s="118" t="s">
        <v>333</v>
      </c>
      <c r="E832" s="167" t="s">
        <v>2382</v>
      </c>
      <c r="F832" s="167" t="s">
        <v>2399</v>
      </c>
      <c r="G832" s="168">
        <f>1/1440</f>
        <v>6.9444444444444447E-4</v>
      </c>
      <c r="H832" s="167">
        <v>5</v>
      </c>
      <c r="I832" s="168">
        <f t="shared" si="116"/>
        <v>1.3888888888888889E-4</v>
      </c>
    </row>
    <row r="833" spans="1:9" ht="15.3" x14ac:dyDescent="0.5">
      <c r="A833" s="167" t="s">
        <v>578</v>
      </c>
      <c r="B833" s="3" t="s">
        <v>851</v>
      </c>
      <c r="C833" s="6" t="s">
        <v>967</v>
      </c>
      <c r="D833" s="118" t="s">
        <v>912</v>
      </c>
      <c r="E833" s="167" t="s">
        <v>2421</v>
      </c>
      <c r="F833" s="167" t="s">
        <v>2426</v>
      </c>
      <c r="G833" s="168">
        <f>45/1440</f>
        <v>3.125E-2</v>
      </c>
      <c r="H833" s="167">
        <v>3</v>
      </c>
      <c r="I833" s="168">
        <f t="shared" si="116"/>
        <v>1.0416666666666666E-2</v>
      </c>
    </row>
    <row r="834" spans="1:9" ht="15.3" x14ac:dyDescent="0.5">
      <c r="A834" s="167" t="s">
        <v>579</v>
      </c>
      <c r="B834" s="3" t="s">
        <v>788</v>
      </c>
      <c r="C834" s="6" t="s">
        <v>195</v>
      </c>
      <c r="D834" s="118" t="s">
        <v>912</v>
      </c>
      <c r="E834" s="167" t="s">
        <v>2421</v>
      </c>
      <c r="F834" s="167" t="s">
        <v>2426</v>
      </c>
      <c r="G834" s="168">
        <f>45/1440</f>
        <v>3.125E-2</v>
      </c>
      <c r="H834" s="167">
        <v>3</v>
      </c>
      <c r="I834" s="168">
        <f t="shared" si="116"/>
        <v>1.0416666666666666E-2</v>
      </c>
    </row>
    <row r="835" spans="1:9" ht="15.3" x14ac:dyDescent="0.5">
      <c r="A835" s="167" t="s">
        <v>581</v>
      </c>
      <c r="B835" s="70" t="s">
        <v>2258</v>
      </c>
      <c r="C835" s="4" t="s">
        <v>197</v>
      </c>
      <c r="D835" s="171" t="s">
        <v>287</v>
      </c>
      <c r="E835" s="167" t="s">
        <v>2377</v>
      </c>
      <c r="F835" s="167" t="s">
        <v>2394</v>
      </c>
      <c r="G835" s="168">
        <f t="shared" ref="G835:G839" si="118">1/360</f>
        <v>2.7777777777777779E-3</v>
      </c>
      <c r="H835" s="167">
        <v>3</v>
      </c>
      <c r="I835" s="168">
        <f t="shared" si="116"/>
        <v>9.2592592592592596E-4</v>
      </c>
    </row>
    <row r="836" spans="1:9" ht="15.3" x14ac:dyDescent="0.5">
      <c r="A836" s="167" t="s">
        <v>582</v>
      </c>
      <c r="B836" s="70" t="s">
        <v>2259</v>
      </c>
      <c r="C836" s="4" t="s">
        <v>125</v>
      </c>
      <c r="D836" s="171" t="s">
        <v>287</v>
      </c>
      <c r="E836" s="167" t="s">
        <v>2377</v>
      </c>
      <c r="F836" s="167" t="s">
        <v>2394</v>
      </c>
      <c r="G836" s="168">
        <f t="shared" si="118"/>
        <v>2.7777777777777779E-3</v>
      </c>
      <c r="H836" s="167">
        <v>3</v>
      </c>
      <c r="I836" s="168">
        <f t="shared" si="116"/>
        <v>9.2592592592592596E-4</v>
      </c>
    </row>
    <row r="837" spans="1:9" ht="15.3" x14ac:dyDescent="0.5">
      <c r="A837" s="167" t="s">
        <v>583</v>
      </c>
      <c r="B837" s="70" t="s">
        <v>2260</v>
      </c>
      <c r="C837" s="4" t="s">
        <v>197</v>
      </c>
      <c r="D837" s="171" t="s">
        <v>287</v>
      </c>
      <c r="E837" s="167" t="s">
        <v>2377</v>
      </c>
      <c r="F837" s="167" t="s">
        <v>2394</v>
      </c>
      <c r="G837" s="168">
        <f t="shared" si="118"/>
        <v>2.7777777777777779E-3</v>
      </c>
      <c r="H837" s="167">
        <v>3</v>
      </c>
      <c r="I837" s="168">
        <f t="shared" si="116"/>
        <v>9.2592592592592596E-4</v>
      </c>
    </row>
    <row r="838" spans="1:9" ht="15.3" x14ac:dyDescent="0.5">
      <c r="A838" s="167" t="s">
        <v>584</v>
      </c>
      <c r="B838" s="70" t="s">
        <v>2261</v>
      </c>
      <c r="C838" s="4" t="s">
        <v>125</v>
      </c>
      <c r="D838" s="171" t="s">
        <v>287</v>
      </c>
      <c r="E838" s="167" t="s">
        <v>2377</v>
      </c>
      <c r="F838" s="167" t="s">
        <v>2394</v>
      </c>
      <c r="G838" s="168">
        <f t="shared" si="118"/>
        <v>2.7777777777777779E-3</v>
      </c>
      <c r="H838" s="167">
        <v>3</v>
      </c>
      <c r="I838" s="168">
        <f t="shared" si="116"/>
        <v>9.2592592592592596E-4</v>
      </c>
    </row>
    <row r="839" spans="1:9" ht="15.3" x14ac:dyDescent="0.5">
      <c r="A839" s="167" t="s">
        <v>585</v>
      </c>
      <c r="B839" s="70" t="s">
        <v>2262</v>
      </c>
      <c r="C839" s="4" t="s">
        <v>125</v>
      </c>
      <c r="D839" s="171" t="s">
        <v>287</v>
      </c>
      <c r="E839" s="167" t="s">
        <v>2377</v>
      </c>
      <c r="F839" s="167" t="s">
        <v>2394</v>
      </c>
      <c r="G839" s="168">
        <f t="shared" si="118"/>
        <v>2.7777777777777779E-3</v>
      </c>
      <c r="H839" s="167">
        <v>3</v>
      </c>
      <c r="I839" s="168">
        <f t="shared" si="116"/>
        <v>9.2592592592592596E-4</v>
      </c>
    </row>
    <row r="840" spans="1:9" ht="15.3" x14ac:dyDescent="0.5">
      <c r="A840" s="167" t="s">
        <v>586</v>
      </c>
      <c r="B840" s="70" t="s">
        <v>1986</v>
      </c>
      <c r="C840" s="4" t="s">
        <v>195</v>
      </c>
      <c r="D840" s="167" t="s">
        <v>940</v>
      </c>
      <c r="E840" s="167" t="s">
        <v>2373</v>
      </c>
      <c r="F840" s="167" t="s">
        <v>2374</v>
      </c>
      <c r="G840" s="168">
        <f>2/1440</f>
        <v>1.3888888888888889E-3</v>
      </c>
      <c r="H840" s="167">
        <v>3</v>
      </c>
      <c r="I840" s="168">
        <f t="shared" ref="I840:I867" si="119">G840/H840</f>
        <v>4.6296296296296298E-4</v>
      </c>
    </row>
    <row r="841" spans="1:9" ht="15.3" x14ac:dyDescent="0.5">
      <c r="A841" s="167" t="s">
        <v>587</v>
      </c>
      <c r="B841" s="70" t="s">
        <v>1893</v>
      </c>
      <c r="C841" s="4" t="s">
        <v>195</v>
      </c>
      <c r="D841" s="167" t="s">
        <v>333</v>
      </c>
      <c r="E841" s="167" t="s">
        <v>2382</v>
      </c>
      <c r="F841" s="167" t="s">
        <v>2399</v>
      </c>
      <c r="G841" s="168">
        <f>1/1440</f>
        <v>6.9444444444444447E-4</v>
      </c>
      <c r="H841" s="167">
        <v>3</v>
      </c>
      <c r="I841" s="168">
        <f t="shared" si="119"/>
        <v>2.3148148148148149E-4</v>
      </c>
    </row>
    <row r="842" spans="1:9" ht="15.3" x14ac:dyDescent="0.5">
      <c r="A842" s="167" t="s">
        <v>588</v>
      </c>
      <c r="B842" s="70" t="s">
        <v>1987</v>
      </c>
      <c r="C842" s="4" t="s">
        <v>195</v>
      </c>
      <c r="D842" s="167" t="s">
        <v>940</v>
      </c>
      <c r="E842" s="167" t="s">
        <v>2373</v>
      </c>
      <c r="F842" s="167" t="s">
        <v>2374</v>
      </c>
      <c r="G842" s="168">
        <f>2/1440</f>
        <v>1.3888888888888889E-3</v>
      </c>
      <c r="H842" s="167">
        <v>3</v>
      </c>
      <c r="I842" s="168">
        <f t="shared" si="119"/>
        <v>4.6296296296296298E-4</v>
      </c>
    </row>
    <row r="843" spans="1:9" ht="15.3" x14ac:dyDescent="0.5">
      <c r="A843" s="167" t="s">
        <v>589</v>
      </c>
      <c r="B843" s="70" t="s">
        <v>1988</v>
      </c>
      <c r="C843" s="4" t="s">
        <v>195</v>
      </c>
      <c r="D843" s="167" t="s">
        <v>940</v>
      </c>
      <c r="E843" s="167" t="s">
        <v>2373</v>
      </c>
      <c r="F843" s="167" t="s">
        <v>2374</v>
      </c>
      <c r="G843" s="168">
        <f t="shared" ref="G843:G845" si="120">2/1440</f>
        <v>1.3888888888888889E-3</v>
      </c>
      <c r="H843" s="167">
        <v>3</v>
      </c>
      <c r="I843" s="168">
        <f t="shared" si="119"/>
        <v>4.6296296296296298E-4</v>
      </c>
    </row>
    <row r="844" spans="1:9" ht="15.3" x14ac:dyDescent="0.5">
      <c r="A844" s="167" t="s">
        <v>2006</v>
      </c>
      <c r="B844" s="70" t="s">
        <v>1989</v>
      </c>
      <c r="C844" s="4" t="s">
        <v>195</v>
      </c>
      <c r="D844" s="167" t="s">
        <v>940</v>
      </c>
      <c r="E844" s="167" t="s">
        <v>2373</v>
      </c>
      <c r="F844" s="167" t="s">
        <v>2374</v>
      </c>
      <c r="G844" s="168">
        <f t="shared" si="120"/>
        <v>1.3888888888888889E-3</v>
      </c>
      <c r="H844" s="167">
        <v>3</v>
      </c>
      <c r="I844" s="168">
        <f t="shared" si="119"/>
        <v>4.6296296296296298E-4</v>
      </c>
    </row>
    <row r="845" spans="1:9" ht="15.3" x14ac:dyDescent="0.5">
      <c r="A845" s="167" t="s">
        <v>2007</v>
      </c>
      <c r="B845" s="70" t="s">
        <v>1990</v>
      </c>
      <c r="C845" s="4" t="s">
        <v>195</v>
      </c>
      <c r="D845" s="167" t="s">
        <v>940</v>
      </c>
      <c r="E845" s="167" t="s">
        <v>2373</v>
      </c>
      <c r="F845" s="167" t="s">
        <v>2374</v>
      </c>
      <c r="G845" s="168">
        <f t="shared" si="120"/>
        <v>1.3888888888888889E-3</v>
      </c>
      <c r="H845" s="167">
        <v>3</v>
      </c>
      <c r="I845" s="168">
        <f t="shared" si="119"/>
        <v>4.6296296296296298E-4</v>
      </c>
    </row>
    <row r="846" spans="1:9" ht="15.3" x14ac:dyDescent="0.5">
      <c r="A846" s="167" t="s">
        <v>2008</v>
      </c>
      <c r="B846" s="70" t="s">
        <v>1991</v>
      </c>
      <c r="C846" s="4" t="s">
        <v>195</v>
      </c>
      <c r="D846" s="167" t="s">
        <v>333</v>
      </c>
      <c r="E846" s="167" t="s">
        <v>2382</v>
      </c>
      <c r="F846" s="167" t="s">
        <v>2399</v>
      </c>
      <c r="G846" s="168">
        <f>1/1440</f>
        <v>6.9444444444444447E-4</v>
      </c>
      <c r="H846" s="167">
        <v>3</v>
      </c>
      <c r="I846" s="168">
        <f t="shared" si="119"/>
        <v>2.3148148148148149E-4</v>
      </c>
    </row>
    <row r="847" spans="1:9" ht="15.3" x14ac:dyDescent="0.5">
      <c r="A847" s="167" t="s">
        <v>2009</v>
      </c>
      <c r="B847" s="70" t="s">
        <v>1992</v>
      </c>
      <c r="C847" s="4" t="s">
        <v>202</v>
      </c>
      <c r="D847" s="167" t="s">
        <v>1846</v>
      </c>
      <c r="E847" s="167" t="s">
        <v>2383</v>
      </c>
      <c r="F847" s="167" t="s">
        <v>2400</v>
      </c>
      <c r="G847" s="168">
        <f>5/1440</f>
        <v>3.472222222222222E-3</v>
      </c>
      <c r="H847" s="167">
        <v>3</v>
      </c>
      <c r="I847" s="168">
        <f t="shared" si="119"/>
        <v>1.1574074074074073E-3</v>
      </c>
    </row>
    <row r="848" spans="1:9" ht="15.3" x14ac:dyDescent="0.5">
      <c r="A848" s="167" t="s">
        <v>2010</v>
      </c>
      <c r="B848" s="70" t="s">
        <v>797</v>
      </c>
      <c r="C848" s="4" t="s">
        <v>195</v>
      </c>
      <c r="D848" s="167" t="s">
        <v>1845</v>
      </c>
      <c r="E848" s="167" t="s">
        <v>2419</v>
      </c>
      <c r="F848" s="167" t="s">
        <v>2424</v>
      </c>
      <c r="G848" s="168">
        <f>10/1440</f>
        <v>6.9444444444444441E-3</v>
      </c>
      <c r="H848" s="167">
        <v>3</v>
      </c>
      <c r="I848" s="168">
        <f t="shared" si="119"/>
        <v>2.3148148148148147E-3</v>
      </c>
    </row>
    <row r="849" spans="1:9" ht="15.3" x14ac:dyDescent="0.5">
      <c r="A849" s="167" t="s">
        <v>2011</v>
      </c>
      <c r="B849" s="70" t="s">
        <v>1804</v>
      </c>
      <c r="C849" s="4" t="s">
        <v>195</v>
      </c>
      <c r="D849" s="167" t="s">
        <v>1846</v>
      </c>
      <c r="E849" s="167" t="s">
        <v>2383</v>
      </c>
      <c r="F849" s="167" t="s">
        <v>2400</v>
      </c>
      <c r="G849" s="168">
        <f t="shared" ref="G849:G859" si="121">5/1440</f>
        <v>3.472222222222222E-3</v>
      </c>
      <c r="H849" s="167">
        <v>3</v>
      </c>
      <c r="I849" s="168">
        <f t="shared" si="119"/>
        <v>1.1574074074074073E-3</v>
      </c>
    </row>
    <row r="850" spans="1:9" ht="15.3" x14ac:dyDescent="0.5">
      <c r="A850" s="167" t="s">
        <v>2012</v>
      </c>
      <c r="B850" s="70" t="s">
        <v>1805</v>
      </c>
      <c r="C850" s="4" t="s">
        <v>195</v>
      </c>
      <c r="D850" s="167" t="s">
        <v>1846</v>
      </c>
      <c r="E850" s="167" t="s">
        <v>2383</v>
      </c>
      <c r="F850" s="167" t="s">
        <v>2400</v>
      </c>
      <c r="G850" s="168">
        <f t="shared" si="121"/>
        <v>3.472222222222222E-3</v>
      </c>
      <c r="H850" s="167">
        <v>3</v>
      </c>
      <c r="I850" s="168">
        <f t="shared" si="119"/>
        <v>1.1574074074074073E-3</v>
      </c>
    </row>
    <row r="851" spans="1:9" ht="15.3" x14ac:dyDescent="0.5">
      <c r="A851" s="167" t="s">
        <v>2013</v>
      </c>
      <c r="B851" s="70" t="s">
        <v>1993</v>
      </c>
      <c r="C851" s="4" t="s">
        <v>125</v>
      </c>
      <c r="D851" s="167" t="s">
        <v>1846</v>
      </c>
      <c r="E851" s="167" t="s">
        <v>2383</v>
      </c>
      <c r="F851" s="167" t="s">
        <v>2400</v>
      </c>
      <c r="G851" s="168">
        <f t="shared" si="121"/>
        <v>3.472222222222222E-3</v>
      </c>
      <c r="H851" s="167">
        <v>3</v>
      </c>
      <c r="I851" s="168">
        <f t="shared" si="119"/>
        <v>1.1574074074074073E-3</v>
      </c>
    </row>
    <row r="852" spans="1:9" ht="15.3" x14ac:dyDescent="0.5">
      <c r="A852" s="167" t="s">
        <v>2014</v>
      </c>
      <c r="B852" s="70" t="s">
        <v>1994</v>
      </c>
      <c r="C852" s="4" t="s">
        <v>195</v>
      </c>
      <c r="D852" s="167" t="s">
        <v>1846</v>
      </c>
      <c r="E852" s="167" t="s">
        <v>2383</v>
      </c>
      <c r="F852" s="167" t="s">
        <v>2400</v>
      </c>
      <c r="G852" s="168">
        <f t="shared" si="121"/>
        <v>3.472222222222222E-3</v>
      </c>
      <c r="H852" s="167">
        <v>3</v>
      </c>
      <c r="I852" s="168">
        <f t="shared" si="119"/>
        <v>1.1574074074074073E-3</v>
      </c>
    </row>
    <row r="853" spans="1:9" ht="15.3" x14ac:dyDescent="0.5">
      <c r="A853" s="167" t="s">
        <v>2015</v>
      </c>
      <c r="B853" s="70" t="s">
        <v>795</v>
      </c>
      <c r="C853" s="4" t="s">
        <v>195</v>
      </c>
      <c r="D853" s="167" t="s">
        <v>1843</v>
      </c>
      <c r="E853" s="167" t="s">
        <v>2389</v>
      </c>
      <c r="F853" s="167" t="s">
        <v>2410</v>
      </c>
      <c r="G853" s="168">
        <f>20/1440</f>
        <v>1.3888888888888888E-2</v>
      </c>
      <c r="H853" s="167">
        <v>3</v>
      </c>
      <c r="I853" s="168">
        <f t="shared" si="119"/>
        <v>4.6296296296296294E-3</v>
      </c>
    </row>
    <row r="854" spans="1:9" ht="15.3" x14ac:dyDescent="0.5">
      <c r="A854" s="167" t="s">
        <v>2016</v>
      </c>
      <c r="B854" s="70" t="s">
        <v>1817</v>
      </c>
      <c r="C854" s="4" t="s">
        <v>195</v>
      </c>
      <c r="D854" s="167" t="s">
        <v>1846</v>
      </c>
      <c r="E854" s="167" t="s">
        <v>2383</v>
      </c>
      <c r="F854" s="167" t="s">
        <v>2400</v>
      </c>
      <c r="G854" s="168">
        <f t="shared" si="121"/>
        <v>3.472222222222222E-3</v>
      </c>
      <c r="H854" s="167">
        <v>3</v>
      </c>
      <c r="I854" s="168">
        <f t="shared" si="119"/>
        <v>1.1574074074074073E-3</v>
      </c>
    </row>
    <row r="855" spans="1:9" ht="15.3" x14ac:dyDescent="0.5">
      <c r="A855" s="167" t="s">
        <v>2017</v>
      </c>
      <c r="B855" s="70" t="s">
        <v>804</v>
      </c>
      <c r="C855" s="4" t="s">
        <v>195</v>
      </c>
      <c r="D855" s="167" t="s">
        <v>1846</v>
      </c>
      <c r="E855" s="167" t="s">
        <v>2383</v>
      </c>
      <c r="F855" s="167" t="s">
        <v>2400</v>
      </c>
      <c r="G855" s="168">
        <f t="shared" si="121"/>
        <v>3.472222222222222E-3</v>
      </c>
      <c r="H855" s="167">
        <v>3</v>
      </c>
      <c r="I855" s="168">
        <f t="shared" si="119"/>
        <v>1.1574074074074073E-3</v>
      </c>
    </row>
    <row r="856" spans="1:9" ht="15.3" x14ac:dyDescent="0.5">
      <c r="A856" s="167" t="s">
        <v>2018</v>
      </c>
      <c r="B856" s="70" t="s">
        <v>803</v>
      </c>
      <c r="C856" s="4" t="s">
        <v>195</v>
      </c>
      <c r="D856" s="167" t="s">
        <v>1846</v>
      </c>
      <c r="E856" s="167" t="s">
        <v>2383</v>
      </c>
      <c r="F856" s="167" t="s">
        <v>2400</v>
      </c>
      <c r="G856" s="168">
        <f t="shared" si="121"/>
        <v>3.472222222222222E-3</v>
      </c>
      <c r="H856" s="167">
        <v>3</v>
      </c>
      <c r="I856" s="168">
        <f t="shared" si="119"/>
        <v>1.1574074074074073E-3</v>
      </c>
    </row>
    <row r="857" spans="1:9" ht="15.3" x14ac:dyDescent="0.5">
      <c r="A857" s="167" t="s">
        <v>2019</v>
      </c>
      <c r="B857" s="70" t="s">
        <v>1995</v>
      </c>
      <c r="C857" s="4" t="s">
        <v>195</v>
      </c>
      <c r="D857" s="167" t="s">
        <v>1846</v>
      </c>
      <c r="E857" s="167" t="s">
        <v>2383</v>
      </c>
      <c r="F857" s="167" t="s">
        <v>2400</v>
      </c>
      <c r="G857" s="168">
        <f t="shared" si="121"/>
        <v>3.472222222222222E-3</v>
      </c>
      <c r="H857" s="167">
        <v>3</v>
      </c>
      <c r="I857" s="168">
        <f t="shared" si="119"/>
        <v>1.1574074074074073E-3</v>
      </c>
    </row>
    <row r="858" spans="1:9" ht="15.3" x14ac:dyDescent="0.5">
      <c r="A858" s="167" t="s">
        <v>2020</v>
      </c>
      <c r="B858" s="70" t="s">
        <v>1827</v>
      </c>
      <c r="C858" s="4" t="s">
        <v>195</v>
      </c>
      <c r="D858" s="167" t="s">
        <v>1846</v>
      </c>
      <c r="E858" s="167" t="s">
        <v>2383</v>
      </c>
      <c r="F858" s="167" t="s">
        <v>2400</v>
      </c>
      <c r="G858" s="168">
        <f t="shared" si="121"/>
        <v>3.472222222222222E-3</v>
      </c>
      <c r="H858" s="167">
        <v>3</v>
      </c>
      <c r="I858" s="168">
        <f t="shared" si="119"/>
        <v>1.1574074074074073E-3</v>
      </c>
    </row>
    <row r="859" spans="1:9" ht="15.3" x14ac:dyDescent="0.5">
      <c r="A859" s="167" t="s">
        <v>2021</v>
      </c>
      <c r="B859" s="70" t="s">
        <v>1996</v>
      </c>
      <c r="C859" s="4" t="s">
        <v>195</v>
      </c>
      <c r="D859" s="167" t="s">
        <v>1846</v>
      </c>
      <c r="E859" s="167" t="s">
        <v>2383</v>
      </c>
      <c r="F859" s="167" t="s">
        <v>2400</v>
      </c>
      <c r="G859" s="168">
        <f t="shared" si="121"/>
        <v>3.472222222222222E-3</v>
      </c>
      <c r="H859" s="167">
        <v>3</v>
      </c>
      <c r="I859" s="168">
        <f t="shared" si="119"/>
        <v>1.1574074074074073E-3</v>
      </c>
    </row>
    <row r="860" spans="1:9" ht="15.3" x14ac:dyDescent="0.5">
      <c r="A860" s="167" t="s">
        <v>2022</v>
      </c>
      <c r="B860" s="70" t="s">
        <v>2263</v>
      </c>
      <c r="C860" s="4" t="s">
        <v>197</v>
      </c>
      <c r="D860" s="171" t="s">
        <v>287</v>
      </c>
      <c r="E860" s="167" t="s">
        <v>2377</v>
      </c>
      <c r="F860" s="167" t="s">
        <v>2394</v>
      </c>
      <c r="G860" s="168">
        <f t="shared" ref="G860:G867" si="122">1/360</f>
        <v>2.7777777777777779E-3</v>
      </c>
      <c r="H860" s="167">
        <v>3</v>
      </c>
      <c r="I860" s="168">
        <f t="shared" si="119"/>
        <v>9.2592592592592596E-4</v>
      </c>
    </row>
    <row r="861" spans="1:9" ht="15.3" x14ac:dyDescent="0.5">
      <c r="A861" s="167" t="s">
        <v>2023</v>
      </c>
      <c r="B861" s="70" t="s">
        <v>2264</v>
      </c>
      <c r="C861" s="4" t="s">
        <v>197</v>
      </c>
      <c r="D861" s="171" t="s">
        <v>287</v>
      </c>
      <c r="E861" s="167" t="s">
        <v>2377</v>
      </c>
      <c r="F861" s="167" t="s">
        <v>2394</v>
      </c>
      <c r="G861" s="168">
        <f t="shared" si="122"/>
        <v>2.7777777777777779E-3</v>
      </c>
      <c r="H861" s="167">
        <v>3</v>
      </c>
      <c r="I861" s="168">
        <f t="shared" si="119"/>
        <v>9.2592592592592596E-4</v>
      </c>
    </row>
    <row r="862" spans="1:9" ht="15.3" x14ac:dyDescent="0.5">
      <c r="A862" s="167" t="s">
        <v>2024</v>
      </c>
      <c r="B862" s="70" t="s">
        <v>2265</v>
      </c>
      <c r="C862" s="4" t="s">
        <v>197</v>
      </c>
      <c r="D862" s="171" t="s">
        <v>287</v>
      </c>
      <c r="E862" s="167" t="s">
        <v>2377</v>
      </c>
      <c r="F862" s="167" t="s">
        <v>2394</v>
      </c>
      <c r="G862" s="168">
        <f t="shared" si="122"/>
        <v>2.7777777777777779E-3</v>
      </c>
      <c r="H862" s="167">
        <v>3</v>
      </c>
      <c r="I862" s="168">
        <f t="shared" si="119"/>
        <v>9.2592592592592596E-4</v>
      </c>
    </row>
    <row r="863" spans="1:9" ht="15.3" x14ac:dyDescent="0.5">
      <c r="A863" s="167" t="s">
        <v>2025</v>
      </c>
      <c r="B863" s="70" t="s">
        <v>2266</v>
      </c>
      <c r="C863" s="4" t="s">
        <v>197</v>
      </c>
      <c r="D863" s="171" t="s">
        <v>287</v>
      </c>
      <c r="E863" s="167" t="s">
        <v>2377</v>
      </c>
      <c r="F863" s="167" t="s">
        <v>2394</v>
      </c>
      <c r="G863" s="168">
        <f t="shared" si="122"/>
        <v>2.7777777777777779E-3</v>
      </c>
      <c r="H863" s="167">
        <v>3</v>
      </c>
      <c r="I863" s="168">
        <f t="shared" si="119"/>
        <v>9.2592592592592596E-4</v>
      </c>
    </row>
    <row r="864" spans="1:9" ht="15.3" x14ac:dyDescent="0.5">
      <c r="A864" s="167" t="s">
        <v>2026</v>
      </c>
      <c r="B864" s="70" t="s">
        <v>2267</v>
      </c>
      <c r="C864" s="4" t="s">
        <v>197</v>
      </c>
      <c r="D864" s="171" t="s">
        <v>287</v>
      </c>
      <c r="E864" s="167" t="s">
        <v>2377</v>
      </c>
      <c r="F864" s="167" t="s">
        <v>2394</v>
      </c>
      <c r="G864" s="168">
        <f t="shared" si="122"/>
        <v>2.7777777777777779E-3</v>
      </c>
      <c r="H864" s="167">
        <v>3</v>
      </c>
      <c r="I864" s="168">
        <f t="shared" si="119"/>
        <v>9.2592592592592596E-4</v>
      </c>
    </row>
    <row r="865" spans="1:9" ht="15.3" x14ac:dyDescent="0.5">
      <c r="A865" s="167" t="s">
        <v>2027</v>
      </c>
      <c r="B865" s="70" t="s">
        <v>2268</v>
      </c>
      <c r="C865" s="4" t="s">
        <v>197</v>
      </c>
      <c r="D865" s="171" t="s">
        <v>287</v>
      </c>
      <c r="E865" s="167" t="s">
        <v>2377</v>
      </c>
      <c r="F865" s="167" t="s">
        <v>2394</v>
      </c>
      <c r="G865" s="168">
        <f t="shared" si="122"/>
        <v>2.7777777777777779E-3</v>
      </c>
      <c r="H865" s="167">
        <v>3</v>
      </c>
      <c r="I865" s="168">
        <f t="shared" si="119"/>
        <v>9.2592592592592596E-4</v>
      </c>
    </row>
    <row r="866" spans="1:9" ht="15.3" x14ac:dyDescent="0.5">
      <c r="A866" s="167" t="s">
        <v>2028</v>
      </c>
      <c r="B866" s="70" t="s">
        <v>2269</v>
      </c>
      <c r="C866" s="4" t="s">
        <v>125</v>
      </c>
      <c r="D866" s="171" t="s">
        <v>287</v>
      </c>
      <c r="E866" s="167" t="s">
        <v>2377</v>
      </c>
      <c r="F866" s="167" t="s">
        <v>2394</v>
      </c>
      <c r="G866" s="168">
        <f t="shared" si="122"/>
        <v>2.7777777777777779E-3</v>
      </c>
      <c r="H866" s="167">
        <v>3</v>
      </c>
      <c r="I866" s="168">
        <f t="shared" si="119"/>
        <v>9.2592592592592596E-4</v>
      </c>
    </row>
    <row r="867" spans="1:9" ht="15.3" x14ac:dyDescent="0.5">
      <c r="A867" s="167" t="s">
        <v>2029</v>
      </c>
      <c r="B867" s="70" t="s">
        <v>2270</v>
      </c>
      <c r="C867" s="4" t="s">
        <v>125</v>
      </c>
      <c r="D867" s="171" t="s">
        <v>287</v>
      </c>
      <c r="E867" s="167" t="s">
        <v>2377</v>
      </c>
      <c r="F867" s="167" t="s">
        <v>2394</v>
      </c>
      <c r="G867" s="168">
        <f t="shared" si="122"/>
        <v>2.7777777777777779E-3</v>
      </c>
      <c r="H867" s="167">
        <v>3</v>
      </c>
      <c r="I867" s="168">
        <f t="shared" si="119"/>
        <v>9.2592592592592596E-4</v>
      </c>
    </row>
    <row r="868" spans="1:9" ht="15.3" x14ac:dyDescent="0.5">
      <c r="A868" s="169">
        <v>12</v>
      </c>
      <c r="B868" s="165" t="s">
        <v>2032</v>
      </c>
      <c r="C868" s="167"/>
      <c r="D868" s="167"/>
      <c r="E868" s="167"/>
      <c r="F868" s="167"/>
      <c r="G868" s="167"/>
      <c r="H868" s="167"/>
      <c r="I868" s="169" t="s">
        <v>1590</v>
      </c>
    </row>
    <row r="869" spans="1:9" ht="15.3" x14ac:dyDescent="0.5">
      <c r="A869" s="167" t="s">
        <v>590</v>
      </c>
      <c r="B869" s="70" t="s">
        <v>159</v>
      </c>
      <c r="C869" s="4" t="s">
        <v>125</v>
      </c>
      <c r="D869" s="167" t="s">
        <v>333</v>
      </c>
      <c r="E869" s="167" t="s">
        <v>2382</v>
      </c>
      <c r="F869" s="167" t="s">
        <v>2399</v>
      </c>
      <c r="G869" s="168">
        <f>1/1440</f>
        <v>6.9444444444444447E-4</v>
      </c>
      <c r="H869" s="167">
        <v>7</v>
      </c>
      <c r="I869" s="168">
        <f>G869/H869</f>
        <v>9.9206349206349206E-5</v>
      </c>
    </row>
    <row r="870" spans="1:9" ht="15.3" x14ac:dyDescent="0.5">
      <c r="A870" s="167" t="s">
        <v>591</v>
      </c>
      <c r="B870" s="70" t="s">
        <v>160</v>
      </c>
      <c r="C870" s="4" t="s">
        <v>125</v>
      </c>
      <c r="D870" s="167" t="s">
        <v>1070</v>
      </c>
      <c r="E870" s="167" t="s">
        <v>2432</v>
      </c>
      <c r="F870" s="167" t="s">
        <v>2433</v>
      </c>
      <c r="G870" s="168">
        <f>23/1440</f>
        <v>1.5972222222222221E-2</v>
      </c>
      <c r="H870" s="167">
        <v>7</v>
      </c>
      <c r="I870" s="168">
        <f>G870/H870</f>
        <v>2.2817460317460314E-3</v>
      </c>
    </row>
    <row r="871" spans="1:9" ht="15.3" x14ac:dyDescent="0.5">
      <c r="A871" s="167" t="s">
        <v>592</v>
      </c>
      <c r="B871" s="70" t="s">
        <v>2033</v>
      </c>
      <c r="C871" s="4" t="s">
        <v>125</v>
      </c>
      <c r="D871" s="167" t="s">
        <v>333</v>
      </c>
      <c r="E871" s="167" t="s">
        <v>2382</v>
      </c>
      <c r="F871" s="167" t="s">
        <v>2399</v>
      </c>
      <c r="G871" s="168">
        <f t="shared" ref="G871:G894" si="123">1/1440</f>
        <v>6.9444444444444447E-4</v>
      </c>
      <c r="H871" s="167">
        <v>5</v>
      </c>
      <c r="I871" s="168">
        <f t="shared" ref="I871:I895" si="124">G871/H871</f>
        <v>1.3888888888888889E-4</v>
      </c>
    </row>
    <row r="872" spans="1:9" ht="15.3" x14ac:dyDescent="0.5">
      <c r="A872" s="167" t="s">
        <v>593</v>
      </c>
      <c r="B872" s="70" t="s">
        <v>161</v>
      </c>
      <c r="C872" s="4" t="s">
        <v>125</v>
      </c>
      <c r="D872" s="167" t="s">
        <v>333</v>
      </c>
      <c r="E872" s="167" t="s">
        <v>2382</v>
      </c>
      <c r="F872" s="167" t="s">
        <v>2399</v>
      </c>
      <c r="G872" s="168">
        <f t="shared" si="123"/>
        <v>6.9444444444444447E-4</v>
      </c>
      <c r="H872" s="167">
        <v>5</v>
      </c>
      <c r="I872" s="168">
        <f t="shared" si="124"/>
        <v>1.3888888888888889E-4</v>
      </c>
    </row>
    <row r="873" spans="1:9" ht="15.3" x14ac:dyDescent="0.5">
      <c r="A873" s="167" t="s">
        <v>594</v>
      </c>
      <c r="B873" s="70" t="s">
        <v>162</v>
      </c>
      <c r="C873" s="4" t="s">
        <v>125</v>
      </c>
      <c r="D873" s="167" t="s">
        <v>1070</v>
      </c>
      <c r="E873" s="167" t="s">
        <v>2432</v>
      </c>
      <c r="F873" s="167" t="s">
        <v>2433</v>
      </c>
      <c r="G873" s="168">
        <f>23/1440</f>
        <v>1.5972222222222221E-2</v>
      </c>
      <c r="H873" s="167">
        <v>5</v>
      </c>
      <c r="I873" s="168">
        <f t="shared" si="124"/>
        <v>3.1944444444444442E-3</v>
      </c>
    </row>
    <row r="874" spans="1:9" ht="15.3" x14ac:dyDescent="0.5">
      <c r="A874" s="167" t="s">
        <v>595</v>
      </c>
      <c r="B874" s="70" t="s">
        <v>163</v>
      </c>
      <c r="C874" s="4" t="s">
        <v>580</v>
      </c>
      <c r="D874" s="167" t="s">
        <v>333</v>
      </c>
      <c r="E874" s="167" t="s">
        <v>2382</v>
      </c>
      <c r="F874" s="167" t="s">
        <v>2399</v>
      </c>
      <c r="G874" s="168">
        <f t="shared" si="123"/>
        <v>6.9444444444444447E-4</v>
      </c>
      <c r="H874" s="167">
        <v>5</v>
      </c>
      <c r="I874" s="168">
        <f t="shared" si="124"/>
        <v>1.3888888888888889E-4</v>
      </c>
    </row>
    <row r="875" spans="1:9" ht="15.3" x14ac:dyDescent="0.5">
      <c r="A875" s="167" t="s">
        <v>596</v>
      </c>
      <c r="B875" s="70" t="s">
        <v>164</v>
      </c>
      <c r="C875" s="4" t="s">
        <v>195</v>
      </c>
      <c r="D875" s="167" t="s">
        <v>333</v>
      </c>
      <c r="E875" s="167" t="s">
        <v>2382</v>
      </c>
      <c r="F875" s="167" t="s">
        <v>2399</v>
      </c>
      <c r="G875" s="168">
        <f t="shared" si="123"/>
        <v>6.9444444444444447E-4</v>
      </c>
      <c r="H875" s="167">
        <v>8</v>
      </c>
      <c r="I875" s="168">
        <f t="shared" si="124"/>
        <v>8.6805555555555559E-5</v>
      </c>
    </row>
    <row r="876" spans="1:9" ht="15.3" x14ac:dyDescent="0.5">
      <c r="A876" s="167" t="s">
        <v>597</v>
      </c>
      <c r="B876" s="70" t="s">
        <v>165</v>
      </c>
      <c r="C876" s="4" t="s">
        <v>202</v>
      </c>
      <c r="D876" s="167" t="s">
        <v>333</v>
      </c>
      <c r="E876" s="167" t="s">
        <v>2382</v>
      </c>
      <c r="F876" s="167" t="s">
        <v>2399</v>
      </c>
      <c r="G876" s="168">
        <f t="shared" si="123"/>
        <v>6.9444444444444447E-4</v>
      </c>
      <c r="H876" s="167">
        <v>7</v>
      </c>
      <c r="I876" s="168">
        <f t="shared" si="124"/>
        <v>9.9206349206349206E-5</v>
      </c>
    </row>
    <row r="877" spans="1:9" ht="15.3" x14ac:dyDescent="0.5">
      <c r="A877" s="167" t="s">
        <v>598</v>
      </c>
      <c r="B877" s="70" t="s">
        <v>69</v>
      </c>
      <c r="C877" s="4" t="s">
        <v>202</v>
      </c>
      <c r="D877" s="167" t="s">
        <v>333</v>
      </c>
      <c r="E877" s="167" t="s">
        <v>2382</v>
      </c>
      <c r="F877" s="167" t="s">
        <v>2399</v>
      </c>
      <c r="G877" s="168">
        <f t="shared" si="123"/>
        <v>6.9444444444444447E-4</v>
      </c>
      <c r="H877" s="167">
        <v>5</v>
      </c>
      <c r="I877" s="168">
        <f t="shared" si="124"/>
        <v>1.3888888888888889E-4</v>
      </c>
    </row>
    <row r="878" spans="1:9" ht="15.3" x14ac:dyDescent="0.5">
      <c r="A878" s="167" t="s">
        <v>599</v>
      </c>
      <c r="B878" s="70" t="s">
        <v>2034</v>
      </c>
      <c r="C878" s="4" t="s">
        <v>195</v>
      </c>
      <c r="D878" s="167" t="s">
        <v>333</v>
      </c>
      <c r="E878" s="167" t="s">
        <v>2382</v>
      </c>
      <c r="F878" s="167" t="s">
        <v>2399</v>
      </c>
      <c r="G878" s="168">
        <f t="shared" si="123"/>
        <v>6.9444444444444447E-4</v>
      </c>
      <c r="H878" s="167">
        <v>8</v>
      </c>
      <c r="I878" s="168">
        <f t="shared" si="124"/>
        <v>8.6805555555555559E-5</v>
      </c>
    </row>
    <row r="879" spans="1:9" ht="15.3" x14ac:dyDescent="0.5">
      <c r="A879" s="167" t="s">
        <v>600</v>
      </c>
      <c r="B879" s="70" t="s">
        <v>167</v>
      </c>
      <c r="C879" s="4" t="s">
        <v>125</v>
      </c>
      <c r="D879" s="167" t="s">
        <v>333</v>
      </c>
      <c r="E879" s="167" t="s">
        <v>2382</v>
      </c>
      <c r="F879" s="167" t="s">
        <v>2399</v>
      </c>
      <c r="G879" s="168">
        <f t="shared" si="123"/>
        <v>6.9444444444444447E-4</v>
      </c>
      <c r="H879" s="167">
        <v>3</v>
      </c>
      <c r="I879" s="168">
        <f t="shared" si="124"/>
        <v>2.3148148148148149E-4</v>
      </c>
    </row>
    <row r="880" spans="1:9" ht="15.3" x14ac:dyDescent="0.5">
      <c r="A880" s="167" t="s">
        <v>601</v>
      </c>
      <c r="B880" s="70" t="s">
        <v>168</v>
      </c>
      <c r="C880" s="4" t="s">
        <v>195</v>
      </c>
      <c r="D880" s="167" t="s">
        <v>333</v>
      </c>
      <c r="E880" s="167" t="s">
        <v>2382</v>
      </c>
      <c r="F880" s="167" t="s">
        <v>2399</v>
      </c>
      <c r="G880" s="168">
        <f t="shared" si="123"/>
        <v>6.9444444444444447E-4</v>
      </c>
      <c r="H880" s="167">
        <v>5</v>
      </c>
      <c r="I880" s="168">
        <f t="shared" si="124"/>
        <v>1.3888888888888889E-4</v>
      </c>
    </row>
    <row r="881" spans="1:9" ht="15.3" x14ac:dyDescent="0.5">
      <c r="A881" s="167" t="s">
        <v>602</v>
      </c>
      <c r="B881" s="70" t="s">
        <v>169</v>
      </c>
      <c r="C881" s="4" t="s">
        <v>125</v>
      </c>
      <c r="D881" s="167" t="s">
        <v>333</v>
      </c>
      <c r="E881" s="167" t="s">
        <v>2382</v>
      </c>
      <c r="F881" s="167" t="s">
        <v>2399</v>
      </c>
      <c r="G881" s="168">
        <f t="shared" si="123"/>
        <v>6.9444444444444447E-4</v>
      </c>
      <c r="H881" s="167">
        <v>5</v>
      </c>
      <c r="I881" s="168">
        <f t="shared" si="124"/>
        <v>1.3888888888888889E-4</v>
      </c>
    </row>
    <row r="882" spans="1:9" ht="15.3" x14ac:dyDescent="0.5">
      <c r="A882" s="167" t="s">
        <v>603</v>
      </c>
      <c r="B882" s="70" t="s">
        <v>170</v>
      </c>
      <c r="C882" s="4" t="s">
        <v>125</v>
      </c>
      <c r="D882" s="167" t="s">
        <v>333</v>
      </c>
      <c r="E882" s="167" t="s">
        <v>2382</v>
      </c>
      <c r="F882" s="167" t="s">
        <v>2399</v>
      </c>
      <c r="G882" s="168">
        <f t="shared" si="123"/>
        <v>6.9444444444444447E-4</v>
      </c>
      <c r="H882" s="167">
        <v>5</v>
      </c>
      <c r="I882" s="168">
        <f t="shared" si="124"/>
        <v>1.3888888888888889E-4</v>
      </c>
    </row>
    <row r="883" spans="1:9" ht="15.3" x14ac:dyDescent="0.5">
      <c r="A883" s="167" t="s">
        <v>604</v>
      </c>
      <c r="B883" s="70" t="s">
        <v>171</v>
      </c>
      <c r="C883" s="4" t="s">
        <v>125</v>
      </c>
      <c r="D883" s="167" t="s">
        <v>333</v>
      </c>
      <c r="E883" s="167" t="s">
        <v>2382</v>
      </c>
      <c r="F883" s="167" t="s">
        <v>2399</v>
      </c>
      <c r="G883" s="168">
        <f t="shared" si="123"/>
        <v>6.9444444444444447E-4</v>
      </c>
      <c r="H883" s="167">
        <v>3</v>
      </c>
      <c r="I883" s="168">
        <f t="shared" si="124"/>
        <v>2.3148148148148149E-4</v>
      </c>
    </row>
    <row r="884" spans="1:9" ht="15.3" x14ac:dyDescent="0.5">
      <c r="A884" s="167" t="s">
        <v>605</v>
      </c>
      <c r="B884" s="70" t="s">
        <v>172</v>
      </c>
      <c r="C884" s="4" t="s">
        <v>125</v>
      </c>
      <c r="D884" s="167" t="s">
        <v>333</v>
      </c>
      <c r="E884" s="167" t="s">
        <v>2382</v>
      </c>
      <c r="F884" s="167" t="s">
        <v>2399</v>
      </c>
      <c r="G884" s="168">
        <f t="shared" si="123"/>
        <v>6.9444444444444447E-4</v>
      </c>
      <c r="H884" s="167">
        <v>3</v>
      </c>
      <c r="I884" s="168">
        <f t="shared" si="124"/>
        <v>2.3148148148148149E-4</v>
      </c>
    </row>
    <row r="885" spans="1:9" ht="15.3" x14ac:dyDescent="0.5">
      <c r="A885" s="167" t="s">
        <v>606</v>
      </c>
      <c r="B885" s="70" t="s">
        <v>173</v>
      </c>
      <c r="C885" s="4" t="s">
        <v>125</v>
      </c>
      <c r="D885" s="167" t="s">
        <v>333</v>
      </c>
      <c r="E885" s="167" t="s">
        <v>2382</v>
      </c>
      <c r="F885" s="167" t="s">
        <v>2399</v>
      </c>
      <c r="G885" s="168">
        <f t="shared" si="123"/>
        <v>6.9444444444444447E-4</v>
      </c>
      <c r="H885" s="167">
        <v>3</v>
      </c>
      <c r="I885" s="168">
        <f t="shared" si="124"/>
        <v>2.3148148148148149E-4</v>
      </c>
    </row>
    <row r="886" spans="1:9" ht="15.3" x14ac:dyDescent="0.5">
      <c r="A886" s="167" t="s">
        <v>607</v>
      </c>
      <c r="B886" s="70" t="s">
        <v>174</v>
      </c>
      <c r="C886" s="4" t="s">
        <v>125</v>
      </c>
      <c r="D886" s="167" t="s">
        <v>333</v>
      </c>
      <c r="E886" s="167" t="s">
        <v>2382</v>
      </c>
      <c r="F886" s="167" t="s">
        <v>2399</v>
      </c>
      <c r="G886" s="168">
        <f t="shared" si="123"/>
        <v>6.9444444444444447E-4</v>
      </c>
      <c r="H886" s="167">
        <v>3</v>
      </c>
      <c r="I886" s="168">
        <f t="shared" si="124"/>
        <v>2.3148148148148149E-4</v>
      </c>
    </row>
    <row r="887" spans="1:9" ht="15.3" x14ac:dyDescent="0.5">
      <c r="A887" s="167" t="s">
        <v>608</v>
      </c>
      <c r="B887" s="70" t="s">
        <v>175</v>
      </c>
      <c r="C887" s="4" t="s">
        <v>125</v>
      </c>
      <c r="D887" s="167" t="s">
        <v>333</v>
      </c>
      <c r="E887" s="167" t="s">
        <v>2382</v>
      </c>
      <c r="F887" s="167" t="s">
        <v>2399</v>
      </c>
      <c r="G887" s="168">
        <f t="shared" si="123"/>
        <v>6.9444444444444447E-4</v>
      </c>
      <c r="H887" s="167">
        <v>3</v>
      </c>
      <c r="I887" s="168">
        <f t="shared" si="124"/>
        <v>2.3148148148148149E-4</v>
      </c>
    </row>
    <row r="888" spans="1:9" ht="15.3" x14ac:dyDescent="0.5">
      <c r="A888" s="167" t="s">
        <v>609</v>
      </c>
      <c r="B888" s="70" t="s">
        <v>176</v>
      </c>
      <c r="C888" s="4" t="s">
        <v>125</v>
      </c>
      <c r="D888" s="167" t="s">
        <v>333</v>
      </c>
      <c r="E888" s="167" t="s">
        <v>2382</v>
      </c>
      <c r="F888" s="167" t="s">
        <v>2399</v>
      </c>
      <c r="G888" s="168">
        <f t="shared" si="123"/>
        <v>6.9444444444444447E-4</v>
      </c>
      <c r="H888" s="167">
        <v>3</v>
      </c>
      <c r="I888" s="168">
        <f t="shared" si="124"/>
        <v>2.3148148148148149E-4</v>
      </c>
    </row>
    <row r="889" spans="1:9" ht="15.3" x14ac:dyDescent="0.5">
      <c r="A889" s="167" t="s">
        <v>610</v>
      </c>
      <c r="B889" s="70" t="s">
        <v>2035</v>
      </c>
      <c r="C889" s="4" t="s">
        <v>125</v>
      </c>
      <c r="D889" s="167" t="s">
        <v>333</v>
      </c>
      <c r="E889" s="167" t="s">
        <v>2382</v>
      </c>
      <c r="F889" s="167" t="s">
        <v>2399</v>
      </c>
      <c r="G889" s="168">
        <f t="shared" si="123"/>
        <v>6.9444444444444447E-4</v>
      </c>
      <c r="H889" s="167">
        <v>3</v>
      </c>
      <c r="I889" s="168">
        <f t="shared" si="124"/>
        <v>2.3148148148148149E-4</v>
      </c>
    </row>
    <row r="890" spans="1:9" ht="15.3" x14ac:dyDescent="0.5">
      <c r="A890" s="167" t="s">
        <v>2039</v>
      </c>
      <c r="B890" s="70" t="s">
        <v>1340</v>
      </c>
      <c r="C890" s="4" t="s">
        <v>125</v>
      </c>
      <c r="D890" s="167" t="s">
        <v>333</v>
      </c>
      <c r="E890" s="167" t="s">
        <v>2382</v>
      </c>
      <c r="F890" s="167" t="s">
        <v>2399</v>
      </c>
      <c r="G890" s="168">
        <f t="shared" si="123"/>
        <v>6.9444444444444447E-4</v>
      </c>
      <c r="H890" s="167">
        <v>3</v>
      </c>
      <c r="I890" s="168">
        <f t="shared" si="124"/>
        <v>2.3148148148148149E-4</v>
      </c>
    </row>
    <row r="891" spans="1:9" ht="15.3" x14ac:dyDescent="0.5">
      <c r="A891" s="167" t="s">
        <v>2040</v>
      </c>
      <c r="B891" s="70" t="s">
        <v>2271</v>
      </c>
      <c r="C891" s="4" t="s">
        <v>125</v>
      </c>
      <c r="D891" s="167" t="s">
        <v>333</v>
      </c>
      <c r="E891" s="167" t="s">
        <v>2382</v>
      </c>
      <c r="F891" s="167" t="s">
        <v>2399</v>
      </c>
      <c r="G891" s="168">
        <f t="shared" si="123"/>
        <v>6.9444444444444447E-4</v>
      </c>
      <c r="H891" s="167">
        <v>3</v>
      </c>
      <c r="I891" s="168">
        <f t="shared" si="124"/>
        <v>2.3148148148148149E-4</v>
      </c>
    </row>
    <row r="892" spans="1:9" ht="15.3" x14ac:dyDescent="0.5">
      <c r="A892" s="167" t="s">
        <v>2041</v>
      </c>
      <c r="B892" s="70" t="s">
        <v>2036</v>
      </c>
      <c r="C892" s="4" t="s">
        <v>125</v>
      </c>
      <c r="D892" s="167" t="s">
        <v>333</v>
      </c>
      <c r="E892" s="167" t="s">
        <v>2382</v>
      </c>
      <c r="F892" s="167" t="s">
        <v>2399</v>
      </c>
      <c r="G892" s="168">
        <f t="shared" si="123"/>
        <v>6.9444444444444447E-4</v>
      </c>
      <c r="H892" s="167">
        <v>3</v>
      </c>
      <c r="I892" s="168">
        <f t="shared" si="124"/>
        <v>2.3148148148148149E-4</v>
      </c>
    </row>
    <row r="893" spans="1:9" ht="15.3" x14ac:dyDescent="0.5">
      <c r="A893" s="167" t="s">
        <v>2274</v>
      </c>
      <c r="B893" s="70" t="s">
        <v>2272</v>
      </c>
      <c r="C893" s="4" t="s">
        <v>125</v>
      </c>
      <c r="D893" s="167" t="s">
        <v>333</v>
      </c>
      <c r="E893" s="167" t="s">
        <v>2382</v>
      </c>
      <c r="F893" s="167" t="s">
        <v>2399</v>
      </c>
      <c r="G893" s="168">
        <f t="shared" si="123"/>
        <v>6.9444444444444447E-4</v>
      </c>
      <c r="H893" s="167">
        <v>3</v>
      </c>
      <c r="I893" s="168">
        <f t="shared" si="124"/>
        <v>2.3148148148148149E-4</v>
      </c>
    </row>
    <row r="894" spans="1:9" ht="15.3" x14ac:dyDescent="0.5">
      <c r="A894" s="167" t="s">
        <v>2275</v>
      </c>
      <c r="B894" s="70" t="s">
        <v>2273</v>
      </c>
      <c r="C894" s="4" t="s">
        <v>125</v>
      </c>
      <c r="D894" s="167" t="s">
        <v>333</v>
      </c>
      <c r="E894" s="167" t="s">
        <v>2382</v>
      </c>
      <c r="F894" s="167" t="s">
        <v>2399</v>
      </c>
      <c r="G894" s="168">
        <f t="shared" si="123"/>
        <v>6.9444444444444447E-4</v>
      </c>
      <c r="H894" s="167">
        <v>3</v>
      </c>
      <c r="I894" s="168">
        <f t="shared" si="124"/>
        <v>2.3148148148148149E-4</v>
      </c>
    </row>
    <row r="895" spans="1:9" ht="15.3" x14ac:dyDescent="0.5">
      <c r="A895" s="167" t="s">
        <v>2276</v>
      </c>
      <c r="B895" s="70" t="s">
        <v>2038</v>
      </c>
      <c r="C895" s="4" t="s">
        <v>125</v>
      </c>
      <c r="D895" s="167" t="s">
        <v>939</v>
      </c>
      <c r="E895" s="167" t="s">
        <v>2414</v>
      </c>
      <c r="F895" s="167" t="s">
        <v>2415</v>
      </c>
      <c r="G895" s="168">
        <f>7/1440</f>
        <v>4.8611111111111112E-3</v>
      </c>
      <c r="H895" s="167">
        <v>3</v>
      </c>
      <c r="I895" s="168">
        <f t="shared" si="124"/>
        <v>1.6203703703703703E-3</v>
      </c>
    </row>
    <row r="896" spans="1:9" ht="15.3" x14ac:dyDescent="0.5">
      <c r="A896" s="169">
        <v>13</v>
      </c>
      <c r="B896" s="59" t="s">
        <v>2042</v>
      </c>
      <c r="C896" s="167"/>
      <c r="D896" s="167"/>
      <c r="E896" s="167"/>
      <c r="F896" s="167"/>
      <c r="G896" s="167"/>
      <c r="H896" s="167"/>
      <c r="I896" s="167"/>
    </row>
    <row r="897" spans="1:9" ht="15.3" x14ac:dyDescent="0.5">
      <c r="A897" s="167" t="s">
        <v>617</v>
      </c>
      <c r="B897" s="70" t="s">
        <v>2043</v>
      </c>
      <c r="C897" s="4" t="s">
        <v>125</v>
      </c>
      <c r="D897" s="167" t="s">
        <v>287</v>
      </c>
      <c r="E897" s="167" t="s">
        <v>2377</v>
      </c>
      <c r="F897" s="167" t="s">
        <v>2394</v>
      </c>
      <c r="G897" s="168">
        <f>1/360</f>
        <v>2.7777777777777779E-3</v>
      </c>
      <c r="H897" s="167">
        <v>3</v>
      </c>
      <c r="I897" s="168">
        <f>G897/H897</f>
        <v>9.2592592592592596E-4</v>
      </c>
    </row>
    <row r="898" spans="1:9" ht="15.3" x14ac:dyDescent="0.5">
      <c r="A898" s="167" t="s">
        <v>618</v>
      </c>
      <c r="B898" s="70" t="s">
        <v>2044</v>
      </c>
      <c r="C898" s="4" t="s">
        <v>195</v>
      </c>
      <c r="D898" s="167" t="s">
        <v>287</v>
      </c>
      <c r="E898" s="167" t="s">
        <v>2377</v>
      </c>
      <c r="F898" s="167" t="s">
        <v>2394</v>
      </c>
      <c r="G898" s="168">
        <f t="shared" ref="G898:G918" si="125">1/360</f>
        <v>2.7777777777777779E-3</v>
      </c>
      <c r="H898" s="167">
        <v>3</v>
      </c>
      <c r="I898" s="168">
        <f t="shared" ref="I898:I918" si="126">G898/H898</f>
        <v>9.2592592592592596E-4</v>
      </c>
    </row>
    <row r="899" spans="1:9" ht="15.3" x14ac:dyDescent="0.5">
      <c r="A899" s="167" t="s">
        <v>619</v>
      </c>
      <c r="B899" s="70" t="s">
        <v>61</v>
      </c>
      <c r="C899" s="4" t="s">
        <v>125</v>
      </c>
      <c r="D899" s="167" t="s">
        <v>496</v>
      </c>
      <c r="E899" s="167" t="s">
        <v>2384</v>
      </c>
      <c r="F899" s="167" t="s">
        <v>2401</v>
      </c>
      <c r="G899" s="168">
        <f>5/360</f>
        <v>1.3888888888888888E-2</v>
      </c>
      <c r="H899" s="167">
        <v>3</v>
      </c>
      <c r="I899" s="168">
        <f t="shared" si="126"/>
        <v>4.6296296296296294E-3</v>
      </c>
    </row>
    <row r="900" spans="1:9" ht="15.3" x14ac:dyDescent="0.5">
      <c r="A900" s="167" t="s">
        <v>620</v>
      </c>
      <c r="B900" s="70" t="s">
        <v>62</v>
      </c>
      <c r="C900" s="4" t="s">
        <v>195</v>
      </c>
      <c r="D900" s="167" t="s">
        <v>496</v>
      </c>
      <c r="E900" s="167" t="s">
        <v>2384</v>
      </c>
      <c r="F900" s="167" t="s">
        <v>2401</v>
      </c>
      <c r="G900" s="168">
        <f t="shared" ref="G900:G901" si="127">5/360</f>
        <v>1.3888888888888888E-2</v>
      </c>
      <c r="H900" s="167">
        <v>3</v>
      </c>
      <c r="I900" s="168">
        <f t="shared" si="126"/>
        <v>4.6296296296296294E-3</v>
      </c>
    </row>
    <row r="901" spans="1:9" ht="15.3" x14ac:dyDescent="0.5">
      <c r="A901" s="167" t="s">
        <v>621</v>
      </c>
      <c r="B901" s="70" t="s">
        <v>193</v>
      </c>
      <c r="C901" s="4" t="s">
        <v>497</v>
      </c>
      <c r="D901" s="167" t="s">
        <v>496</v>
      </c>
      <c r="E901" s="167" t="s">
        <v>2384</v>
      </c>
      <c r="F901" s="167" t="s">
        <v>2401</v>
      </c>
      <c r="G901" s="168">
        <f t="shared" si="127"/>
        <v>1.3888888888888888E-2</v>
      </c>
      <c r="H901" s="167">
        <v>3</v>
      </c>
      <c r="I901" s="168">
        <f t="shared" si="126"/>
        <v>4.6296296296296294E-3</v>
      </c>
    </row>
    <row r="902" spans="1:9" ht="15.3" x14ac:dyDescent="0.5">
      <c r="A902" s="167" t="s">
        <v>622</v>
      </c>
      <c r="B902" s="70" t="s">
        <v>194</v>
      </c>
      <c r="C902" s="4" t="s">
        <v>195</v>
      </c>
      <c r="D902" s="167" t="s">
        <v>424</v>
      </c>
      <c r="E902" s="167" t="s">
        <v>2378</v>
      </c>
      <c r="F902" s="167" t="s">
        <v>2395</v>
      </c>
      <c r="G902" s="168">
        <f>3/360</f>
        <v>8.3333333333333332E-3</v>
      </c>
      <c r="H902" s="167">
        <v>3</v>
      </c>
      <c r="I902" s="168">
        <f t="shared" si="126"/>
        <v>2.7777777777777779E-3</v>
      </c>
    </row>
    <row r="903" spans="1:9" ht="15.3" x14ac:dyDescent="0.5">
      <c r="A903" s="167" t="s">
        <v>623</v>
      </c>
      <c r="B903" s="70" t="s">
        <v>2045</v>
      </c>
      <c r="C903" s="4" t="s">
        <v>125</v>
      </c>
      <c r="D903" s="167" t="s">
        <v>287</v>
      </c>
      <c r="E903" s="167" t="s">
        <v>2377</v>
      </c>
      <c r="F903" s="167" t="s">
        <v>2394</v>
      </c>
      <c r="G903" s="168">
        <f t="shared" si="125"/>
        <v>2.7777777777777779E-3</v>
      </c>
      <c r="H903" s="167">
        <v>3</v>
      </c>
      <c r="I903" s="168">
        <f t="shared" si="126"/>
        <v>9.2592592592592596E-4</v>
      </c>
    </row>
    <row r="904" spans="1:9" ht="15.3" x14ac:dyDescent="0.5">
      <c r="A904" s="167" t="s">
        <v>624</v>
      </c>
      <c r="B904" s="70" t="s">
        <v>2046</v>
      </c>
      <c r="C904" s="4" t="s">
        <v>195</v>
      </c>
      <c r="D904" s="167" t="s">
        <v>434</v>
      </c>
      <c r="E904" s="167" t="s">
        <v>2390</v>
      </c>
      <c r="F904" s="167" t="s">
        <v>2402</v>
      </c>
      <c r="G904" s="168">
        <f>10/360</f>
        <v>2.7777777777777776E-2</v>
      </c>
      <c r="H904" s="167">
        <v>3</v>
      </c>
      <c r="I904" s="168">
        <f t="shared" si="126"/>
        <v>9.2592592592592587E-3</v>
      </c>
    </row>
    <row r="905" spans="1:9" ht="15.3" x14ac:dyDescent="0.5">
      <c r="A905" s="167" t="s">
        <v>625</v>
      </c>
      <c r="B905" s="70" t="s">
        <v>2047</v>
      </c>
      <c r="C905" s="4" t="s">
        <v>195</v>
      </c>
      <c r="D905" s="167" t="s">
        <v>287</v>
      </c>
      <c r="E905" s="167" t="s">
        <v>2377</v>
      </c>
      <c r="F905" s="167" t="s">
        <v>2394</v>
      </c>
      <c r="G905" s="168">
        <f t="shared" si="125"/>
        <v>2.7777777777777779E-3</v>
      </c>
      <c r="H905" s="167">
        <v>3</v>
      </c>
      <c r="I905" s="168">
        <f t="shared" si="126"/>
        <v>9.2592592592592596E-4</v>
      </c>
    </row>
    <row r="906" spans="1:9" ht="15.3" x14ac:dyDescent="0.5">
      <c r="A906" s="167" t="s">
        <v>626</v>
      </c>
      <c r="B906" s="70" t="s">
        <v>2048</v>
      </c>
      <c r="C906" s="4" t="s">
        <v>195</v>
      </c>
      <c r="D906" s="167" t="s">
        <v>287</v>
      </c>
      <c r="E906" s="167" t="s">
        <v>2377</v>
      </c>
      <c r="F906" s="167" t="s">
        <v>2394</v>
      </c>
      <c r="G906" s="168">
        <f t="shared" si="125"/>
        <v>2.7777777777777779E-3</v>
      </c>
      <c r="H906" s="167">
        <v>3</v>
      </c>
      <c r="I906" s="168">
        <f t="shared" si="126"/>
        <v>9.2592592592592596E-4</v>
      </c>
    </row>
    <row r="907" spans="1:9" ht="15.3" x14ac:dyDescent="0.5">
      <c r="A907" s="167" t="s">
        <v>627</v>
      </c>
      <c r="B907" s="70" t="s">
        <v>2049</v>
      </c>
      <c r="C907" s="4" t="s">
        <v>195</v>
      </c>
      <c r="D907" s="167" t="s">
        <v>287</v>
      </c>
      <c r="E907" s="167" t="s">
        <v>2377</v>
      </c>
      <c r="F907" s="167" t="s">
        <v>2394</v>
      </c>
      <c r="G907" s="168">
        <f t="shared" si="125"/>
        <v>2.7777777777777779E-3</v>
      </c>
      <c r="H907" s="167">
        <v>3</v>
      </c>
      <c r="I907" s="168">
        <f t="shared" si="126"/>
        <v>9.2592592592592596E-4</v>
      </c>
    </row>
    <row r="908" spans="1:9" ht="15.3" x14ac:dyDescent="0.5">
      <c r="A908" s="167" t="s">
        <v>628</v>
      </c>
      <c r="B908" s="70" t="s">
        <v>2050</v>
      </c>
      <c r="C908" s="4" t="s">
        <v>195</v>
      </c>
      <c r="D908" s="167" t="s">
        <v>287</v>
      </c>
      <c r="E908" s="167" t="s">
        <v>2377</v>
      </c>
      <c r="F908" s="167" t="s">
        <v>2394</v>
      </c>
      <c r="G908" s="168">
        <f t="shared" si="125"/>
        <v>2.7777777777777779E-3</v>
      </c>
      <c r="H908" s="167">
        <v>3</v>
      </c>
      <c r="I908" s="168">
        <f t="shared" si="126"/>
        <v>9.2592592592592596E-4</v>
      </c>
    </row>
    <row r="909" spans="1:9" ht="15.3" x14ac:dyDescent="0.5">
      <c r="A909" s="167" t="s">
        <v>629</v>
      </c>
      <c r="B909" s="70" t="s">
        <v>2051</v>
      </c>
      <c r="C909" s="4" t="s">
        <v>195</v>
      </c>
      <c r="D909" s="167" t="s">
        <v>287</v>
      </c>
      <c r="E909" s="167" t="s">
        <v>2377</v>
      </c>
      <c r="F909" s="167" t="s">
        <v>2394</v>
      </c>
      <c r="G909" s="168">
        <f t="shared" si="125"/>
        <v>2.7777777777777779E-3</v>
      </c>
      <c r="H909" s="167">
        <v>3</v>
      </c>
      <c r="I909" s="168">
        <f t="shared" si="126"/>
        <v>9.2592592592592596E-4</v>
      </c>
    </row>
    <row r="910" spans="1:9" ht="15.3" x14ac:dyDescent="0.5">
      <c r="A910" s="167" t="s">
        <v>630</v>
      </c>
      <c r="B910" s="70" t="s">
        <v>2052</v>
      </c>
      <c r="C910" s="4" t="s">
        <v>195</v>
      </c>
      <c r="D910" s="167" t="s">
        <v>287</v>
      </c>
      <c r="E910" s="167" t="s">
        <v>2377</v>
      </c>
      <c r="F910" s="167" t="s">
        <v>2394</v>
      </c>
      <c r="G910" s="168">
        <f t="shared" si="125"/>
        <v>2.7777777777777779E-3</v>
      </c>
      <c r="H910" s="167">
        <v>3</v>
      </c>
      <c r="I910" s="168">
        <f t="shared" si="126"/>
        <v>9.2592592592592596E-4</v>
      </c>
    </row>
    <row r="911" spans="1:9" ht="15.3" x14ac:dyDescent="0.5">
      <c r="A911" s="167" t="s">
        <v>631</v>
      </c>
      <c r="B911" s="70" t="s">
        <v>246</v>
      </c>
      <c r="C911" s="4" t="s">
        <v>195</v>
      </c>
      <c r="D911" s="167" t="s">
        <v>496</v>
      </c>
      <c r="E911" s="167" t="s">
        <v>2384</v>
      </c>
      <c r="F911" s="167" t="s">
        <v>2401</v>
      </c>
      <c r="G911" s="168">
        <f>5/360</f>
        <v>1.3888888888888888E-2</v>
      </c>
      <c r="H911" s="167">
        <v>3</v>
      </c>
      <c r="I911" s="168">
        <f t="shared" si="126"/>
        <v>4.6296296296296294E-3</v>
      </c>
    </row>
    <row r="912" spans="1:9" ht="15.3" x14ac:dyDescent="0.5">
      <c r="A912" s="167" t="s">
        <v>2056</v>
      </c>
      <c r="B912" s="70" t="s">
        <v>247</v>
      </c>
      <c r="C912" s="4" t="s">
        <v>195</v>
      </c>
      <c r="D912" s="167" t="s">
        <v>426</v>
      </c>
      <c r="E912" s="167" t="s">
        <v>2380</v>
      </c>
      <c r="F912" s="167" t="s">
        <v>2397</v>
      </c>
      <c r="G912" s="168">
        <f>20/360</f>
        <v>5.5555555555555552E-2</v>
      </c>
      <c r="H912" s="167">
        <v>3</v>
      </c>
      <c r="I912" s="168">
        <f t="shared" si="126"/>
        <v>1.8518518518518517E-2</v>
      </c>
    </row>
    <row r="913" spans="1:9" ht="15.3" x14ac:dyDescent="0.5">
      <c r="A913" s="167" t="s">
        <v>2057</v>
      </c>
      <c r="B913" s="70" t="s">
        <v>2053</v>
      </c>
      <c r="C913" s="4" t="s">
        <v>195</v>
      </c>
      <c r="D913" s="167" t="s">
        <v>446</v>
      </c>
      <c r="E913" s="167" t="s">
        <v>2381</v>
      </c>
      <c r="F913" s="167" t="s">
        <v>2406</v>
      </c>
      <c r="G913" s="168">
        <f>2/360</f>
        <v>5.5555555555555558E-3</v>
      </c>
      <c r="H913" s="167">
        <v>3</v>
      </c>
      <c r="I913" s="168">
        <f t="shared" si="126"/>
        <v>1.8518518518518519E-3</v>
      </c>
    </row>
    <row r="914" spans="1:9" ht="15.3" x14ac:dyDescent="0.5">
      <c r="A914" s="167" t="s">
        <v>2058</v>
      </c>
      <c r="B914" s="70" t="s">
        <v>248</v>
      </c>
      <c r="C914" s="4" t="s">
        <v>195</v>
      </c>
      <c r="D914" s="167" t="s">
        <v>287</v>
      </c>
      <c r="E914" s="167" t="s">
        <v>2377</v>
      </c>
      <c r="F914" s="167" t="s">
        <v>2394</v>
      </c>
      <c r="G914" s="168">
        <f t="shared" si="125"/>
        <v>2.7777777777777779E-3</v>
      </c>
      <c r="H914" s="167">
        <v>3</v>
      </c>
      <c r="I914" s="168">
        <f t="shared" si="126"/>
        <v>9.2592592592592596E-4</v>
      </c>
    </row>
    <row r="915" spans="1:9" ht="15.3" x14ac:dyDescent="0.5">
      <c r="A915" s="167" t="s">
        <v>2059</v>
      </c>
      <c r="B915" s="70" t="s">
        <v>1208</v>
      </c>
      <c r="C915" s="4" t="s">
        <v>498</v>
      </c>
      <c r="D915" s="167" t="s">
        <v>496</v>
      </c>
      <c r="E915" s="167" t="s">
        <v>2384</v>
      </c>
      <c r="F915" s="167" t="s">
        <v>2401</v>
      </c>
      <c r="G915" s="168">
        <f>5/360</f>
        <v>1.3888888888888888E-2</v>
      </c>
      <c r="H915" s="167">
        <v>3</v>
      </c>
      <c r="I915" s="168">
        <f t="shared" si="126"/>
        <v>4.6296296296296294E-3</v>
      </c>
    </row>
    <row r="916" spans="1:9" ht="15.3" x14ac:dyDescent="0.5">
      <c r="A916" s="167" t="s">
        <v>2060</v>
      </c>
      <c r="B916" s="70" t="s">
        <v>2054</v>
      </c>
      <c r="C916" s="4" t="s">
        <v>498</v>
      </c>
      <c r="D916" s="167" t="s">
        <v>424</v>
      </c>
      <c r="E916" s="167" t="s">
        <v>2378</v>
      </c>
      <c r="F916" s="167" t="s">
        <v>2395</v>
      </c>
      <c r="G916" s="168">
        <f>3/360</f>
        <v>8.3333333333333332E-3</v>
      </c>
      <c r="H916" s="167">
        <v>3</v>
      </c>
      <c r="I916" s="168">
        <f t="shared" si="126"/>
        <v>2.7777777777777779E-3</v>
      </c>
    </row>
    <row r="917" spans="1:9" ht="15.3" x14ac:dyDescent="0.5">
      <c r="A917" s="167" t="s">
        <v>2061</v>
      </c>
      <c r="B917" s="70" t="s">
        <v>2055</v>
      </c>
      <c r="C917" s="4" t="s">
        <v>498</v>
      </c>
      <c r="D917" s="167" t="s">
        <v>287</v>
      </c>
      <c r="E917" s="167" t="s">
        <v>2377</v>
      </c>
      <c r="F917" s="167" t="s">
        <v>2394</v>
      </c>
      <c r="G917" s="168">
        <f t="shared" si="125"/>
        <v>2.7777777777777779E-3</v>
      </c>
      <c r="H917" s="167">
        <v>5</v>
      </c>
      <c r="I917" s="168">
        <f t="shared" si="126"/>
        <v>5.5555555555555556E-4</v>
      </c>
    </row>
    <row r="918" spans="1:9" ht="15.3" x14ac:dyDescent="0.5">
      <c r="A918" s="167" t="s">
        <v>2062</v>
      </c>
      <c r="B918" s="70" t="s">
        <v>57</v>
      </c>
      <c r="C918" s="4" t="s">
        <v>125</v>
      </c>
      <c r="D918" s="167" t="s">
        <v>287</v>
      </c>
      <c r="E918" s="167" t="s">
        <v>2377</v>
      </c>
      <c r="F918" s="167" t="s">
        <v>2394</v>
      </c>
      <c r="G918" s="168">
        <f t="shared" si="125"/>
        <v>2.7777777777777779E-3</v>
      </c>
      <c r="H918" s="167">
        <v>5</v>
      </c>
      <c r="I918" s="168">
        <f t="shared" si="126"/>
        <v>5.5555555555555556E-4</v>
      </c>
    </row>
    <row r="919" spans="1:9" ht="15.3" x14ac:dyDescent="0.5">
      <c r="A919" s="169">
        <v>14</v>
      </c>
      <c r="B919" s="59" t="s">
        <v>2063</v>
      </c>
      <c r="C919" s="167"/>
      <c r="D919" s="167"/>
      <c r="E919" s="167"/>
      <c r="F919" s="167"/>
      <c r="G919" s="167"/>
      <c r="H919" s="167"/>
      <c r="I919" s="169" t="s">
        <v>1590</v>
      </c>
    </row>
    <row r="920" spans="1:9" ht="15.3" x14ac:dyDescent="0.5">
      <c r="A920" s="167" t="s">
        <v>632</v>
      </c>
      <c r="B920" s="70" t="s">
        <v>2064</v>
      </c>
      <c r="C920" s="4" t="s">
        <v>125</v>
      </c>
      <c r="D920" s="167" t="s">
        <v>333</v>
      </c>
      <c r="E920" s="167" t="s">
        <v>2382</v>
      </c>
      <c r="F920" s="167" t="s">
        <v>2399</v>
      </c>
      <c r="G920" s="168">
        <f>1/1440</f>
        <v>6.9444444444444447E-4</v>
      </c>
      <c r="H920" s="167">
        <v>7</v>
      </c>
      <c r="I920" s="168">
        <f>G920/H920</f>
        <v>9.9206349206349206E-5</v>
      </c>
    </row>
    <row r="921" spans="1:9" ht="15.3" x14ac:dyDescent="0.5">
      <c r="A921" s="167" t="s">
        <v>633</v>
      </c>
      <c r="B921" s="70" t="s">
        <v>69</v>
      </c>
      <c r="C921" s="4" t="s">
        <v>125</v>
      </c>
      <c r="D921" s="167" t="s">
        <v>333</v>
      </c>
      <c r="E921" s="167" t="s">
        <v>2382</v>
      </c>
      <c r="F921" s="167" t="s">
        <v>2399</v>
      </c>
      <c r="G921" s="168">
        <f t="shared" ref="G921:G927" si="128">1/1440</f>
        <v>6.9444444444444447E-4</v>
      </c>
      <c r="H921" s="167">
        <v>5</v>
      </c>
      <c r="I921" s="168">
        <f>G921/H921</f>
        <v>1.3888888888888889E-4</v>
      </c>
    </row>
    <row r="922" spans="1:9" ht="15.3" x14ac:dyDescent="0.5">
      <c r="A922" s="167" t="s">
        <v>1117</v>
      </c>
      <c r="B922" s="70" t="s">
        <v>881</v>
      </c>
      <c r="C922" s="4" t="s">
        <v>125</v>
      </c>
      <c r="D922" s="167" t="s">
        <v>333</v>
      </c>
      <c r="E922" s="167" t="s">
        <v>2382</v>
      </c>
      <c r="F922" s="167" t="s">
        <v>2399</v>
      </c>
      <c r="G922" s="168">
        <f t="shared" si="128"/>
        <v>6.9444444444444447E-4</v>
      </c>
      <c r="H922" s="167">
        <v>1</v>
      </c>
      <c r="I922" s="168">
        <f t="shared" ref="I922:I953" si="129">G922/H922</f>
        <v>6.9444444444444447E-4</v>
      </c>
    </row>
    <row r="923" spans="1:9" ht="15.3" x14ac:dyDescent="0.5">
      <c r="A923" s="167" t="s">
        <v>1118</v>
      </c>
      <c r="B923" s="70" t="s">
        <v>882</v>
      </c>
      <c r="C923" s="4" t="s">
        <v>195</v>
      </c>
      <c r="D923" s="167" t="s">
        <v>333</v>
      </c>
      <c r="E923" s="167" t="s">
        <v>2382</v>
      </c>
      <c r="F923" s="167" t="s">
        <v>2399</v>
      </c>
      <c r="G923" s="168">
        <f t="shared" si="128"/>
        <v>6.9444444444444447E-4</v>
      </c>
      <c r="H923" s="167">
        <v>3</v>
      </c>
      <c r="I923" s="168">
        <f t="shared" si="129"/>
        <v>2.3148148148148149E-4</v>
      </c>
    </row>
    <row r="924" spans="1:9" ht="15.3" x14ac:dyDescent="0.5">
      <c r="A924" s="167" t="s">
        <v>1119</v>
      </c>
      <c r="B924" s="70" t="s">
        <v>883</v>
      </c>
      <c r="C924" s="4" t="s">
        <v>125</v>
      </c>
      <c r="D924" s="167" t="s">
        <v>1070</v>
      </c>
      <c r="E924" s="167" t="s">
        <v>2432</v>
      </c>
      <c r="F924" s="167" t="s">
        <v>2433</v>
      </c>
      <c r="G924" s="168">
        <f>23/1440</f>
        <v>1.5972222222222221E-2</v>
      </c>
      <c r="H924" s="167">
        <v>5</v>
      </c>
      <c r="I924" s="168">
        <f t="shared" si="129"/>
        <v>3.1944444444444442E-3</v>
      </c>
    </row>
    <row r="925" spans="1:9" ht="15.3" x14ac:dyDescent="0.5">
      <c r="A925" s="167" t="s">
        <v>1120</v>
      </c>
      <c r="B925" s="70" t="s">
        <v>884</v>
      </c>
      <c r="C925" s="4" t="s">
        <v>125</v>
      </c>
      <c r="D925" s="167" t="s">
        <v>333</v>
      </c>
      <c r="E925" s="167" t="s">
        <v>2382</v>
      </c>
      <c r="F925" s="167" t="s">
        <v>2399</v>
      </c>
      <c r="G925" s="168">
        <f t="shared" si="128"/>
        <v>6.9444444444444447E-4</v>
      </c>
      <c r="H925" s="167">
        <v>3</v>
      </c>
      <c r="I925" s="168">
        <f t="shared" si="129"/>
        <v>2.3148148148148149E-4</v>
      </c>
    </row>
    <row r="926" spans="1:9" ht="15.3" x14ac:dyDescent="0.5">
      <c r="A926" s="167" t="s">
        <v>1121</v>
      </c>
      <c r="B926" s="70" t="s">
        <v>71</v>
      </c>
      <c r="C926" s="4" t="s">
        <v>195</v>
      </c>
      <c r="D926" s="167" t="s">
        <v>1111</v>
      </c>
      <c r="E926" s="167" t="s">
        <v>2391</v>
      </c>
      <c r="F926" s="167" t="s">
        <v>2407</v>
      </c>
      <c r="G926" s="168">
        <f>3/1440</f>
        <v>2.0833333333333333E-3</v>
      </c>
      <c r="H926" s="167">
        <v>8</v>
      </c>
      <c r="I926" s="168">
        <f t="shared" si="129"/>
        <v>2.6041666666666666E-4</v>
      </c>
    </row>
    <row r="927" spans="1:9" ht="15.3" x14ac:dyDescent="0.5">
      <c r="A927" s="167" t="s">
        <v>1122</v>
      </c>
      <c r="B927" s="70" t="s">
        <v>885</v>
      </c>
      <c r="C927" s="4" t="s">
        <v>125</v>
      </c>
      <c r="D927" s="167" t="s">
        <v>333</v>
      </c>
      <c r="E927" s="167" t="s">
        <v>2382</v>
      </c>
      <c r="F927" s="167" t="s">
        <v>2399</v>
      </c>
      <c r="G927" s="168">
        <f t="shared" si="128"/>
        <v>6.9444444444444447E-4</v>
      </c>
      <c r="H927" s="167">
        <v>3</v>
      </c>
      <c r="I927" s="168">
        <f t="shared" si="129"/>
        <v>2.3148148148148149E-4</v>
      </c>
    </row>
    <row r="928" spans="1:9" ht="15.3" x14ac:dyDescent="0.5">
      <c r="A928" s="167" t="s">
        <v>1213</v>
      </c>
      <c r="B928" s="70" t="s">
        <v>65</v>
      </c>
      <c r="C928" s="4" t="s">
        <v>195</v>
      </c>
      <c r="D928" s="167" t="s">
        <v>912</v>
      </c>
      <c r="E928" s="167" t="s">
        <v>2421</v>
      </c>
      <c r="F928" s="167" t="s">
        <v>2426</v>
      </c>
      <c r="G928" s="168">
        <f>45/1440</f>
        <v>3.125E-2</v>
      </c>
      <c r="H928" s="167">
        <v>3</v>
      </c>
      <c r="I928" s="168">
        <f t="shared" si="129"/>
        <v>1.0416666666666666E-2</v>
      </c>
    </row>
    <row r="929" spans="1:9" ht="15.3" x14ac:dyDescent="0.5">
      <c r="A929" s="167" t="s">
        <v>1214</v>
      </c>
      <c r="B929" s="70" t="s">
        <v>886</v>
      </c>
      <c r="C929" s="4" t="s">
        <v>195</v>
      </c>
      <c r="D929" s="167" t="s">
        <v>912</v>
      </c>
      <c r="E929" s="167" t="s">
        <v>2421</v>
      </c>
      <c r="F929" s="167" t="s">
        <v>2426</v>
      </c>
      <c r="G929" s="168">
        <f t="shared" ref="G929:G935" si="130">45/1440</f>
        <v>3.125E-2</v>
      </c>
      <c r="H929" s="167">
        <v>3</v>
      </c>
      <c r="I929" s="168">
        <f t="shared" si="129"/>
        <v>1.0416666666666666E-2</v>
      </c>
    </row>
    <row r="930" spans="1:9" ht="15.3" x14ac:dyDescent="0.5">
      <c r="A930" s="167" t="s">
        <v>1215</v>
      </c>
      <c r="B930" s="70" t="s">
        <v>72</v>
      </c>
      <c r="C930" s="4" t="s">
        <v>195</v>
      </c>
      <c r="D930" s="167" t="s">
        <v>912</v>
      </c>
      <c r="E930" s="167" t="s">
        <v>2421</v>
      </c>
      <c r="F930" s="167" t="s">
        <v>2426</v>
      </c>
      <c r="G930" s="168">
        <f t="shared" si="130"/>
        <v>3.125E-2</v>
      </c>
      <c r="H930" s="167">
        <v>1</v>
      </c>
      <c r="I930" s="168">
        <f t="shared" si="129"/>
        <v>3.125E-2</v>
      </c>
    </row>
    <row r="931" spans="1:9" ht="15.3" x14ac:dyDescent="0.5">
      <c r="A931" s="167" t="s">
        <v>1216</v>
      </c>
      <c r="B931" s="70" t="s">
        <v>1112</v>
      </c>
      <c r="C931" s="4" t="s">
        <v>195</v>
      </c>
      <c r="D931" s="167" t="s">
        <v>912</v>
      </c>
      <c r="E931" s="167" t="s">
        <v>2421</v>
      </c>
      <c r="F931" s="167" t="s">
        <v>2426</v>
      </c>
      <c r="G931" s="168">
        <f t="shared" si="130"/>
        <v>3.125E-2</v>
      </c>
      <c r="H931" s="167">
        <v>3</v>
      </c>
      <c r="I931" s="168">
        <f t="shared" si="129"/>
        <v>1.0416666666666666E-2</v>
      </c>
    </row>
    <row r="932" spans="1:9" ht="15.3" x14ac:dyDescent="0.5">
      <c r="A932" s="167" t="s">
        <v>1217</v>
      </c>
      <c r="B932" s="70" t="s">
        <v>887</v>
      </c>
      <c r="C932" s="4" t="s">
        <v>195</v>
      </c>
      <c r="D932" s="167" t="s">
        <v>1928</v>
      </c>
      <c r="E932" s="167" t="s">
        <v>2429</v>
      </c>
      <c r="F932" s="167" t="s">
        <v>2431</v>
      </c>
      <c r="G932" s="168">
        <f>15/1440</f>
        <v>1.0416666666666666E-2</v>
      </c>
      <c r="H932" s="167">
        <v>3</v>
      </c>
      <c r="I932" s="168">
        <f t="shared" si="129"/>
        <v>3.472222222222222E-3</v>
      </c>
    </row>
    <row r="933" spans="1:9" ht="15.3" x14ac:dyDescent="0.5">
      <c r="A933" s="167" t="s">
        <v>1218</v>
      </c>
      <c r="B933" s="70" t="s">
        <v>888</v>
      </c>
      <c r="C933" s="4" t="s">
        <v>195</v>
      </c>
      <c r="D933" s="167" t="s">
        <v>1846</v>
      </c>
      <c r="E933" s="167" t="s">
        <v>2383</v>
      </c>
      <c r="F933" s="167" t="s">
        <v>2400</v>
      </c>
      <c r="G933" s="168">
        <f>5/1440</f>
        <v>3.472222222222222E-3</v>
      </c>
      <c r="H933" s="167">
        <v>3</v>
      </c>
      <c r="I933" s="168">
        <f t="shared" si="129"/>
        <v>1.1574074074074073E-3</v>
      </c>
    </row>
    <row r="934" spans="1:9" ht="15.3" x14ac:dyDescent="0.5">
      <c r="A934" s="167" t="s">
        <v>1219</v>
      </c>
      <c r="B934" s="3" t="s">
        <v>1114</v>
      </c>
      <c r="C934" s="6" t="s">
        <v>196</v>
      </c>
      <c r="D934" s="118" t="s">
        <v>912</v>
      </c>
      <c r="E934" s="167" t="s">
        <v>2421</v>
      </c>
      <c r="F934" s="167" t="s">
        <v>2426</v>
      </c>
      <c r="G934" s="168">
        <f t="shared" si="130"/>
        <v>3.125E-2</v>
      </c>
      <c r="H934" s="167">
        <v>1</v>
      </c>
      <c r="I934" s="168">
        <f t="shared" si="129"/>
        <v>3.125E-2</v>
      </c>
    </row>
    <row r="935" spans="1:9" ht="15.3" x14ac:dyDescent="0.5">
      <c r="A935" s="167" t="s">
        <v>2079</v>
      </c>
      <c r="B935" s="3" t="s">
        <v>77</v>
      </c>
      <c r="C935" s="6" t="s">
        <v>196</v>
      </c>
      <c r="D935" s="118" t="s">
        <v>912</v>
      </c>
      <c r="E935" s="167" t="s">
        <v>2421</v>
      </c>
      <c r="F935" s="167" t="s">
        <v>2426</v>
      </c>
      <c r="G935" s="168">
        <f t="shared" si="130"/>
        <v>3.125E-2</v>
      </c>
      <c r="H935" s="167">
        <v>1</v>
      </c>
      <c r="I935" s="168">
        <f t="shared" si="129"/>
        <v>3.125E-2</v>
      </c>
    </row>
    <row r="936" spans="1:9" ht="30.6" x14ac:dyDescent="0.5">
      <c r="A936" s="167" t="s">
        <v>2082</v>
      </c>
      <c r="B936" s="70" t="s">
        <v>889</v>
      </c>
      <c r="C936" s="4" t="s">
        <v>125</v>
      </c>
      <c r="D936" s="167" t="s">
        <v>333</v>
      </c>
      <c r="E936" s="167" t="s">
        <v>2382</v>
      </c>
      <c r="F936" s="167" t="s">
        <v>2399</v>
      </c>
      <c r="G936" s="168">
        <f>1/1440</f>
        <v>6.9444444444444447E-4</v>
      </c>
      <c r="H936" s="167">
        <v>3</v>
      </c>
      <c r="I936" s="168">
        <f t="shared" si="129"/>
        <v>2.3148148148148149E-4</v>
      </c>
    </row>
    <row r="937" spans="1:9" ht="30.6" x14ac:dyDescent="0.5">
      <c r="A937" s="167" t="s">
        <v>2083</v>
      </c>
      <c r="B937" s="70" t="s">
        <v>890</v>
      </c>
      <c r="C937" s="4" t="s">
        <v>125</v>
      </c>
      <c r="D937" s="167" t="s">
        <v>333</v>
      </c>
      <c r="E937" s="167" t="s">
        <v>2382</v>
      </c>
      <c r="F937" s="167" t="s">
        <v>2399</v>
      </c>
      <c r="G937" s="168">
        <f t="shared" ref="G937:G953" si="131">1/1440</f>
        <v>6.9444444444444447E-4</v>
      </c>
      <c r="H937" s="167">
        <v>3</v>
      </c>
      <c r="I937" s="168">
        <f t="shared" si="129"/>
        <v>2.3148148148148149E-4</v>
      </c>
    </row>
    <row r="938" spans="1:9" ht="15.3" x14ac:dyDescent="0.5">
      <c r="A938" s="167" t="s">
        <v>2084</v>
      </c>
      <c r="B938" s="70" t="s">
        <v>2065</v>
      </c>
      <c r="C938" s="4" t="s">
        <v>197</v>
      </c>
      <c r="D938" s="167" t="s">
        <v>333</v>
      </c>
      <c r="E938" s="167" t="s">
        <v>2382</v>
      </c>
      <c r="F938" s="167" t="s">
        <v>2399</v>
      </c>
      <c r="G938" s="168">
        <f t="shared" si="131"/>
        <v>6.9444444444444447E-4</v>
      </c>
      <c r="H938" s="167">
        <v>3</v>
      </c>
      <c r="I938" s="168">
        <f t="shared" si="129"/>
        <v>2.3148148148148149E-4</v>
      </c>
    </row>
    <row r="939" spans="1:9" ht="15.3" x14ac:dyDescent="0.5">
      <c r="A939" s="167" t="s">
        <v>2085</v>
      </c>
      <c r="B939" s="70" t="s">
        <v>2066</v>
      </c>
      <c r="C939" s="4" t="s">
        <v>197</v>
      </c>
      <c r="D939" s="167" t="s">
        <v>333</v>
      </c>
      <c r="E939" s="167" t="s">
        <v>2382</v>
      </c>
      <c r="F939" s="167" t="s">
        <v>2399</v>
      </c>
      <c r="G939" s="168">
        <f t="shared" si="131"/>
        <v>6.9444444444444447E-4</v>
      </c>
      <c r="H939" s="167">
        <v>3</v>
      </c>
      <c r="I939" s="168">
        <f t="shared" si="129"/>
        <v>2.3148148148148149E-4</v>
      </c>
    </row>
    <row r="940" spans="1:9" ht="15.3" x14ac:dyDescent="0.5">
      <c r="A940" s="167" t="s">
        <v>2086</v>
      </c>
      <c r="B940" s="70" t="s">
        <v>2067</v>
      </c>
      <c r="C940" s="4" t="s">
        <v>197</v>
      </c>
      <c r="D940" s="167" t="s">
        <v>333</v>
      </c>
      <c r="E940" s="167" t="s">
        <v>2382</v>
      </c>
      <c r="F940" s="167" t="s">
        <v>2399</v>
      </c>
      <c r="G940" s="168">
        <f t="shared" si="131"/>
        <v>6.9444444444444447E-4</v>
      </c>
      <c r="H940" s="167">
        <v>3</v>
      </c>
      <c r="I940" s="168">
        <f t="shared" si="129"/>
        <v>2.3148148148148149E-4</v>
      </c>
    </row>
    <row r="941" spans="1:9" ht="15.3" x14ac:dyDescent="0.5">
      <c r="A941" s="167" t="s">
        <v>2087</v>
      </c>
      <c r="B941" s="70" t="s">
        <v>2068</v>
      </c>
      <c r="C941" s="4" t="s">
        <v>197</v>
      </c>
      <c r="D941" s="167" t="s">
        <v>333</v>
      </c>
      <c r="E941" s="167" t="s">
        <v>2382</v>
      </c>
      <c r="F941" s="167" t="s">
        <v>2399</v>
      </c>
      <c r="G941" s="168">
        <f t="shared" si="131"/>
        <v>6.9444444444444447E-4</v>
      </c>
      <c r="H941" s="167">
        <v>3</v>
      </c>
      <c r="I941" s="168">
        <f t="shared" si="129"/>
        <v>2.3148148148148149E-4</v>
      </c>
    </row>
    <row r="942" spans="1:9" ht="15.3" x14ac:dyDescent="0.5">
      <c r="A942" s="167" t="s">
        <v>2088</v>
      </c>
      <c r="B942" s="70" t="s">
        <v>2278</v>
      </c>
      <c r="C942" s="4" t="s">
        <v>197</v>
      </c>
      <c r="D942" s="167" t="s">
        <v>333</v>
      </c>
      <c r="E942" s="167" t="s">
        <v>2382</v>
      </c>
      <c r="F942" s="167" t="s">
        <v>2399</v>
      </c>
      <c r="G942" s="168">
        <f t="shared" si="131"/>
        <v>6.9444444444444447E-4</v>
      </c>
      <c r="H942" s="167">
        <v>3</v>
      </c>
      <c r="I942" s="168">
        <f t="shared" si="129"/>
        <v>2.3148148148148149E-4</v>
      </c>
    </row>
    <row r="943" spans="1:9" ht="15.3" x14ac:dyDescent="0.5">
      <c r="A943" s="167" t="s">
        <v>2089</v>
      </c>
      <c r="B943" s="70" t="s">
        <v>2279</v>
      </c>
      <c r="C943" s="4" t="s">
        <v>125</v>
      </c>
      <c r="D943" s="167" t="s">
        <v>333</v>
      </c>
      <c r="E943" s="167" t="s">
        <v>2382</v>
      </c>
      <c r="F943" s="167" t="s">
        <v>2399</v>
      </c>
      <c r="G943" s="168">
        <f t="shared" si="131"/>
        <v>6.9444444444444447E-4</v>
      </c>
      <c r="H943" s="167">
        <v>3</v>
      </c>
      <c r="I943" s="168">
        <f t="shared" si="129"/>
        <v>2.3148148148148149E-4</v>
      </c>
    </row>
    <row r="944" spans="1:9" ht="15.3" x14ac:dyDescent="0.5">
      <c r="A944" s="167" t="s">
        <v>2090</v>
      </c>
      <c r="B944" s="70" t="s">
        <v>2281</v>
      </c>
      <c r="C944" s="4" t="s">
        <v>125</v>
      </c>
      <c r="D944" s="167" t="s">
        <v>333</v>
      </c>
      <c r="E944" s="167" t="s">
        <v>2382</v>
      </c>
      <c r="F944" s="167" t="s">
        <v>2399</v>
      </c>
      <c r="G944" s="168">
        <f t="shared" si="131"/>
        <v>6.9444444444444447E-4</v>
      </c>
      <c r="H944" s="167">
        <v>3</v>
      </c>
      <c r="I944" s="168">
        <f t="shared" si="129"/>
        <v>2.3148148148148149E-4</v>
      </c>
    </row>
    <row r="945" spans="1:9" ht="15.3" x14ac:dyDescent="0.5">
      <c r="A945" s="167" t="s">
        <v>2091</v>
      </c>
      <c r="B945" s="70" t="s">
        <v>2280</v>
      </c>
      <c r="C945" s="4" t="s">
        <v>125</v>
      </c>
      <c r="D945" s="167" t="s">
        <v>333</v>
      </c>
      <c r="E945" s="167" t="s">
        <v>2382</v>
      </c>
      <c r="F945" s="167" t="s">
        <v>2399</v>
      </c>
      <c r="G945" s="168">
        <f t="shared" si="131"/>
        <v>6.9444444444444447E-4</v>
      </c>
      <c r="H945" s="167">
        <v>3</v>
      </c>
      <c r="I945" s="168">
        <f t="shared" si="129"/>
        <v>2.3148148148148149E-4</v>
      </c>
    </row>
    <row r="946" spans="1:9" ht="15.3" x14ac:dyDescent="0.5">
      <c r="A946" s="167" t="s">
        <v>2092</v>
      </c>
      <c r="B946" s="70" t="s">
        <v>2072</v>
      </c>
      <c r="C946" s="4" t="s">
        <v>125</v>
      </c>
      <c r="D946" s="167" t="s">
        <v>333</v>
      </c>
      <c r="E946" s="167" t="s">
        <v>2382</v>
      </c>
      <c r="F946" s="167" t="s">
        <v>2399</v>
      </c>
      <c r="G946" s="168">
        <f t="shared" si="131"/>
        <v>6.9444444444444447E-4</v>
      </c>
      <c r="H946" s="167">
        <v>3</v>
      </c>
      <c r="I946" s="168">
        <f t="shared" si="129"/>
        <v>2.3148148148148149E-4</v>
      </c>
    </row>
    <row r="947" spans="1:9" ht="15.3" x14ac:dyDescent="0.5">
      <c r="A947" s="167" t="s">
        <v>2093</v>
      </c>
      <c r="B947" s="70" t="s">
        <v>2282</v>
      </c>
      <c r="C947" s="4" t="s">
        <v>125</v>
      </c>
      <c r="D947" s="167" t="s">
        <v>333</v>
      </c>
      <c r="E947" s="167" t="s">
        <v>2382</v>
      </c>
      <c r="F947" s="167" t="s">
        <v>2399</v>
      </c>
      <c r="G947" s="168">
        <f t="shared" si="131"/>
        <v>6.9444444444444447E-4</v>
      </c>
      <c r="H947" s="167">
        <v>3</v>
      </c>
      <c r="I947" s="168">
        <f t="shared" si="129"/>
        <v>2.3148148148148149E-4</v>
      </c>
    </row>
    <row r="948" spans="1:9" ht="15.3" x14ac:dyDescent="0.5">
      <c r="A948" s="167" t="s">
        <v>2094</v>
      </c>
      <c r="B948" s="70" t="s">
        <v>2074</v>
      </c>
      <c r="C948" s="4" t="s">
        <v>125</v>
      </c>
      <c r="D948" s="167" t="s">
        <v>333</v>
      </c>
      <c r="E948" s="167" t="s">
        <v>2382</v>
      </c>
      <c r="F948" s="167" t="s">
        <v>2399</v>
      </c>
      <c r="G948" s="168">
        <f t="shared" si="131"/>
        <v>6.9444444444444447E-4</v>
      </c>
      <c r="H948" s="167">
        <v>3</v>
      </c>
      <c r="I948" s="168">
        <f t="shared" si="129"/>
        <v>2.3148148148148149E-4</v>
      </c>
    </row>
    <row r="949" spans="1:9" ht="15.3" x14ac:dyDescent="0.5">
      <c r="A949" s="167" t="s">
        <v>2095</v>
      </c>
      <c r="B949" s="70" t="s">
        <v>2283</v>
      </c>
      <c r="C949" s="4" t="s">
        <v>197</v>
      </c>
      <c r="D949" s="167" t="s">
        <v>333</v>
      </c>
      <c r="E949" s="167" t="s">
        <v>2382</v>
      </c>
      <c r="F949" s="167" t="s">
        <v>2399</v>
      </c>
      <c r="G949" s="168">
        <f t="shared" si="131"/>
        <v>6.9444444444444447E-4</v>
      </c>
      <c r="H949" s="167">
        <v>3</v>
      </c>
      <c r="I949" s="168">
        <f t="shared" si="129"/>
        <v>2.3148148148148149E-4</v>
      </c>
    </row>
    <row r="950" spans="1:9" ht="15.3" x14ac:dyDescent="0.5">
      <c r="A950" s="167" t="s">
        <v>2096</v>
      </c>
      <c r="B950" s="70" t="s">
        <v>2284</v>
      </c>
      <c r="C950" s="4" t="s">
        <v>197</v>
      </c>
      <c r="D950" s="167" t="s">
        <v>333</v>
      </c>
      <c r="E950" s="167" t="s">
        <v>2382</v>
      </c>
      <c r="F950" s="167" t="s">
        <v>2399</v>
      </c>
      <c r="G950" s="168">
        <f t="shared" si="131"/>
        <v>6.9444444444444447E-4</v>
      </c>
      <c r="H950" s="167">
        <v>3</v>
      </c>
      <c r="I950" s="168">
        <f t="shared" si="129"/>
        <v>2.3148148148148149E-4</v>
      </c>
    </row>
    <row r="951" spans="1:9" ht="30.6" x14ac:dyDescent="0.5">
      <c r="A951" s="167" t="s">
        <v>2097</v>
      </c>
      <c r="B951" s="16" t="s">
        <v>2285</v>
      </c>
      <c r="C951" s="4" t="s">
        <v>197</v>
      </c>
      <c r="D951" s="167" t="s">
        <v>333</v>
      </c>
      <c r="E951" s="167" t="s">
        <v>2382</v>
      </c>
      <c r="F951" s="167" t="s">
        <v>2399</v>
      </c>
      <c r="G951" s="168">
        <f t="shared" si="131"/>
        <v>6.9444444444444447E-4</v>
      </c>
      <c r="H951" s="167">
        <v>3</v>
      </c>
      <c r="I951" s="168">
        <f t="shared" si="129"/>
        <v>2.3148148148148149E-4</v>
      </c>
    </row>
    <row r="952" spans="1:9" ht="15.3" x14ac:dyDescent="0.5">
      <c r="A952" s="167" t="s">
        <v>2098</v>
      </c>
      <c r="B952" s="70" t="s">
        <v>2286</v>
      </c>
      <c r="C952" s="4" t="s">
        <v>125</v>
      </c>
      <c r="D952" s="167" t="s">
        <v>333</v>
      </c>
      <c r="E952" s="167" t="s">
        <v>2382</v>
      </c>
      <c r="F952" s="167" t="s">
        <v>2399</v>
      </c>
      <c r="G952" s="168">
        <f t="shared" si="131"/>
        <v>6.9444444444444447E-4</v>
      </c>
      <c r="H952" s="167">
        <v>3</v>
      </c>
      <c r="I952" s="168">
        <f t="shared" si="129"/>
        <v>2.3148148148148149E-4</v>
      </c>
    </row>
    <row r="953" spans="1:9" ht="15.3" x14ac:dyDescent="0.5">
      <c r="A953" s="167" t="s">
        <v>2099</v>
      </c>
      <c r="B953" s="70" t="s">
        <v>2078</v>
      </c>
      <c r="C953" s="4" t="s">
        <v>125</v>
      </c>
      <c r="D953" s="167" t="s">
        <v>333</v>
      </c>
      <c r="E953" s="167" t="s">
        <v>2382</v>
      </c>
      <c r="F953" s="167" t="s">
        <v>2399</v>
      </c>
      <c r="G953" s="168">
        <f t="shared" si="131"/>
        <v>6.9444444444444447E-4</v>
      </c>
      <c r="H953" s="167">
        <v>3</v>
      </c>
      <c r="I953" s="168">
        <f t="shared" si="129"/>
        <v>2.3148148148148149E-4</v>
      </c>
    </row>
    <row r="954" spans="1:9" ht="15.3" x14ac:dyDescent="0.5">
      <c r="A954" s="169">
        <v>15</v>
      </c>
      <c r="B954" s="59" t="s">
        <v>1115</v>
      </c>
      <c r="C954" s="167"/>
      <c r="D954" s="167"/>
      <c r="E954" s="167"/>
      <c r="F954" s="167"/>
      <c r="G954" s="167"/>
      <c r="H954" s="167"/>
      <c r="I954" s="167"/>
    </row>
    <row r="955" spans="1:9" ht="15.3" x14ac:dyDescent="0.5">
      <c r="A955" s="167" t="s">
        <v>2105</v>
      </c>
      <c r="B955" s="70" t="s">
        <v>275</v>
      </c>
      <c r="C955" s="4" t="s">
        <v>125</v>
      </c>
      <c r="D955" s="167" t="s">
        <v>287</v>
      </c>
      <c r="E955" s="167" t="s">
        <v>1567</v>
      </c>
      <c r="F955" s="167" t="s">
        <v>1574</v>
      </c>
      <c r="G955" s="168">
        <f>1/270</f>
        <v>3.7037037037037038E-3</v>
      </c>
      <c r="H955" s="167">
        <v>3</v>
      </c>
      <c r="I955" s="168">
        <f t="shared" ref="I955:I956" si="132">G955/H955</f>
        <v>1.2345679012345679E-3</v>
      </c>
    </row>
    <row r="956" spans="1:9" ht="15.3" x14ac:dyDescent="0.5">
      <c r="A956" s="167" t="s">
        <v>2106</v>
      </c>
      <c r="B956" s="70" t="s">
        <v>2100</v>
      </c>
      <c r="C956" s="4" t="s">
        <v>125</v>
      </c>
      <c r="D956" s="167" t="s">
        <v>635</v>
      </c>
      <c r="E956" s="167"/>
      <c r="F956" s="167" t="s">
        <v>635</v>
      </c>
      <c r="G956" s="168">
        <f>1/6</f>
        <v>0.16666666666666666</v>
      </c>
      <c r="H956" s="167">
        <v>3</v>
      </c>
      <c r="I956" s="168">
        <f t="shared" si="132"/>
        <v>5.5555555555555552E-2</v>
      </c>
    </row>
    <row r="957" spans="1:9" ht="15.3" x14ac:dyDescent="0.5">
      <c r="A957" s="167" t="s">
        <v>2107</v>
      </c>
      <c r="B957" s="70" t="s">
        <v>2101</v>
      </c>
      <c r="C957" s="4" t="s">
        <v>125</v>
      </c>
      <c r="D957" s="167" t="s">
        <v>287</v>
      </c>
      <c r="E957" s="167" t="s">
        <v>1567</v>
      </c>
      <c r="F957" s="167" t="s">
        <v>1574</v>
      </c>
      <c r="G957" s="168">
        <f>1/270</f>
        <v>3.7037037037037038E-3</v>
      </c>
      <c r="H957" s="167">
        <v>3</v>
      </c>
      <c r="I957" s="168">
        <f t="shared" ref="I957:I966" si="133">G957/H957</f>
        <v>1.2345679012345679E-3</v>
      </c>
    </row>
    <row r="958" spans="1:9" ht="15.3" x14ac:dyDescent="0.5">
      <c r="A958" s="167" t="s">
        <v>2108</v>
      </c>
      <c r="B958" s="70" t="s">
        <v>2102</v>
      </c>
      <c r="C958" s="4" t="s">
        <v>125</v>
      </c>
      <c r="D958" s="167" t="s">
        <v>287</v>
      </c>
      <c r="E958" s="167" t="s">
        <v>1567</v>
      </c>
      <c r="F958" s="167" t="s">
        <v>1574</v>
      </c>
      <c r="G958" s="168">
        <f t="shared" ref="G958:G963" si="134">1/270</f>
        <v>3.7037037037037038E-3</v>
      </c>
      <c r="H958" s="167">
        <v>3</v>
      </c>
      <c r="I958" s="168">
        <f t="shared" si="133"/>
        <v>1.2345679012345679E-3</v>
      </c>
    </row>
    <row r="959" spans="1:9" ht="15.3" x14ac:dyDescent="0.5">
      <c r="A959" s="167" t="s">
        <v>2109</v>
      </c>
      <c r="B959" s="70" t="s">
        <v>2287</v>
      </c>
      <c r="C959" s="4" t="s">
        <v>125</v>
      </c>
      <c r="D959" s="167" t="s">
        <v>287</v>
      </c>
      <c r="E959" s="167" t="s">
        <v>1567</v>
      </c>
      <c r="F959" s="167" t="s">
        <v>1574</v>
      </c>
      <c r="G959" s="168">
        <f t="shared" si="134"/>
        <v>3.7037037037037038E-3</v>
      </c>
      <c r="H959" s="167">
        <v>3</v>
      </c>
      <c r="I959" s="168">
        <f t="shared" si="133"/>
        <v>1.2345679012345679E-3</v>
      </c>
    </row>
    <row r="960" spans="1:9" ht="15.3" x14ac:dyDescent="0.5">
      <c r="A960" s="167" t="s">
        <v>2110</v>
      </c>
      <c r="B960" s="70" t="s">
        <v>2288</v>
      </c>
      <c r="C960" s="4" t="s">
        <v>125</v>
      </c>
      <c r="D960" s="167" t="s">
        <v>287</v>
      </c>
      <c r="E960" s="167" t="s">
        <v>1567</v>
      </c>
      <c r="F960" s="167" t="s">
        <v>1574</v>
      </c>
      <c r="G960" s="168">
        <f t="shared" si="134"/>
        <v>3.7037037037037038E-3</v>
      </c>
      <c r="H960" s="167">
        <v>3</v>
      </c>
      <c r="I960" s="168">
        <f t="shared" si="133"/>
        <v>1.2345679012345679E-3</v>
      </c>
    </row>
    <row r="961" spans="1:9" ht="15.3" x14ac:dyDescent="0.5">
      <c r="A961" s="167" t="s">
        <v>2111</v>
      </c>
      <c r="B961" s="70" t="s">
        <v>2289</v>
      </c>
      <c r="C961" s="4" t="s">
        <v>125</v>
      </c>
      <c r="D961" s="167" t="s">
        <v>287</v>
      </c>
      <c r="E961" s="167" t="s">
        <v>1567</v>
      </c>
      <c r="F961" s="167" t="s">
        <v>1574</v>
      </c>
      <c r="G961" s="168">
        <f t="shared" si="134"/>
        <v>3.7037037037037038E-3</v>
      </c>
      <c r="H961" s="167">
        <v>3</v>
      </c>
      <c r="I961" s="168">
        <f t="shared" si="133"/>
        <v>1.2345679012345679E-3</v>
      </c>
    </row>
    <row r="962" spans="1:9" ht="15.3" x14ac:dyDescent="0.5">
      <c r="A962" s="167" t="s">
        <v>2112</v>
      </c>
      <c r="B962" s="70" t="s">
        <v>2103</v>
      </c>
      <c r="C962" s="4" t="s">
        <v>125</v>
      </c>
      <c r="D962" s="167" t="s">
        <v>287</v>
      </c>
      <c r="E962" s="167" t="s">
        <v>1567</v>
      </c>
      <c r="F962" s="167" t="s">
        <v>1574</v>
      </c>
      <c r="G962" s="168">
        <f t="shared" si="134"/>
        <v>3.7037037037037038E-3</v>
      </c>
      <c r="H962" s="167">
        <v>3</v>
      </c>
      <c r="I962" s="168">
        <f t="shared" si="133"/>
        <v>1.2345679012345679E-3</v>
      </c>
    </row>
    <row r="963" spans="1:9" ht="15.3" x14ac:dyDescent="0.5">
      <c r="A963" s="167" t="s">
        <v>2113</v>
      </c>
      <c r="B963" s="70" t="s">
        <v>2104</v>
      </c>
      <c r="C963" s="4" t="s">
        <v>125</v>
      </c>
      <c r="D963" s="167" t="s">
        <v>287</v>
      </c>
      <c r="E963" s="167" t="s">
        <v>1567</v>
      </c>
      <c r="F963" s="167" t="s">
        <v>1574</v>
      </c>
      <c r="G963" s="168">
        <f t="shared" si="134"/>
        <v>3.7037037037037038E-3</v>
      </c>
      <c r="H963" s="167">
        <v>3</v>
      </c>
      <c r="I963" s="168">
        <f t="shared" si="133"/>
        <v>1.2345679012345679E-3</v>
      </c>
    </row>
    <row r="964" spans="1:9" ht="45.9" x14ac:dyDescent="0.5">
      <c r="A964" s="167" t="s">
        <v>2290</v>
      </c>
      <c r="B964" s="52" t="s">
        <v>551</v>
      </c>
      <c r="C964" s="9" t="s">
        <v>125</v>
      </c>
      <c r="D964" s="118" t="s">
        <v>421</v>
      </c>
      <c r="E964" s="167" t="s">
        <v>2383</v>
      </c>
      <c r="F964" s="167" t="s">
        <v>2400</v>
      </c>
      <c r="G964" s="168">
        <f>5/1440</f>
        <v>3.472222222222222E-3</v>
      </c>
      <c r="H964" s="167">
        <v>3</v>
      </c>
      <c r="I964" s="168">
        <f t="shared" si="133"/>
        <v>1.1574074074074073E-3</v>
      </c>
    </row>
    <row r="965" spans="1:9" ht="45.9" x14ac:dyDescent="0.5">
      <c r="A965" s="167" t="s">
        <v>2291</v>
      </c>
      <c r="B965" s="58" t="s">
        <v>550</v>
      </c>
      <c r="C965" s="25" t="s">
        <v>125</v>
      </c>
      <c r="D965" s="125" t="s">
        <v>289</v>
      </c>
      <c r="E965" s="167"/>
      <c r="F965" s="167" t="s">
        <v>1626</v>
      </c>
      <c r="G965" s="168">
        <f>2/45</f>
        <v>4.4444444444444446E-2</v>
      </c>
      <c r="H965" s="167">
        <v>3</v>
      </c>
      <c r="I965" s="168">
        <f t="shared" si="133"/>
        <v>1.4814814814814815E-2</v>
      </c>
    </row>
    <row r="966" spans="1:9" ht="28.2" x14ac:dyDescent="0.5">
      <c r="A966" s="167" t="s">
        <v>2292</v>
      </c>
      <c r="B966" s="46" t="s">
        <v>552</v>
      </c>
      <c r="C966" s="6" t="s">
        <v>125</v>
      </c>
      <c r="D966" s="125" t="s">
        <v>421</v>
      </c>
      <c r="E966" s="167" t="s">
        <v>2383</v>
      </c>
      <c r="F966" s="167" t="s">
        <v>2400</v>
      </c>
      <c r="G966" s="168">
        <f t="shared" ref="G966" si="135">5/1440</f>
        <v>3.472222222222222E-3</v>
      </c>
      <c r="H966" s="167">
        <v>3</v>
      </c>
      <c r="I966" s="168">
        <f t="shared" si="133"/>
        <v>1.1574074074074073E-3</v>
      </c>
    </row>
    <row r="967" spans="1:9" ht="15.3" x14ac:dyDescent="0.5">
      <c r="A967" s="169">
        <v>16</v>
      </c>
      <c r="B967" s="59" t="s">
        <v>611</v>
      </c>
      <c r="C967" s="167"/>
      <c r="D967" s="167"/>
      <c r="E967" s="167"/>
      <c r="F967" s="167"/>
      <c r="G967" s="167"/>
      <c r="H967" s="167"/>
      <c r="I967" s="167"/>
    </row>
    <row r="968" spans="1:9" ht="15.3" x14ac:dyDescent="0.5">
      <c r="A968" s="167" t="s">
        <v>2116</v>
      </c>
      <c r="B968" s="70" t="s">
        <v>88</v>
      </c>
      <c r="C968" s="4" t="s">
        <v>202</v>
      </c>
      <c r="D968" s="167" t="s">
        <v>517</v>
      </c>
      <c r="E968" s="167" t="s">
        <v>2438</v>
      </c>
      <c r="F968" s="167" t="s">
        <v>2439</v>
      </c>
      <c r="G968" s="168">
        <f>12/1440</f>
        <v>8.3333333333333332E-3</v>
      </c>
      <c r="H968" s="167">
        <v>3</v>
      </c>
      <c r="I968" s="168">
        <f>G968/H968</f>
        <v>2.7777777777777779E-3</v>
      </c>
    </row>
    <row r="969" spans="1:9" ht="15.3" x14ac:dyDescent="0.5">
      <c r="A969" s="167" t="s">
        <v>2118</v>
      </c>
      <c r="B969" s="70" t="s">
        <v>898</v>
      </c>
      <c r="C969" s="4" t="s">
        <v>202</v>
      </c>
      <c r="D969" s="167" t="s">
        <v>432</v>
      </c>
      <c r="E969" s="167" t="s">
        <v>2391</v>
      </c>
      <c r="F969" s="167" t="s">
        <v>2407</v>
      </c>
      <c r="G969" s="168">
        <f>3/1440</f>
        <v>2.0833333333333333E-3</v>
      </c>
      <c r="H969" s="167">
        <v>8</v>
      </c>
      <c r="I969" s="168">
        <f t="shared" ref="I969:I987" si="136">G969/H969</f>
        <v>2.6041666666666666E-4</v>
      </c>
    </row>
    <row r="970" spans="1:9" ht="15.3" x14ac:dyDescent="0.5">
      <c r="A970" s="167" t="s">
        <v>2119</v>
      </c>
      <c r="B970" s="70" t="s">
        <v>899</v>
      </c>
      <c r="C970" s="4" t="s">
        <v>202</v>
      </c>
      <c r="D970" s="167" t="s">
        <v>432</v>
      </c>
      <c r="E970" s="167" t="s">
        <v>2391</v>
      </c>
      <c r="F970" s="167" t="s">
        <v>2407</v>
      </c>
      <c r="G970" s="168">
        <f t="shared" ref="G970:G973" si="137">3/1440</f>
        <v>2.0833333333333333E-3</v>
      </c>
      <c r="H970" s="167">
        <v>8</v>
      </c>
      <c r="I970" s="168">
        <f t="shared" si="136"/>
        <v>2.6041666666666666E-4</v>
      </c>
    </row>
    <row r="971" spans="1:9" ht="15.3" x14ac:dyDescent="0.5">
      <c r="A971" s="167" t="s">
        <v>2120</v>
      </c>
      <c r="B971" s="70" t="s">
        <v>91</v>
      </c>
      <c r="C971" s="4" t="s">
        <v>202</v>
      </c>
      <c r="D971" s="167" t="s">
        <v>2114</v>
      </c>
      <c r="E971" s="167" t="s">
        <v>2418</v>
      </c>
      <c r="F971" s="167" t="s">
        <v>2435</v>
      </c>
      <c r="G971" s="168">
        <f>100/1440</f>
        <v>6.9444444444444448E-2</v>
      </c>
      <c r="H971" s="167">
        <v>3</v>
      </c>
      <c r="I971" s="168">
        <f t="shared" si="136"/>
        <v>2.314814814814815E-2</v>
      </c>
    </row>
    <row r="972" spans="1:9" ht="15.3" x14ac:dyDescent="0.5">
      <c r="A972" s="167" t="s">
        <v>2117</v>
      </c>
      <c r="B972" s="70" t="s">
        <v>92</v>
      </c>
      <c r="C972" s="4" t="s">
        <v>202</v>
      </c>
      <c r="D972" s="167" t="s">
        <v>2115</v>
      </c>
      <c r="E972" s="167" t="s">
        <v>2416</v>
      </c>
      <c r="F972" s="167" t="s">
        <v>2422</v>
      </c>
      <c r="G972" s="168">
        <f>50/1440</f>
        <v>3.4722222222222224E-2</v>
      </c>
      <c r="H972" s="167">
        <v>3</v>
      </c>
      <c r="I972" s="168">
        <f t="shared" si="136"/>
        <v>1.1574074074074075E-2</v>
      </c>
    </row>
    <row r="973" spans="1:9" ht="15.3" x14ac:dyDescent="0.5">
      <c r="A973" s="167" t="s">
        <v>2121</v>
      </c>
      <c r="B973" s="70" t="s">
        <v>93</v>
      </c>
      <c r="C973" s="4" t="s">
        <v>202</v>
      </c>
      <c r="D973" s="167" t="s">
        <v>432</v>
      </c>
      <c r="E973" s="167" t="s">
        <v>2391</v>
      </c>
      <c r="F973" s="167" t="s">
        <v>2407</v>
      </c>
      <c r="G973" s="168">
        <f t="shared" si="137"/>
        <v>2.0833333333333333E-3</v>
      </c>
      <c r="H973" s="167">
        <v>3</v>
      </c>
      <c r="I973" s="168">
        <f t="shared" si="136"/>
        <v>6.9444444444444447E-4</v>
      </c>
    </row>
    <row r="974" spans="1:9" ht="15.3" x14ac:dyDescent="0.5">
      <c r="A974" s="167" t="s">
        <v>2122</v>
      </c>
      <c r="B974" s="70" t="s">
        <v>94</v>
      </c>
      <c r="C974" s="4" t="s">
        <v>202</v>
      </c>
      <c r="D974" s="167" t="s">
        <v>613</v>
      </c>
      <c r="E974" s="167"/>
      <c r="F974" s="167" t="s">
        <v>1553</v>
      </c>
      <c r="G974" s="168">
        <f>1/225</f>
        <v>4.4444444444444444E-3</v>
      </c>
      <c r="H974" s="167">
        <v>5</v>
      </c>
      <c r="I974" s="168">
        <f t="shared" si="136"/>
        <v>8.8888888888888893E-4</v>
      </c>
    </row>
    <row r="975" spans="1:9" ht="15.3" x14ac:dyDescent="0.5">
      <c r="A975" s="167" t="s">
        <v>2123</v>
      </c>
      <c r="B975" s="70" t="s">
        <v>95</v>
      </c>
      <c r="C975" s="4" t="s">
        <v>202</v>
      </c>
      <c r="D975" s="167" t="s">
        <v>613</v>
      </c>
      <c r="E975" s="167"/>
      <c r="F975" s="167" t="s">
        <v>1553</v>
      </c>
      <c r="G975" s="168">
        <f t="shared" ref="G975:G980" si="138">1/225</f>
        <v>4.4444444444444444E-3</v>
      </c>
      <c r="H975" s="167">
        <v>5</v>
      </c>
      <c r="I975" s="168">
        <f t="shared" si="136"/>
        <v>8.8888888888888893E-4</v>
      </c>
    </row>
    <row r="976" spans="1:9" ht="15.3" x14ac:dyDescent="0.5">
      <c r="A976" s="167" t="s">
        <v>2124</v>
      </c>
      <c r="B976" s="70" t="s">
        <v>57</v>
      </c>
      <c r="C976" s="4" t="s">
        <v>125</v>
      </c>
      <c r="D976" s="167" t="s">
        <v>613</v>
      </c>
      <c r="E976" s="167"/>
      <c r="F976" s="167" t="s">
        <v>1553</v>
      </c>
      <c r="G976" s="168">
        <f t="shared" si="138"/>
        <v>4.4444444444444444E-3</v>
      </c>
      <c r="H976" s="167">
        <v>5</v>
      </c>
      <c r="I976" s="168">
        <f t="shared" si="136"/>
        <v>8.8888888888888893E-4</v>
      </c>
    </row>
    <row r="977" spans="1:9" ht="15.3" x14ac:dyDescent="0.5">
      <c r="A977" s="167" t="s">
        <v>2125</v>
      </c>
      <c r="B977" s="70" t="s">
        <v>68</v>
      </c>
      <c r="C977" s="4" t="s">
        <v>125</v>
      </c>
      <c r="D977" s="167" t="s">
        <v>613</v>
      </c>
      <c r="E977" s="167"/>
      <c r="F977" s="167" t="s">
        <v>1553</v>
      </c>
      <c r="G977" s="168">
        <f t="shared" si="138"/>
        <v>4.4444444444444444E-3</v>
      </c>
      <c r="H977" s="167">
        <v>7</v>
      </c>
      <c r="I977" s="168">
        <f t="shared" si="136"/>
        <v>6.3492063492063492E-4</v>
      </c>
    </row>
    <row r="978" spans="1:9" ht="15.3" x14ac:dyDescent="0.5">
      <c r="A978" s="167" t="s">
        <v>2126</v>
      </c>
      <c r="B978" s="70" t="s">
        <v>69</v>
      </c>
      <c r="C978" s="4" t="s">
        <v>125</v>
      </c>
      <c r="D978" s="167" t="s">
        <v>613</v>
      </c>
      <c r="E978" s="167"/>
      <c r="F978" s="167" t="s">
        <v>1553</v>
      </c>
      <c r="G978" s="168">
        <f t="shared" si="138"/>
        <v>4.4444444444444444E-3</v>
      </c>
      <c r="H978" s="167">
        <v>5</v>
      </c>
      <c r="I978" s="168">
        <f t="shared" si="136"/>
        <v>8.8888888888888893E-4</v>
      </c>
    </row>
    <row r="979" spans="1:9" ht="15.3" x14ac:dyDescent="0.5">
      <c r="A979" s="167" t="s">
        <v>2127</v>
      </c>
      <c r="B979" s="70" t="s">
        <v>96</v>
      </c>
      <c r="C979" s="4" t="s">
        <v>202</v>
      </c>
      <c r="D979" s="167" t="s">
        <v>613</v>
      </c>
      <c r="E979" s="167"/>
      <c r="F979" s="167" t="s">
        <v>1553</v>
      </c>
      <c r="G979" s="168">
        <f t="shared" si="138"/>
        <v>4.4444444444444444E-3</v>
      </c>
      <c r="H979" s="167">
        <v>5</v>
      </c>
      <c r="I979" s="168">
        <f t="shared" si="136"/>
        <v>8.8888888888888893E-4</v>
      </c>
    </row>
    <row r="980" spans="1:9" ht="15.3" x14ac:dyDescent="0.5">
      <c r="A980" s="167" t="s">
        <v>2128</v>
      </c>
      <c r="B980" s="70" t="s">
        <v>97</v>
      </c>
      <c r="C980" s="4" t="s">
        <v>202</v>
      </c>
      <c r="D980" s="167" t="s">
        <v>613</v>
      </c>
      <c r="E980" s="167"/>
      <c r="F980" s="167" t="s">
        <v>1553</v>
      </c>
      <c r="G980" s="168">
        <f t="shared" si="138"/>
        <v>4.4444444444444444E-3</v>
      </c>
      <c r="H980" s="167">
        <v>5</v>
      </c>
      <c r="I980" s="168">
        <f t="shared" si="136"/>
        <v>8.8888888888888893E-4</v>
      </c>
    </row>
    <row r="981" spans="1:9" ht="15.3" x14ac:dyDescent="0.5">
      <c r="A981" s="167" t="s">
        <v>2129</v>
      </c>
      <c r="B981" s="70" t="s">
        <v>98</v>
      </c>
      <c r="C981" s="4" t="s">
        <v>202</v>
      </c>
      <c r="D981" s="167" t="s">
        <v>427</v>
      </c>
      <c r="E981" s="167" t="s">
        <v>2373</v>
      </c>
      <c r="F981" s="167" t="s">
        <v>2374</v>
      </c>
      <c r="G981" s="168">
        <f>2/1440</f>
        <v>1.3888888888888889E-3</v>
      </c>
      <c r="H981" s="167">
        <v>7</v>
      </c>
      <c r="I981" s="168">
        <f t="shared" si="136"/>
        <v>1.9841269841269841E-4</v>
      </c>
    </row>
    <row r="982" spans="1:9" ht="15.3" x14ac:dyDescent="0.5">
      <c r="A982" s="167" t="s">
        <v>2130</v>
      </c>
      <c r="B982" s="70" t="s">
        <v>99</v>
      </c>
      <c r="C982" s="4" t="s">
        <v>202</v>
      </c>
      <c r="D982" s="167" t="s">
        <v>454</v>
      </c>
      <c r="E982" s="167" t="s">
        <v>2382</v>
      </c>
      <c r="F982" s="167" t="s">
        <v>2399</v>
      </c>
      <c r="G982" s="168">
        <f>1/1440</f>
        <v>6.9444444444444447E-4</v>
      </c>
      <c r="H982" s="167">
        <v>5</v>
      </c>
      <c r="I982" s="168">
        <f t="shared" si="136"/>
        <v>1.3888888888888889E-4</v>
      </c>
    </row>
    <row r="983" spans="1:9" ht="15.3" x14ac:dyDescent="0.5">
      <c r="A983" s="167" t="s">
        <v>2131</v>
      </c>
      <c r="B983" s="70" t="s">
        <v>100</v>
      </c>
      <c r="C983" s="4" t="s">
        <v>202</v>
      </c>
      <c r="D983" s="167" t="s">
        <v>427</v>
      </c>
      <c r="E983" s="167" t="s">
        <v>2373</v>
      </c>
      <c r="F983" s="167" t="s">
        <v>2374</v>
      </c>
      <c r="G983" s="168">
        <f t="shared" ref="G983:G984" si="139">2/1440</f>
        <v>1.3888888888888889E-3</v>
      </c>
      <c r="H983" s="167">
        <v>3</v>
      </c>
      <c r="I983" s="168">
        <f t="shared" si="136"/>
        <v>4.6296296296296298E-4</v>
      </c>
    </row>
    <row r="984" spans="1:9" ht="15.3" x14ac:dyDescent="0.5">
      <c r="A984" s="167" t="s">
        <v>2132</v>
      </c>
      <c r="B984" s="70" t="s">
        <v>101</v>
      </c>
      <c r="C984" s="4" t="s">
        <v>195</v>
      </c>
      <c r="D984" s="167" t="s">
        <v>427</v>
      </c>
      <c r="E984" s="167" t="s">
        <v>2373</v>
      </c>
      <c r="F984" s="167" t="s">
        <v>2374</v>
      </c>
      <c r="G984" s="168">
        <f t="shared" si="139"/>
        <v>1.3888888888888889E-3</v>
      </c>
      <c r="H984" s="167">
        <v>3</v>
      </c>
      <c r="I984" s="168">
        <f t="shared" si="136"/>
        <v>4.6296296296296298E-4</v>
      </c>
    </row>
    <row r="985" spans="1:9" ht="15.3" x14ac:dyDescent="0.5">
      <c r="A985" s="167" t="s">
        <v>2293</v>
      </c>
      <c r="B985" s="3" t="s">
        <v>102</v>
      </c>
      <c r="C985" s="6" t="s">
        <v>125</v>
      </c>
      <c r="D985" s="118" t="s">
        <v>636</v>
      </c>
      <c r="E985" s="118"/>
      <c r="F985" s="118" t="s">
        <v>636</v>
      </c>
      <c r="G985" s="37">
        <f>1/2</f>
        <v>0.5</v>
      </c>
      <c r="H985" s="34">
        <v>5</v>
      </c>
      <c r="I985" s="37">
        <f t="shared" si="136"/>
        <v>0.1</v>
      </c>
    </row>
    <row r="986" spans="1:9" ht="15.3" x14ac:dyDescent="0.5">
      <c r="A986" s="167" t="s">
        <v>2294</v>
      </c>
      <c r="B986" s="3" t="s">
        <v>103</v>
      </c>
      <c r="C986" s="6" t="s">
        <v>202</v>
      </c>
      <c r="D986" s="118" t="s">
        <v>680</v>
      </c>
      <c r="E986" s="118" t="s">
        <v>285</v>
      </c>
      <c r="F986" s="118" t="s">
        <v>1630</v>
      </c>
      <c r="G986" s="37">
        <f>1/45</f>
        <v>2.2222222222222223E-2</v>
      </c>
      <c r="H986" s="34">
        <v>5</v>
      </c>
      <c r="I986" s="37">
        <f t="shared" si="136"/>
        <v>4.4444444444444444E-3</v>
      </c>
    </row>
    <row r="987" spans="1:9" ht="15.3" x14ac:dyDescent="0.5">
      <c r="A987" s="167" t="s">
        <v>2295</v>
      </c>
      <c r="B987" s="3" t="s">
        <v>104</v>
      </c>
      <c r="C987" s="6" t="s">
        <v>125</v>
      </c>
      <c r="D987" s="118" t="s">
        <v>680</v>
      </c>
      <c r="E987" s="118" t="s">
        <v>285</v>
      </c>
      <c r="F987" s="118" t="s">
        <v>1630</v>
      </c>
      <c r="G987" s="37">
        <f>1/45</f>
        <v>2.2222222222222223E-2</v>
      </c>
      <c r="H987" s="34">
        <v>10</v>
      </c>
      <c r="I987" s="37">
        <f t="shared" si="136"/>
        <v>2.2222222222222222E-3</v>
      </c>
    </row>
    <row r="988" spans="1:9" ht="15.3" x14ac:dyDescent="0.5">
      <c r="A988" s="169">
        <v>17</v>
      </c>
      <c r="B988" s="59" t="s">
        <v>86</v>
      </c>
      <c r="C988" s="167"/>
      <c r="D988" s="167"/>
      <c r="E988" s="167"/>
      <c r="F988" s="167"/>
      <c r="G988" s="167"/>
      <c r="H988" s="167"/>
      <c r="I988" s="167"/>
    </row>
    <row r="989" spans="1:9" ht="15.3" x14ac:dyDescent="0.5">
      <c r="A989" s="167" t="s">
        <v>2134</v>
      </c>
      <c r="B989" s="70" t="s">
        <v>2441</v>
      </c>
      <c r="C989" s="4" t="s">
        <v>125</v>
      </c>
      <c r="D989" s="167" t="s">
        <v>427</v>
      </c>
      <c r="E989" s="167" t="s">
        <v>2440</v>
      </c>
      <c r="F989" s="167" t="s">
        <v>2374</v>
      </c>
      <c r="G989" s="168">
        <f>2/1440</f>
        <v>1.3888888888888889E-3</v>
      </c>
      <c r="H989" s="167">
        <v>3</v>
      </c>
      <c r="I989" s="168">
        <f>G989/H989</f>
        <v>4.6296296296296298E-4</v>
      </c>
    </row>
    <row r="990" spans="1:9" ht="15.3" x14ac:dyDescent="0.55000000000000004">
      <c r="A990" s="167" t="s">
        <v>2135</v>
      </c>
      <c r="B990" s="172" t="s">
        <v>2442</v>
      </c>
      <c r="C990" s="4" t="s">
        <v>125</v>
      </c>
      <c r="D990" s="167" t="s">
        <v>427</v>
      </c>
      <c r="E990" s="167" t="s">
        <v>2440</v>
      </c>
      <c r="F990" s="167" t="s">
        <v>2374</v>
      </c>
      <c r="G990" s="168">
        <f t="shared" ref="G990:G993" si="140">2/1440</f>
        <v>1.3888888888888889E-3</v>
      </c>
      <c r="H990" s="167">
        <v>3</v>
      </c>
      <c r="I990" s="168">
        <f t="shared" ref="I990:I993" si="141">G990/H990</f>
        <v>4.6296296296296298E-4</v>
      </c>
    </row>
    <row r="991" spans="1:9" ht="15.3" x14ac:dyDescent="0.5">
      <c r="A991" s="167" t="s">
        <v>2136</v>
      </c>
      <c r="B991" s="70" t="s">
        <v>87</v>
      </c>
      <c r="C991" s="4" t="s">
        <v>125</v>
      </c>
      <c r="D991" s="167" t="s">
        <v>427</v>
      </c>
      <c r="E991" s="167" t="s">
        <v>2440</v>
      </c>
      <c r="F991" s="167" t="s">
        <v>2374</v>
      </c>
      <c r="G991" s="168">
        <f t="shared" si="140"/>
        <v>1.3888888888888889E-3</v>
      </c>
      <c r="H991" s="167">
        <v>3</v>
      </c>
      <c r="I991" s="168">
        <f t="shared" si="141"/>
        <v>4.6296296296296298E-4</v>
      </c>
    </row>
    <row r="992" spans="1:9" ht="15.3" x14ac:dyDescent="0.5">
      <c r="A992" s="167" t="s">
        <v>2137</v>
      </c>
      <c r="B992" s="70" t="s">
        <v>2133</v>
      </c>
      <c r="C992" s="4" t="s">
        <v>125</v>
      </c>
      <c r="D992" s="167" t="s">
        <v>427</v>
      </c>
      <c r="E992" s="167" t="s">
        <v>2440</v>
      </c>
      <c r="F992" s="167" t="s">
        <v>2374</v>
      </c>
      <c r="G992" s="168">
        <f t="shared" si="140"/>
        <v>1.3888888888888889E-3</v>
      </c>
      <c r="H992" s="167">
        <v>3</v>
      </c>
      <c r="I992" s="168">
        <f t="shared" si="141"/>
        <v>4.6296296296296298E-4</v>
      </c>
    </row>
    <row r="993" spans="1:9" ht="15.3" x14ac:dyDescent="0.55000000000000004">
      <c r="A993" s="167" t="s">
        <v>2138</v>
      </c>
      <c r="B993" s="172" t="s">
        <v>2139</v>
      </c>
      <c r="C993" s="4" t="s">
        <v>125</v>
      </c>
      <c r="D993" s="167" t="s">
        <v>427</v>
      </c>
      <c r="E993" s="167" t="s">
        <v>2440</v>
      </c>
      <c r="F993" s="167" t="s">
        <v>2374</v>
      </c>
      <c r="G993" s="168">
        <f t="shared" si="140"/>
        <v>1.3888888888888889E-3</v>
      </c>
      <c r="H993" s="167">
        <v>3</v>
      </c>
      <c r="I993" s="168">
        <f t="shared" si="141"/>
        <v>4.6296296296296298E-4</v>
      </c>
    </row>
    <row r="994" spans="1:9" ht="15.3" x14ac:dyDescent="0.5">
      <c r="A994" s="71"/>
      <c r="B994" s="71" t="s">
        <v>2296</v>
      </c>
      <c r="C994" s="167"/>
      <c r="D994" s="167"/>
      <c r="E994" s="167"/>
      <c r="F994" s="167"/>
      <c r="G994" s="167"/>
      <c r="H994" s="167"/>
      <c r="I994" s="167"/>
    </row>
    <row r="995" spans="1:9" ht="15.3" x14ac:dyDescent="0.5">
      <c r="A995" s="116">
        <v>1</v>
      </c>
      <c r="B995" s="59" t="s">
        <v>902</v>
      </c>
      <c r="C995" s="167"/>
      <c r="D995" s="167"/>
      <c r="E995" s="167"/>
      <c r="F995" s="167"/>
      <c r="G995" s="167"/>
      <c r="H995" s="167"/>
      <c r="I995" s="167"/>
    </row>
    <row r="996" spans="1:9" ht="15.3" x14ac:dyDescent="0.5">
      <c r="A996" s="19" t="s">
        <v>290</v>
      </c>
      <c r="B996" s="70" t="s">
        <v>275</v>
      </c>
      <c r="C996" s="4" t="s">
        <v>125</v>
      </c>
      <c r="D996" s="167" t="s">
        <v>287</v>
      </c>
      <c r="E996" s="167" t="s">
        <v>1567</v>
      </c>
      <c r="F996" s="167" t="s">
        <v>1574</v>
      </c>
      <c r="G996" s="168">
        <f>1/270</f>
        <v>3.7037037037037038E-3</v>
      </c>
      <c r="H996" s="167">
        <v>3</v>
      </c>
      <c r="I996" s="168">
        <f>G996/H996</f>
        <v>1.2345679012345679E-3</v>
      </c>
    </row>
    <row r="997" spans="1:9" ht="30.6" x14ac:dyDescent="0.5">
      <c r="A997" s="19" t="s">
        <v>291</v>
      </c>
      <c r="B997" s="16" t="s">
        <v>2297</v>
      </c>
      <c r="C997" s="4" t="s">
        <v>125</v>
      </c>
      <c r="D997" s="167" t="s">
        <v>287</v>
      </c>
      <c r="E997" s="167" t="s">
        <v>1567</v>
      </c>
      <c r="F997" s="167" t="s">
        <v>1574</v>
      </c>
      <c r="G997" s="168">
        <f t="shared" ref="G997:G1010" si="142">1/270</f>
        <v>3.7037037037037038E-3</v>
      </c>
      <c r="H997" s="167">
        <v>3</v>
      </c>
      <c r="I997" s="168">
        <f t="shared" ref="I997:I1004" si="143">G997/H997</f>
        <v>1.2345679012345679E-3</v>
      </c>
    </row>
    <row r="998" spans="1:9" ht="17.5" customHeight="1" x14ac:dyDescent="0.5">
      <c r="A998" s="19" t="s">
        <v>292</v>
      </c>
      <c r="B998" s="16" t="s">
        <v>2147</v>
      </c>
      <c r="C998" s="4" t="s">
        <v>125</v>
      </c>
      <c r="D998" s="167" t="s">
        <v>287</v>
      </c>
      <c r="E998" s="167" t="s">
        <v>1567</v>
      </c>
      <c r="F998" s="167" t="s">
        <v>1574</v>
      </c>
      <c r="G998" s="168">
        <f t="shared" si="142"/>
        <v>3.7037037037037038E-3</v>
      </c>
      <c r="H998" s="167">
        <v>3</v>
      </c>
      <c r="I998" s="168">
        <f t="shared" si="143"/>
        <v>1.2345679012345679E-3</v>
      </c>
    </row>
    <row r="999" spans="1:9" ht="15.3" x14ac:dyDescent="0.5">
      <c r="A999" s="19" t="s">
        <v>293</v>
      </c>
      <c r="B999" s="16" t="s">
        <v>2148</v>
      </c>
      <c r="C999" s="4" t="s">
        <v>125</v>
      </c>
      <c r="D999" s="167" t="s">
        <v>287</v>
      </c>
      <c r="E999" s="167" t="s">
        <v>1567</v>
      </c>
      <c r="F999" s="167" t="s">
        <v>1574</v>
      </c>
      <c r="G999" s="168">
        <f t="shared" si="142"/>
        <v>3.7037037037037038E-3</v>
      </c>
      <c r="H999" s="167">
        <v>3</v>
      </c>
      <c r="I999" s="168">
        <f t="shared" si="143"/>
        <v>1.2345679012345679E-3</v>
      </c>
    </row>
    <row r="1000" spans="1:9" ht="30.6" x14ac:dyDescent="0.5">
      <c r="A1000" s="19" t="s">
        <v>294</v>
      </c>
      <c r="B1000" s="16" t="s">
        <v>1234</v>
      </c>
      <c r="C1000" s="4" t="s">
        <v>125</v>
      </c>
      <c r="D1000" s="167" t="s">
        <v>287</v>
      </c>
      <c r="E1000" s="167" t="s">
        <v>1567</v>
      </c>
      <c r="F1000" s="167" t="s">
        <v>1574</v>
      </c>
      <c r="G1000" s="168">
        <f t="shared" si="142"/>
        <v>3.7037037037037038E-3</v>
      </c>
      <c r="H1000" s="167">
        <v>3</v>
      </c>
      <c r="I1000" s="168">
        <f t="shared" si="143"/>
        <v>1.2345679012345679E-3</v>
      </c>
    </row>
    <row r="1001" spans="1:9" ht="30.6" x14ac:dyDescent="0.5">
      <c r="A1001" s="19" t="s">
        <v>295</v>
      </c>
      <c r="B1001" s="16" t="s">
        <v>702</v>
      </c>
      <c r="C1001" s="4" t="s">
        <v>125</v>
      </c>
      <c r="D1001" s="167" t="s">
        <v>287</v>
      </c>
      <c r="E1001" s="167" t="s">
        <v>1567</v>
      </c>
      <c r="F1001" s="167" t="s">
        <v>1574</v>
      </c>
      <c r="G1001" s="168">
        <f t="shared" si="142"/>
        <v>3.7037037037037038E-3</v>
      </c>
      <c r="H1001" s="167">
        <v>3</v>
      </c>
      <c r="I1001" s="168">
        <f t="shared" si="143"/>
        <v>1.2345679012345679E-3</v>
      </c>
    </row>
    <row r="1002" spans="1:9" ht="15.3" x14ac:dyDescent="0.5">
      <c r="A1002" s="19" t="s">
        <v>903</v>
      </c>
      <c r="B1002" s="16" t="s">
        <v>2149</v>
      </c>
      <c r="C1002" s="4" t="s">
        <v>125</v>
      </c>
      <c r="D1002" s="167" t="s">
        <v>287</v>
      </c>
      <c r="E1002" s="167" t="s">
        <v>1567</v>
      </c>
      <c r="F1002" s="167" t="s">
        <v>1574</v>
      </c>
      <c r="G1002" s="168">
        <f t="shared" si="142"/>
        <v>3.7037037037037038E-3</v>
      </c>
      <c r="H1002" s="167">
        <v>3</v>
      </c>
      <c r="I1002" s="168">
        <f t="shared" si="143"/>
        <v>1.2345679012345679E-3</v>
      </c>
    </row>
    <row r="1003" spans="1:9" ht="15.3" x14ac:dyDescent="0.5">
      <c r="A1003" s="19" t="s">
        <v>904</v>
      </c>
      <c r="B1003" s="16" t="s">
        <v>2150</v>
      </c>
      <c r="C1003" s="4" t="s">
        <v>125</v>
      </c>
      <c r="D1003" s="167" t="s">
        <v>287</v>
      </c>
      <c r="E1003" s="167" t="s">
        <v>1567</v>
      </c>
      <c r="F1003" s="167" t="s">
        <v>1574</v>
      </c>
      <c r="G1003" s="168">
        <f t="shared" si="142"/>
        <v>3.7037037037037038E-3</v>
      </c>
      <c r="H1003" s="167">
        <v>3</v>
      </c>
      <c r="I1003" s="168">
        <f t="shared" si="143"/>
        <v>1.2345679012345679E-3</v>
      </c>
    </row>
    <row r="1004" spans="1:9" ht="15.3" x14ac:dyDescent="0.5">
      <c r="A1004" s="19" t="s">
        <v>905</v>
      </c>
      <c r="B1004" s="16" t="s">
        <v>2151</v>
      </c>
      <c r="C1004" s="4" t="s">
        <v>125</v>
      </c>
      <c r="D1004" s="167" t="s">
        <v>287</v>
      </c>
      <c r="E1004" s="167" t="s">
        <v>1567</v>
      </c>
      <c r="F1004" s="167" t="s">
        <v>1574</v>
      </c>
      <c r="G1004" s="168">
        <f t="shared" si="142"/>
        <v>3.7037037037037038E-3</v>
      </c>
      <c r="H1004" s="167">
        <v>3</v>
      </c>
      <c r="I1004" s="168">
        <f t="shared" si="143"/>
        <v>1.2345679012345679E-3</v>
      </c>
    </row>
    <row r="1005" spans="1:9" ht="15.3" x14ac:dyDescent="0.5">
      <c r="A1005" s="169">
        <v>2</v>
      </c>
      <c r="B1005" s="165" t="s">
        <v>326</v>
      </c>
      <c r="C1005" s="167"/>
      <c r="D1005" s="167"/>
      <c r="E1005" s="167"/>
      <c r="F1005" s="167"/>
      <c r="G1005" s="167"/>
      <c r="H1005" s="167"/>
      <c r="I1005" s="167"/>
    </row>
    <row r="1006" spans="1:9" ht="15.3" x14ac:dyDescent="0.5">
      <c r="A1006" s="167" t="s">
        <v>296</v>
      </c>
      <c r="B1006" s="70" t="s">
        <v>703</v>
      </c>
      <c r="C1006" s="4" t="s">
        <v>125</v>
      </c>
      <c r="D1006" s="167" t="s">
        <v>287</v>
      </c>
      <c r="E1006" s="167" t="s">
        <v>1567</v>
      </c>
      <c r="F1006" s="167" t="s">
        <v>1574</v>
      </c>
      <c r="G1006" s="168">
        <f t="shared" si="142"/>
        <v>3.7037037037037038E-3</v>
      </c>
      <c r="H1006" s="167">
        <v>3</v>
      </c>
      <c r="I1006" s="168">
        <f t="shared" ref="I1006:I1010" si="144">G1006/H1006</f>
        <v>1.2345679012345679E-3</v>
      </c>
    </row>
    <row r="1007" spans="1:9" ht="15.3" x14ac:dyDescent="0.5">
      <c r="A1007" s="167" t="s">
        <v>297</v>
      </c>
      <c r="B1007" s="70" t="s">
        <v>1649</v>
      </c>
      <c r="C1007" s="4" t="s">
        <v>125</v>
      </c>
      <c r="D1007" s="167" t="s">
        <v>287</v>
      </c>
      <c r="E1007" s="167" t="s">
        <v>1567</v>
      </c>
      <c r="F1007" s="167" t="s">
        <v>1574</v>
      </c>
      <c r="G1007" s="168">
        <f t="shared" si="142"/>
        <v>3.7037037037037038E-3</v>
      </c>
      <c r="H1007" s="167">
        <v>3</v>
      </c>
      <c r="I1007" s="168">
        <f t="shared" si="144"/>
        <v>1.2345679012345679E-3</v>
      </c>
    </row>
    <row r="1008" spans="1:9" ht="15.3" x14ac:dyDescent="0.5">
      <c r="A1008" s="167" t="s">
        <v>303</v>
      </c>
      <c r="B1008" s="70" t="s">
        <v>1650</v>
      </c>
      <c r="C1008" s="6" t="s">
        <v>125</v>
      </c>
      <c r="D1008" s="167" t="s">
        <v>287</v>
      </c>
      <c r="E1008" s="167" t="s">
        <v>1567</v>
      </c>
      <c r="F1008" s="167" t="s">
        <v>1574</v>
      </c>
      <c r="G1008" s="168">
        <f t="shared" si="142"/>
        <v>3.7037037037037038E-3</v>
      </c>
      <c r="H1008" s="167">
        <v>3</v>
      </c>
      <c r="I1008" s="168">
        <f t="shared" si="144"/>
        <v>1.2345679012345679E-3</v>
      </c>
    </row>
    <row r="1009" spans="1:9" ht="15.3" x14ac:dyDescent="0.5">
      <c r="A1009" s="167" t="s">
        <v>307</v>
      </c>
      <c r="B1009" s="70" t="s">
        <v>1651</v>
      </c>
      <c r="C1009" s="6" t="s">
        <v>125</v>
      </c>
      <c r="D1009" s="167" t="s">
        <v>287</v>
      </c>
      <c r="E1009" s="167" t="s">
        <v>1567</v>
      </c>
      <c r="F1009" s="167" t="s">
        <v>1574</v>
      </c>
      <c r="G1009" s="168">
        <f t="shared" si="142"/>
        <v>3.7037037037037038E-3</v>
      </c>
      <c r="H1009" s="167">
        <v>3</v>
      </c>
      <c r="I1009" s="168">
        <f t="shared" si="144"/>
        <v>1.2345679012345679E-3</v>
      </c>
    </row>
    <row r="1010" spans="1:9" ht="15.3" x14ac:dyDescent="0.5">
      <c r="A1010" s="167" t="s">
        <v>308</v>
      </c>
      <c r="B1010" s="70" t="s">
        <v>1652</v>
      </c>
      <c r="C1010" s="6" t="s">
        <v>125</v>
      </c>
      <c r="D1010" s="167" t="s">
        <v>287</v>
      </c>
      <c r="E1010" s="167" t="s">
        <v>1567</v>
      </c>
      <c r="F1010" s="167" t="s">
        <v>1574</v>
      </c>
      <c r="G1010" s="168">
        <f t="shared" si="142"/>
        <v>3.7037037037037038E-3</v>
      </c>
      <c r="H1010" s="167">
        <v>3</v>
      </c>
      <c r="I1010" s="168">
        <f t="shared" si="144"/>
        <v>1.2345679012345679E-3</v>
      </c>
    </row>
    <row r="1011" spans="1:9" ht="15.3" x14ac:dyDescent="0.5">
      <c r="A1011" s="71">
        <v>3</v>
      </c>
      <c r="B1011" s="128" t="s">
        <v>1367</v>
      </c>
      <c r="C1011" s="167"/>
      <c r="D1011" s="167"/>
      <c r="E1011" s="167"/>
      <c r="F1011" s="167"/>
      <c r="G1011" s="167"/>
      <c r="H1011" s="167"/>
      <c r="I1011" s="169" t="s">
        <v>1589</v>
      </c>
    </row>
    <row r="1012" spans="1:9" ht="15.3" x14ac:dyDescent="0.5">
      <c r="A1012" s="9" t="s">
        <v>328</v>
      </c>
      <c r="B1012" s="8" t="s">
        <v>709</v>
      </c>
      <c r="C1012" s="9" t="s">
        <v>202</v>
      </c>
      <c r="D1012" s="167" t="s">
        <v>333</v>
      </c>
      <c r="E1012" s="167" t="s">
        <v>2373</v>
      </c>
      <c r="F1012" s="167" t="s">
        <v>2374</v>
      </c>
      <c r="G1012" s="168">
        <f>2/1440</f>
        <v>1.3888888888888889E-3</v>
      </c>
      <c r="H1012" s="167">
        <v>5</v>
      </c>
      <c r="I1012" s="168">
        <f>G1012/H1012</f>
        <v>2.7777777777777778E-4</v>
      </c>
    </row>
    <row r="1013" spans="1:9" ht="15.3" x14ac:dyDescent="0.5">
      <c r="A1013" s="9" t="s">
        <v>329</v>
      </c>
      <c r="B1013" s="45" t="s">
        <v>57</v>
      </c>
      <c r="C1013" s="25" t="s">
        <v>125</v>
      </c>
      <c r="D1013" s="167" t="s">
        <v>333</v>
      </c>
      <c r="E1013" s="167" t="s">
        <v>2373</v>
      </c>
      <c r="F1013" s="167" t="s">
        <v>2374</v>
      </c>
      <c r="G1013" s="168">
        <f t="shared" ref="G1013:G1021" si="145">2/1440</f>
        <v>1.3888888888888889E-3</v>
      </c>
      <c r="H1013" s="167">
        <v>5</v>
      </c>
      <c r="I1013" s="168">
        <f t="shared" ref="I1013:I1015" si="146">G1013/H1013</f>
        <v>2.7777777777777778E-4</v>
      </c>
    </row>
    <row r="1014" spans="1:9" ht="15.3" x14ac:dyDescent="0.5">
      <c r="A1014" s="9" t="s">
        <v>335</v>
      </c>
      <c r="B1014" s="3" t="s">
        <v>82</v>
      </c>
      <c r="C1014" s="25" t="s">
        <v>125</v>
      </c>
      <c r="D1014" s="167" t="s">
        <v>333</v>
      </c>
      <c r="E1014" s="167" t="s">
        <v>2373</v>
      </c>
      <c r="F1014" s="167" t="s">
        <v>2374</v>
      </c>
      <c r="G1014" s="168">
        <f t="shared" si="145"/>
        <v>1.3888888888888889E-3</v>
      </c>
      <c r="H1014" s="167">
        <v>3</v>
      </c>
      <c r="I1014" s="168">
        <f t="shared" si="146"/>
        <v>4.6296296296296298E-4</v>
      </c>
    </row>
    <row r="1015" spans="1:9" ht="15.3" x14ac:dyDescent="0.5">
      <c r="A1015" s="9" t="s">
        <v>336</v>
      </c>
      <c r="B1015" s="3" t="s">
        <v>711</v>
      </c>
      <c r="C1015" s="25" t="s">
        <v>125</v>
      </c>
      <c r="D1015" s="167" t="s">
        <v>912</v>
      </c>
      <c r="E1015" s="167" t="s">
        <v>2375</v>
      </c>
      <c r="F1015" s="167" t="s">
        <v>2376</v>
      </c>
      <c r="G1015" s="168">
        <f>90/1440</f>
        <v>6.25E-2</v>
      </c>
      <c r="H1015" s="167">
        <v>3</v>
      </c>
      <c r="I1015" s="168">
        <f t="shared" si="146"/>
        <v>2.0833333333333332E-2</v>
      </c>
    </row>
    <row r="1016" spans="1:9" ht="15.3" x14ac:dyDescent="0.5">
      <c r="A1016" s="9" t="s">
        <v>337</v>
      </c>
      <c r="B1016" s="3" t="s">
        <v>712</v>
      </c>
      <c r="C1016" s="6"/>
      <c r="D1016" s="167"/>
      <c r="E1016" s="167"/>
      <c r="F1016" s="167"/>
      <c r="G1016" s="168"/>
      <c r="H1016" s="167"/>
      <c r="I1016" s="168"/>
    </row>
    <row r="1017" spans="1:9" ht="15.3" x14ac:dyDescent="0.5">
      <c r="A1017" s="167"/>
      <c r="B1017" s="3" t="s">
        <v>143</v>
      </c>
      <c r="C1017" s="25" t="s">
        <v>125</v>
      </c>
      <c r="D1017" s="167" t="s">
        <v>333</v>
      </c>
      <c r="E1017" s="167" t="s">
        <v>2373</v>
      </c>
      <c r="F1017" s="167" t="s">
        <v>2374</v>
      </c>
      <c r="G1017" s="168">
        <f t="shared" si="145"/>
        <v>1.3888888888888889E-3</v>
      </c>
      <c r="H1017" s="167">
        <v>7</v>
      </c>
      <c r="I1017" s="168">
        <f t="shared" ref="I1017:I1021" si="147">G1017/H1017</f>
        <v>1.9841269841269841E-4</v>
      </c>
    </row>
    <row r="1018" spans="1:9" ht="15.3" x14ac:dyDescent="0.5">
      <c r="A1018" s="167"/>
      <c r="B1018" s="3" t="s">
        <v>144</v>
      </c>
      <c r="C1018" s="25" t="s">
        <v>125</v>
      </c>
      <c r="D1018" s="167" t="s">
        <v>333</v>
      </c>
      <c r="E1018" s="167" t="s">
        <v>2373</v>
      </c>
      <c r="F1018" s="167" t="s">
        <v>2374</v>
      </c>
      <c r="G1018" s="168">
        <f t="shared" si="145"/>
        <v>1.3888888888888889E-3</v>
      </c>
      <c r="H1018" s="167">
        <v>5</v>
      </c>
      <c r="I1018" s="168">
        <f t="shared" si="147"/>
        <v>2.7777777777777778E-4</v>
      </c>
    </row>
    <row r="1019" spans="1:9" ht="15.3" x14ac:dyDescent="0.5">
      <c r="A1019" s="167" t="s">
        <v>338</v>
      </c>
      <c r="B1019" s="3" t="s">
        <v>145</v>
      </c>
      <c r="C1019" s="25" t="s">
        <v>125</v>
      </c>
      <c r="D1019" s="170" t="s">
        <v>333</v>
      </c>
      <c r="E1019" s="167" t="s">
        <v>2373</v>
      </c>
      <c r="F1019" s="167" t="s">
        <v>2374</v>
      </c>
      <c r="G1019" s="168">
        <f t="shared" si="145"/>
        <v>1.3888888888888889E-3</v>
      </c>
      <c r="H1019" s="167">
        <v>10</v>
      </c>
      <c r="I1019" s="168">
        <f t="shared" si="147"/>
        <v>1.3888888888888889E-4</v>
      </c>
    </row>
    <row r="1020" spans="1:9" ht="15.3" x14ac:dyDescent="0.5">
      <c r="A1020" s="167" t="s">
        <v>342</v>
      </c>
      <c r="B1020" s="3" t="s">
        <v>146</v>
      </c>
      <c r="C1020" s="25" t="s">
        <v>125</v>
      </c>
      <c r="D1020" s="167" t="s">
        <v>912</v>
      </c>
      <c r="E1020" s="167" t="s">
        <v>2375</v>
      </c>
      <c r="F1020" s="167" t="s">
        <v>2376</v>
      </c>
      <c r="G1020" s="168">
        <f>90/1440</f>
        <v>6.25E-2</v>
      </c>
      <c r="H1020" s="167">
        <v>5</v>
      </c>
      <c r="I1020" s="168">
        <f t="shared" si="147"/>
        <v>1.2500000000000001E-2</v>
      </c>
    </row>
    <row r="1021" spans="1:9" ht="15.3" x14ac:dyDescent="0.5">
      <c r="A1021" s="167" t="s">
        <v>343</v>
      </c>
      <c r="B1021" s="3" t="s">
        <v>710</v>
      </c>
      <c r="C1021" s="25" t="s">
        <v>125</v>
      </c>
      <c r="D1021" s="167" t="s">
        <v>333</v>
      </c>
      <c r="E1021" s="167" t="s">
        <v>2373</v>
      </c>
      <c r="F1021" s="167" t="s">
        <v>2374</v>
      </c>
      <c r="G1021" s="168">
        <f t="shared" si="145"/>
        <v>1.3888888888888889E-3</v>
      </c>
      <c r="H1021" s="167">
        <v>5</v>
      </c>
      <c r="I1021" s="168">
        <f t="shared" si="147"/>
        <v>2.7777777777777778E-4</v>
      </c>
    </row>
    <row r="1022" spans="1:9" ht="15.3" x14ac:dyDescent="0.5">
      <c r="A1022" s="28">
        <v>4</v>
      </c>
      <c r="B1022" s="59" t="s">
        <v>1123</v>
      </c>
      <c r="C1022" s="167"/>
      <c r="D1022" s="167"/>
      <c r="E1022" s="167"/>
      <c r="F1022" s="167"/>
      <c r="G1022" s="167"/>
      <c r="H1022" s="167"/>
      <c r="I1022" s="167"/>
    </row>
    <row r="1023" spans="1:9" ht="15.3" x14ac:dyDescent="0.5">
      <c r="A1023" s="30" t="s">
        <v>344</v>
      </c>
      <c r="B1023" s="3" t="s">
        <v>36</v>
      </c>
      <c r="C1023" s="6" t="s">
        <v>202</v>
      </c>
      <c r="D1023" s="171" t="s">
        <v>287</v>
      </c>
      <c r="E1023" s="167" t="s">
        <v>2377</v>
      </c>
      <c r="F1023" s="167" t="s">
        <v>2394</v>
      </c>
      <c r="G1023" s="168">
        <f>1/360</f>
        <v>2.7777777777777779E-3</v>
      </c>
      <c r="H1023" s="167">
        <v>3</v>
      </c>
      <c r="I1023" s="168">
        <f>G1023/H1023</f>
        <v>9.2592592592592596E-4</v>
      </c>
    </row>
    <row r="1024" spans="1:9" ht="15.3" x14ac:dyDescent="0.5">
      <c r="A1024" s="30" t="s">
        <v>345</v>
      </c>
      <c r="B1024" s="3" t="s">
        <v>37</v>
      </c>
      <c r="C1024" s="6" t="s">
        <v>202</v>
      </c>
      <c r="D1024" s="171" t="s">
        <v>424</v>
      </c>
      <c r="E1024" s="167" t="s">
        <v>2378</v>
      </c>
      <c r="F1024" s="167" t="s">
        <v>2395</v>
      </c>
      <c r="G1024" s="168">
        <f>3/360</f>
        <v>8.3333333333333332E-3</v>
      </c>
      <c r="H1024" s="167">
        <v>3</v>
      </c>
      <c r="I1024" s="168">
        <f t="shared" ref="I1024:I1079" si="148">G1024/H1024</f>
        <v>2.7777777777777779E-3</v>
      </c>
    </row>
    <row r="1025" spans="1:9" ht="15.3" x14ac:dyDescent="0.5">
      <c r="A1025" s="30" t="s">
        <v>346</v>
      </c>
      <c r="B1025" s="3" t="s">
        <v>38</v>
      </c>
      <c r="C1025" s="6" t="s">
        <v>202</v>
      </c>
      <c r="D1025" s="171" t="s">
        <v>287</v>
      </c>
      <c r="E1025" s="167" t="s">
        <v>2377</v>
      </c>
      <c r="F1025" s="167" t="s">
        <v>2394</v>
      </c>
      <c r="G1025" s="168">
        <f t="shared" ref="G1025:G1027" si="149">1/360</f>
        <v>2.7777777777777779E-3</v>
      </c>
      <c r="H1025" s="167">
        <v>3</v>
      </c>
      <c r="I1025" s="168">
        <f t="shared" si="148"/>
        <v>9.2592592592592596E-4</v>
      </c>
    </row>
    <row r="1026" spans="1:9" ht="15.3" x14ac:dyDescent="0.5">
      <c r="A1026" s="30" t="s">
        <v>347</v>
      </c>
      <c r="B1026" s="3" t="s">
        <v>39</v>
      </c>
      <c r="C1026" s="6" t="s">
        <v>202</v>
      </c>
      <c r="D1026" s="171" t="s">
        <v>425</v>
      </c>
      <c r="E1026" s="167" t="s">
        <v>2379</v>
      </c>
      <c r="F1026" s="167" t="s">
        <v>2396</v>
      </c>
      <c r="G1026" s="168">
        <f>4/360</f>
        <v>1.1111111111111112E-2</v>
      </c>
      <c r="H1026" s="167">
        <v>3</v>
      </c>
      <c r="I1026" s="168">
        <f t="shared" si="148"/>
        <v>3.7037037037037038E-3</v>
      </c>
    </row>
    <row r="1027" spans="1:9" ht="15.3" x14ac:dyDescent="0.5">
      <c r="A1027" s="30" t="s">
        <v>349</v>
      </c>
      <c r="B1027" s="3" t="s">
        <v>40</v>
      </c>
      <c r="C1027" s="6" t="s">
        <v>125</v>
      </c>
      <c r="D1027" s="171" t="s">
        <v>287</v>
      </c>
      <c r="E1027" s="167" t="s">
        <v>2377</v>
      </c>
      <c r="F1027" s="167" t="s">
        <v>2394</v>
      </c>
      <c r="G1027" s="168">
        <f t="shared" si="149"/>
        <v>2.7777777777777779E-3</v>
      </c>
      <c r="H1027" s="167">
        <v>3</v>
      </c>
      <c r="I1027" s="168">
        <f t="shared" si="148"/>
        <v>9.2592592592592596E-4</v>
      </c>
    </row>
    <row r="1028" spans="1:9" ht="15.3" x14ac:dyDescent="0.5">
      <c r="A1028" s="30" t="s">
        <v>351</v>
      </c>
      <c r="B1028" s="3" t="s">
        <v>41</v>
      </c>
      <c r="C1028" s="6" t="s">
        <v>202</v>
      </c>
      <c r="D1028" s="171" t="s">
        <v>426</v>
      </c>
      <c r="E1028" s="167" t="s">
        <v>2380</v>
      </c>
      <c r="F1028" s="167" t="s">
        <v>2397</v>
      </c>
      <c r="G1028" s="168">
        <f>20/360</f>
        <v>5.5555555555555552E-2</v>
      </c>
      <c r="H1028" s="167">
        <v>3</v>
      </c>
      <c r="I1028" s="168">
        <f t="shared" si="148"/>
        <v>1.8518518518518517E-2</v>
      </c>
    </row>
    <row r="1029" spans="1:9" ht="15.3" x14ac:dyDescent="0.5">
      <c r="A1029" s="30" t="s">
        <v>352</v>
      </c>
      <c r="B1029" s="3" t="s">
        <v>42</v>
      </c>
      <c r="C1029" s="6" t="s">
        <v>202</v>
      </c>
      <c r="D1029" s="171" t="s">
        <v>427</v>
      </c>
      <c r="E1029" s="167" t="s">
        <v>2373</v>
      </c>
      <c r="F1029" s="167" t="s">
        <v>2374</v>
      </c>
      <c r="G1029" s="168">
        <f>2/1440</f>
        <v>1.3888888888888889E-3</v>
      </c>
      <c r="H1029" s="167">
        <v>3</v>
      </c>
      <c r="I1029" s="168">
        <f t="shared" si="148"/>
        <v>4.6296296296296298E-4</v>
      </c>
    </row>
    <row r="1030" spans="1:9" ht="15.3" x14ac:dyDescent="0.5">
      <c r="A1030" s="30" t="s">
        <v>353</v>
      </c>
      <c r="B1030" s="3" t="s">
        <v>43</v>
      </c>
      <c r="C1030" s="6" t="s">
        <v>202</v>
      </c>
      <c r="D1030" s="171" t="s">
        <v>426</v>
      </c>
      <c r="E1030" s="167" t="s">
        <v>2380</v>
      </c>
      <c r="F1030" s="167" t="s">
        <v>2397</v>
      </c>
      <c r="G1030" s="168">
        <f>20/360</f>
        <v>5.5555555555555552E-2</v>
      </c>
      <c r="H1030" s="167">
        <v>3</v>
      </c>
      <c r="I1030" s="168">
        <f t="shared" si="148"/>
        <v>1.8518518518518517E-2</v>
      </c>
    </row>
    <row r="1031" spans="1:9" ht="15.3" x14ac:dyDescent="0.5">
      <c r="A1031" s="30" t="s">
        <v>354</v>
      </c>
      <c r="B1031" s="3" t="s">
        <v>44</v>
      </c>
      <c r="C1031" s="6" t="s">
        <v>202</v>
      </c>
      <c r="D1031" s="171" t="s">
        <v>287</v>
      </c>
      <c r="E1031" s="167" t="s">
        <v>2377</v>
      </c>
      <c r="F1031" s="167" t="s">
        <v>2394</v>
      </c>
      <c r="G1031" s="168">
        <f>1/360</f>
        <v>2.7777777777777779E-3</v>
      </c>
      <c r="H1031" s="167">
        <v>3</v>
      </c>
      <c r="I1031" s="168">
        <f t="shared" si="148"/>
        <v>9.2592592592592596E-4</v>
      </c>
    </row>
    <row r="1032" spans="1:9" ht="15.3" x14ac:dyDescent="0.5">
      <c r="A1032" s="30" t="s">
        <v>355</v>
      </c>
      <c r="B1032" s="3" t="s">
        <v>865</v>
      </c>
      <c r="C1032" s="6" t="s">
        <v>420</v>
      </c>
      <c r="D1032" s="171" t="s">
        <v>446</v>
      </c>
      <c r="E1032" s="167" t="s">
        <v>2381</v>
      </c>
      <c r="F1032" s="167" t="s">
        <v>2406</v>
      </c>
      <c r="G1032" s="168">
        <f>2/360</f>
        <v>5.5555555555555558E-3</v>
      </c>
      <c r="H1032" s="167">
        <v>3</v>
      </c>
      <c r="I1032" s="168">
        <f t="shared" si="148"/>
        <v>1.8518518518518519E-3</v>
      </c>
    </row>
    <row r="1033" spans="1:9" ht="15.3" x14ac:dyDescent="0.5">
      <c r="A1033" s="30" t="s">
        <v>356</v>
      </c>
      <c r="B1033" s="3" t="s">
        <v>45</v>
      </c>
      <c r="C1033" s="6" t="s">
        <v>428</v>
      </c>
      <c r="D1033" s="171" t="s">
        <v>427</v>
      </c>
      <c r="E1033" s="167" t="s">
        <v>2373</v>
      </c>
      <c r="F1033" s="167" t="s">
        <v>2374</v>
      </c>
      <c r="G1033" s="168">
        <f>2/1440</f>
        <v>1.3888888888888889E-3</v>
      </c>
      <c r="H1033" s="167">
        <v>3</v>
      </c>
      <c r="I1033" s="168">
        <f t="shared" si="148"/>
        <v>4.6296296296296298E-4</v>
      </c>
    </row>
    <row r="1034" spans="1:9" ht="15.3" x14ac:dyDescent="0.5">
      <c r="A1034" s="30" t="s">
        <v>357</v>
      </c>
      <c r="B1034" s="3" t="s">
        <v>866</v>
      </c>
      <c r="C1034" s="6" t="s">
        <v>125</v>
      </c>
      <c r="D1034" s="171" t="s">
        <v>454</v>
      </c>
      <c r="E1034" s="167" t="s">
        <v>2382</v>
      </c>
      <c r="F1034" s="167" t="s">
        <v>2399</v>
      </c>
      <c r="G1034" s="168">
        <f>1/1440</f>
        <v>6.9444444444444447E-4</v>
      </c>
      <c r="H1034" s="167">
        <v>3</v>
      </c>
      <c r="I1034" s="168">
        <f t="shared" si="148"/>
        <v>2.3148148148148149E-4</v>
      </c>
    </row>
    <row r="1035" spans="1:9" ht="15.3" x14ac:dyDescent="0.5">
      <c r="A1035" s="30" t="s">
        <v>358</v>
      </c>
      <c r="B1035" s="3" t="s">
        <v>867</v>
      </c>
      <c r="C1035" s="6" t="s">
        <v>125</v>
      </c>
      <c r="D1035" s="171" t="s">
        <v>454</v>
      </c>
      <c r="E1035" s="167" t="s">
        <v>2382</v>
      </c>
      <c r="F1035" s="167" t="s">
        <v>2399</v>
      </c>
      <c r="G1035" s="168">
        <f>1/1440</f>
        <v>6.9444444444444447E-4</v>
      </c>
      <c r="H1035" s="167">
        <v>3</v>
      </c>
      <c r="I1035" s="168">
        <f t="shared" si="148"/>
        <v>2.3148148148148149E-4</v>
      </c>
    </row>
    <row r="1036" spans="1:9" ht="15.3" x14ac:dyDescent="0.5">
      <c r="A1036" s="30" t="s">
        <v>359</v>
      </c>
      <c r="B1036" s="3" t="s">
        <v>870</v>
      </c>
      <c r="C1036" s="6" t="s">
        <v>125</v>
      </c>
      <c r="D1036" s="171" t="s">
        <v>421</v>
      </c>
      <c r="E1036" s="167" t="s">
        <v>2383</v>
      </c>
      <c r="F1036" s="167" t="s">
        <v>2400</v>
      </c>
      <c r="G1036" s="168">
        <f>5/1440</f>
        <v>3.472222222222222E-3</v>
      </c>
      <c r="H1036" s="167">
        <v>3</v>
      </c>
      <c r="I1036" s="168">
        <f t="shared" si="148"/>
        <v>1.1574074074074073E-3</v>
      </c>
    </row>
    <row r="1037" spans="1:9" ht="15.3" x14ac:dyDescent="0.5">
      <c r="A1037" s="30" t="s">
        <v>360</v>
      </c>
      <c r="B1037" s="3" t="s">
        <v>871</v>
      </c>
      <c r="C1037" s="6" t="s">
        <v>202</v>
      </c>
      <c r="D1037" s="171" t="s">
        <v>287</v>
      </c>
      <c r="E1037" s="167" t="s">
        <v>2377</v>
      </c>
      <c r="F1037" s="167" t="s">
        <v>2394</v>
      </c>
      <c r="G1037" s="168">
        <f>1/360</f>
        <v>2.7777777777777779E-3</v>
      </c>
      <c r="H1037" s="167">
        <v>3</v>
      </c>
      <c r="I1037" s="168">
        <f t="shared" si="148"/>
        <v>9.2592592592592596E-4</v>
      </c>
    </row>
    <row r="1038" spans="1:9" ht="15.3" x14ac:dyDescent="0.5">
      <c r="A1038" s="30" t="s">
        <v>492</v>
      </c>
      <c r="B1038" s="3" t="s">
        <v>1205</v>
      </c>
      <c r="C1038" s="6" t="s">
        <v>202</v>
      </c>
      <c r="D1038" s="171" t="s">
        <v>427</v>
      </c>
      <c r="E1038" s="167" t="s">
        <v>2373</v>
      </c>
      <c r="F1038" s="167" t="s">
        <v>2374</v>
      </c>
      <c r="G1038" s="168">
        <f>2/1440</f>
        <v>1.3888888888888889E-3</v>
      </c>
      <c r="H1038" s="167">
        <v>3</v>
      </c>
      <c r="I1038" s="168">
        <f t="shared" si="148"/>
        <v>4.6296296296296298E-4</v>
      </c>
    </row>
    <row r="1039" spans="1:9" ht="15.3" x14ac:dyDescent="0.5">
      <c r="A1039" s="30" t="s">
        <v>493</v>
      </c>
      <c r="B1039" s="3" t="s">
        <v>1206</v>
      </c>
      <c r="C1039" s="6" t="s">
        <v>202</v>
      </c>
      <c r="D1039" s="171" t="s">
        <v>427</v>
      </c>
      <c r="E1039" s="167" t="s">
        <v>2373</v>
      </c>
      <c r="F1039" s="167" t="s">
        <v>2374</v>
      </c>
      <c r="G1039" s="168">
        <f t="shared" ref="G1039:G1040" si="150">2/1440</f>
        <v>1.3888888888888889E-3</v>
      </c>
      <c r="H1039" s="167">
        <v>3</v>
      </c>
      <c r="I1039" s="168">
        <f t="shared" si="148"/>
        <v>4.6296296296296298E-4</v>
      </c>
    </row>
    <row r="1040" spans="1:9" ht="15.3" x14ac:dyDescent="0.5">
      <c r="A1040" s="30" t="s">
        <v>494</v>
      </c>
      <c r="B1040" s="3" t="s">
        <v>1207</v>
      </c>
      <c r="C1040" s="6" t="s">
        <v>202</v>
      </c>
      <c r="D1040" s="171" t="s">
        <v>427</v>
      </c>
      <c r="E1040" s="167" t="s">
        <v>2373</v>
      </c>
      <c r="F1040" s="167" t="s">
        <v>2374</v>
      </c>
      <c r="G1040" s="168">
        <f t="shared" si="150"/>
        <v>1.3888888888888889E-3</v>
      </c>
      <c r="H1040" s="167">
        <v>3</v>
      </c>
      <c r="I1040" s="168">
        <f t="shared" si="148"/>
        <v>4.6296296296296298E-4</v>
      </c>
    </row>
    <row r="1041" spans="1:9" ht="15.3" x14ac:dyDescent="0.5">
      <c r="A1041" s="30" t="s">
        <v>495</v>
      </c>
      <c r="B1041" s="3" t="s">
        <v>1343</v>
      </c>
      <c r="C1041" s="4" t="s">
        <v>125</v>
      </c>
      <c r="D1041" s="171" t="s">
        <v>287</v>
      </c>
      <c r="E1041" s="167" t="s">
        <v>2377</v>
      </c>
      <c r="F1041" s="167" t="s">
        <v>2394</v>
      </c>
      <c r="G1041" s="168">
        <f>1/360</f>
        <v>2.7777777777777779E-3</v>
      </c>
      <c r="H1041" s="167">
        <v>3</v>
      </c>
      <c r="I1041" s="168">
        <f t="shared" si="148"/>
        <v>9.2592592592592596E-4</v>
      </c>
    </row>
    <row r="1042" spans="1:9" ht="15.3" x14ac:dyDescent="0.5">
      <c r="A1042" s="30" t="s">
        <v>2160</v>
      </c>
      <c r="B1042" s="3" t="s">
        <v>1344</v>
      </c>
      <c r="C1042" s="4" t="s">
        <v>202</v>
      </c>
      <c r="D1042" s="171" t="s">
        <v>287</v>
      </c>
      <c r="E1042" s="167" t="s">
        <v>2377</v>
      </c>
      <c r="F1042" s="167" t="s">
        <v>2394</v>
      </c>
      <c r="G1042" s="168">
        <f>1/360</f>
        <v>2.7777777777777779E-3</v>
      </c>
      <c r="H1042" s="167">
        <v>3</v>
      </c>
      <c r="I1042" s="168">
        <f t="shared" si="148"/>
        <v>9.2592592592592596E-4</v>
      </c>
    </row>
    <row r="1043" spans="1:9" ht="15.3" x14ac:dyDescent="0.5">
      <c r="A1043" s="30" t="s">
        <v>2161</v>
      </c>
      <c r="B1043" s="3" t="s">
        <v>1345</v>
      </c>
      <c r="C1043" s="4" t="s">
        <v>125</v>
      </c>
      <c r="D1043" s="171" t="s">
        <v>427</v>
      </c>
      <c r="E1043" s="167" t="s">
        <v>2373</v>
      </c>
      <c r="F1043" s="167" t="s">
        <v>2374</v>
      </c>
      <c r="G1043" s="168">
        <f t="shared" ref="G1043" si="151">2/1440</f>
        <v>1.3888888888888889E-3</v>
      </c>
      <c r="H1043" s="167">
        <v>3</v>
      </c>
      <c r="I1043" s="168">
        <f t="shared" si="148"/>
        <v>4.6296296296296298E-4</v>
      </c>
    </row>
    <row r="1044" spans="1:9" ht="15.3" x14ac:dyDescent="0.5">
      <c r="A1044" s="30" t="s">
        <v>2162</v>
      </c>
      <c r="B1044" s="70" t="s">
        <v>1653</v>
      </c>
      <c r="C1044" s="4" t="s">
        <v>420</v>
      </c>
      <c r="D1044" s="171" t="s">
        <v>496</v>
      </c>
      <c r="E1044" s="167" t="s">
        <v>2384</v>
      </c>
      <c r="F1044" s="167" t="s">
        <v>2401</v>
      </c>
      <c r="G1044" s="168">
        <f>5/1440</f>
        <v>3.472222222222222E-3</v>
      </c>
      <c r="H1044" s="167">
        <v>3</v>
      </c>
      <c r="I1044" s="168">
        <f t="shared" si="148"/>
        <v>1.1574074074074073E-3</v>
      </c>
    </row>
    <row r="1045" spans="1:9" ht="15.3" x14ac:dyDescent="0.5">
      <c r="A1045" s="30" t="s">
        <v>2163</v>
      </c>
      <c r="B1045" s="70" t="s">
        <v>1654</v>
      </c>
      <c r="C1045" s="4" t="s">
        <v>420</v>
      </c>
      <c r="D1045" s="171" t="s">
        <v>496</v>
      </c>
      <c r="E1045" s="167" t="s">
        <v>2384</v>
      </c>
      <c r="F1045" s="167" t="s">
        <v>2401</v>
      </c>
      <c r="G1045" s="168">
        <f>5/1440</f>
        <v>3.472222222222222E-3</v>
      </c>
      <c r="H1045" s="167">
        <v>3</v>
      </c>
      <c r="I1045" s="168">
        <f t="shared" si="148"/>
        <v>1.1574074074074073E-3</v>
      </c>
    </row>
    <row r="1046" spans="1:9" ht="15.3" x14ac:dyDescent="0.5">
      <c r="A1046" s="30" t="s">
        <v>2164</v>
      </c>
      <c r="B1046" s="3" t="s">
        <v>131</v>
      </c>
      <c r="C1046" s="6" t="s">
        <v>420</v>
      </c>
      <c r="D1046" s="171" t="s">
        <v>426</v>
      </c>
      <c r="E1046" s="167" t="s">
        <v>2380</v>
      </c>
      <c r="F1046" s="167" t="s">
        <v>2397</v>
      </c>
      <c r="G1046" s="168">
        <f>20/360</f>
        <v>5.5555555555555552E-2</v>
      </c>
      <c r="H1046" s="167">
        <v>2</v>
      </c>
      <c r="I1046" s="168">
        <f t="shared" si="148"/>
        <v>2.7777777777777776E-2</v>
      </c>
    </row>
    <row r="1047" spans="1:9" ht="15.3" x14ac:dyDescent="0.5">
      <c r="A1047" s="30" t="s">
        <v>2165</v>
      </c>
      <c r="B1047" s="3" t="s">
        <v>429</v>
      </c>
      <c r="C1047" s="6" t="s">
        <v>125</v>
      </c>
      <c r="D1047" s="171" t="s">
        <v>427</v>
      </c>
      <c r="E1047" s="167" t="s">
        <v>2373</v>
      </c>
      <c r="F1047" s="167" t="s">
        <v>2374</v>
      </c>
      <c r="G1047" s="168">
        <f t="shared" ref="G1047" si="152">2/1440</f>
        <v>1.3888888888888889E-3</v>
      </c>
      <c r="H1047" s="167">
        <v>3</v>
      </c>
      <c r="I1047" s="168">
        <f t="shared" si="148"/>
        <v>4.6296296296296298E-4</v>
      </c>
    </row>
    <row r="1048" spans="1:9" ht="15.3" x14ac:dyDescent="0.5">
      <c r="A1048" s="30" t="s">
        <v>2166</v>
      </c>
      <c r="B1048" s="3" t="s">
        <v>46</v>
      </c>
      <c r="C1048" s="6" t="s">
        <v>420</v>
      </c>
      <c r="D1048" s="171" t="s">
        <v>426</v>
      </c>
      <c r="E1048" s="167" t="s">
        <v>2380</v>
      </c>
      <c r="F1048" s="167" t="s">
        <v>2397</v>
      </c>
      <c r="G1048" s="168">
        <f>20/360</f>
        <v>5.5555555555555552E-2</v>
      </c>
      <c r="H1048" s="167">
        <v>2</v>
      </c>
      <c r="I1048" s="168">
        <f t="shared" si="148"/>
        <v>2.7777777777777776E-2</v>
      </c>
    </row>
    <row r="1049" spans="1:9" ht="15.3" x14ac:dyDescent="0.5">
      <c r="A1049" s="30" t="s">
        <v>2167</v>
      </c>
      <c r="B1049" s="3" t="s">
        <v>47</v>
      </c>
      <c r="C1049" s="6" t="s">
        <v>125</v>
      </c>
      <c r="D1049" s="171" t="s">
        <v>427</v>
      </c>
      <c r="E1049" s="167" t="s">
        <v>2373</v>
      </c>
      <c r="F1049" s="167" t="s">
        <v>2374</v>
      </c>
      <c r="G1049" s="168">
        <f t="shared" ref="G1049" si="153">2/1440</f>
        <v>1.3888888888888889E-3</v>
      </c>
      <c r="H1049" s="167">
        <v>3</v>
      </c>
      <c r="I1049" s="168">
        <f t="shared" si="148"/>
        <v>4.6296296296296298E-4</v>
      </c>
    </row>
    <row r="1050" spans="1:9" ht="15.3" x14ac:dyDescent="0.5">
      <c r="A1050" s="30" t="s">
        <v>2168</v>
      </c>
      <c r="B1050" s="3" t="s">
        <v>430</v>
      </c>
      <c r="C1050" s="6" t="s">
        <v>420</v>
      </c>
      <c r="D1050" s="171" t="s">
        <v>426</v>
      </c>
      <c r="E1050" s="167" t="s">
        <v>2380</v>
      </c>
      <c r="F1050" s="167" t="s">
        <v>2397</v>
      </c>
      <c r="G1050" s="168">
        <f>20/360</f>
        <v>5.5555555555555552E-2</v>
      </c>
      <c r="H1050" s="167">
        <v>2</v>
      </c>
      <c r="I1050" s="168">
        <f t="shared" si="148"/>
        <v>2.7777777777777776E-2</v>
      </c>
    </row>
    <row r="1051" spans="1:9" ht="15.3" x14ac:dyDescent="0.5">
      <c r="A1051" s="30" t="s">
        <v>2169</v>
      </c>
      <c r="B1051" s="3" t="s">
        <v>872</v>
      </c>
      <c r="C1051" s="6" t="s">
        <v>125</v>
      </c>
      <c r="D1051" s="171" t="s">
        <v>427</v>
      </c>
      <c r="E1051" s="167" t="s">
        <v>2373</v>
      </c>
      <c r="F1051" s="167" t="s">
        <v>2374</v>
      </c>
      <c r="G1051" s="168">
        <f t="shared" ref="G1051" si="154">2/1440</f>
        <v>1.3888888888888889E-3</v>
      </c>
      <c r="H1051" s="167">
        <v>3</v>
      </c>
      <c r="I1051" s="168">
        <f t="shared" si="148"/>
        <v>4.6296296296296298E-4</v>
      </c>
    </row>
    <row r="1052" spans="1:9" ht="15.3" x14ac:dyDescent="0.5">
      <c r="A1052" s="30" t="s">
        <v>2170</v>
      </c>
      <c r="B1052" s="3" t="s">
        <v>1081</v>
      </c>
      <c r="C1052" s="6" t="s">
        <v>420</v>
      </c>
      <c r="D1052" s="171" t="s">
        <v>431</v>
      </c>
      <c r="E1052" s="167" t="s">
        <v>2387</v>
      </c>
      <c r="F1052" s="167" t="s">
        <v>2403</v>
      </c>
      <c r="G1052" s="168">
        <f>30/360</f>
        <v>8.3333333333333329E-2</v>
      </c>
      <c r="H1052" s="167">
        <v>1</v>
      </c>
      <c r="I1052" s="168">
        <f t="shared" si="148"/>
        <v>8.3333333333333329E-2</v>
      </c>
    </row>
    <row r="1053" spans="1:9" ht="15.3" x14ac:dyDescent="0.5">
      <c r="A1053" s="30" t="s">
        <v>2171</v>
      </c>
      <c r="B1053" s="3" t="s">
        <v>1082</v>
      </c>
      <c r="C1053" s="6" t="s">
        <v>202</v>
      </c>
      <c r="D1053" s="171" t="s">
        <v>1079</v>
      </c>
      <c r="E1053" s="167" t="s">
        <v>2388</v>
      </c>
      <c r="F1053" s="167" t="s">
        <v>2404</v>
      </c>
      <c r="G1053" s="168">
        <f>15/360</f>
        <v>4.1666666666666664E-2</v>
      </c>
      <c r="H1053" s="167">
        <v>3</v>
      </c>
      <c r="I1053" s="168">
        <f t="shared" si="148"/>
        <v>1.3888888888888888E-2</v>
      </c>
    </row>
    <row r="1054" spans="1:9" ht="15.3" x14ac:dyDescent="0.5">
      <c r="A1054" s="30" t="s">
        <v>2172</v>
      </c>
      <c r="B1054" s="3" t="s">
        <v>873</v>
      </c>
      <c r="C1054" s="6" t="s">
        <v>125</v>
      </c>
      <c r="D1054" s="171" t="s">
        <v>432</v>
      </c>
      <c r="E1054" s="167" t="s">
        <v>2391</v>
      </c>
      <c r="F1054" s="167" t="s">
        <v>2407</v>
      </c>
      <c r="G1054" s="168">
        <f>3/1440</f>
        <v>2.0833333333333333E-3</v>
      </c>
      <c r="H1054" s="167">
        <v>3</v>
      </c>
      <c r="I1054" s="168">
        <f t="shared" si="148"/>
        <v>6.9444444444444447E-4</v>
      </c>
    </row>
    <row r="1055" spans="1:9" ht="15.3" x14ac:dyDescent="0.5">
      <c r="A1055" s="30" t="s">
        <v>2173</v>
      </c>
      <c r="B1055" s="3" t="s">
        <v>868</v>
      </c>
      <c r="C1055" s="6" t="s">
        <v>420</v>
      </c>
      <c r="D1055" s="171" t="s">
        <v>1079</v>
      </c>
      <c r="E1055" s="167" t="s">
        <v>2388</v>
      </c>
      <c r="F1055" s="167" t="s">
        <v>2404</v>
      </c>
      <c r="G1055" s="168">
        <f>15/360</f>
        <v>4.1666666666666664E-2</v>
      </c>
      <c r="H1055" s="167">
        <v>2</v>
      </c>
      <c r="I1055" s="168">
        <f t="shared" si="148"/>
        <v>2.0833333333333332E-2</v>
      </c>
    </row>
    <row r="1056" spans="1:9" ht="15.3" x14ac:dyDescent="0.5">
      <c r="A1056" s="30" t="s">
        <v>2174</v>
      </c>
      <c r="B1056" s="3" t="s">
        <v>1655</v>
      </c>
      <c r="C1056" s="6" t="s">
        <v>125</v>
      </c>
      <c r="D1056" s="171" t="s">
        <v>427</v>
      </c>
      <c r="E1056" s="167" t="s">
        <v>2373</v>
      </c>
      <c r="F1056" s="167" t="s">
        <v>2374</v>
      </c>
      <c r="G1056" s="168">
        <f t="shared" ref="G1056" si="155">2/1440</f>
        <v>1.3888888888888889E-3</v>
      </c>
      <c r="H1056" s="167">
        <v>3</v>
      </c>
      <c r="I1056" s="168">
        <f t="shared" si="148"/>
        <v>4.6296296296296298E-4</v>
      </c>
    </row>
    <row r="1057" spans="1:9" ht="15.3" x14ac:dyDescent="0.5">
      <c r="A1057" s="30" t="s">
        <v>2175</v>
      </c>
      <c r="B1057" s="3" t="s">
        <v>1658</v>
      </c>
      <c r="C1057" s="167" t="s">
        <v>196</v>
      </c>
      <c r="D1057" s="171" t="s">
        <v>496</v>
      </c>
      <c r="E1057" s="167" t="s">
        <v>2384</v>
      </c>
      <c r="F1057" s="167" t="s">
        <v>2401</v>
      </c>
      <c r="G1057" s="168">
        <f>5/360</f>
        <v>1.3888888888888888E-2</v>
      </c>
      <c r="H1057" s="167">
        <v>1</v>
      </c>
      <c r="I1057" s="168">
        <f t="shared" si="148"/>
        <v>1.3888888888888888E-2</v>
      </c>
    </row>
    <row r="1058" spans="1:9" ht="15.3" x14ac:dyDescent="0.5">
      <c r="A1058" s="30" t="s">
        <v>2176</v>
      </c>
      <c r="B1058" s="70" t="s">
        <v>1656</v>
      </c>
      <c r="C1058" s="4" t="s">
        <v>202</v>
      </c>
      <c r="D1058" s="171" t="s">
        <v>1079</v>
      </c>
      <c r="E1058" s="167" t="s">
        <v>2388</v>
      </c>
      <c r="F1058" s="167" t="s">
        <v>2404</v>
      </c>
      <c r="G1058" s="168">
        <f>15/360</f>
        <v>4.1666666666666664E-2</v>
      </c>
      <c r="H1058" s="167">
        <v>3</v>
      </c>
      <c r="I1058" s="168">
        <f t="shared" si="148"/>
        <v>1.3888888888888888E-2</v>
      </c>
    </row>
    <row r="1059" spans="1:9" ht="15.3" x14ac:dyDescent="0.5">
      <c r="A1059" s="30" t="s">
        <v>2177</v>
      </c>
      <c r="B1059" s="70" t="s">
        <v>1657</v>
      </c>
      <c r="C1059" s="4" t="s">
        <v>125</v>
      </c>
      <c r="D1059" s="171" t="s">
        <v>427</v>
      </c>
      <c r="E1059" s="167" t="s">
        <v>2373</v>
      </c>
      <c r="F1059" s="167" t="s">
        <v>2374</v>
      </c>
      <c r="G1059" s="168">
        <f t="shared" ref="G1059" si="156">2/1440</f>
        <v>1.3888888888888889E-3</v>
      </c>
      <c r="H1059" s="167">
        <v>3</v>
      </c>
      <c r="I1059" s="168">
        <f t="shared" si="148"/>
        <v>4.6296296296296298E-4</v>
      </c>
    </row>
    <row r="1060" spans="1:9" ht="15.3" x14ac:dyDescent="0.5">
      <c r="A1060" s="30" t="s">
        <v>2178</v>
      </c>
      <c r="B1060" s="3" t="s">
        <v>49</v>
      </c>
      <c r="C1060" s="6" t="s">
        <v>420</v>
      </c>
      <c r="D1060" s="171" t="s">
        <v>1108</v>
      </c>
      <c r="E1060" s="167" t="s">
        <v>2393</v>
      </c>
      <c r="F1060" s="167" t="s">
        <v>2405</v>
      </c>
      <c r="G1060" s="168">
        <f>25/360</f>
        <v>6.9444444444444448E-2</v>
      </c>
      <c r="H1060" s="167">
        <v>1</v>
      </c>
      <c r="I1060" s="168">
        <f t="shared" si="148"/>
        <v>6.9444444444444448E-2</v>
      </c>
    </row>
    <row r="1061" spans="1:9" ht="15.3" x14ac:dyDescent="0.5">
      <c r="A1061" s="30" t="s">
        <v>2179</v>
      </c>
      <c r="B1061" s="3" t="s">
        <v>877</v>
      </c>
      <c r="C1061" s="6" t="s">
        <v>125</v>
      </c>
      <c r="D1061" s="171" t="s">
        <v>432</v>
      </c>
      <c r="E1061" s="167" t="s">
        <v>2391</v>
      </c>
      <c r="F1061" s="167" t="s">
        <v>2407</v>
      </c>
      <c r="G1061" s="168">
        <f>3/1440</f>
        <v>2.0833333333333333E-3</v>
      </c>
      <c r="H1061" s="167">
        <v>3</v>
      </c>
      <c r="I1061" s="168">
        <f t="shared" si="148"/>
        <v>6.9444444444444447E-4</v>
      </c>
    </row>
    <row r="1062" spans="1:9" ht="15.3" x14ac:dyDescent="0.5">
      <c r="A1062" s="30" t="s">
        <v>2180</v>
      </c>
      <c r="B1062" s="3" t="s">
        <v>874</v>
      </c>
      <c r="C1062" s="6" t="s">
        <v>420</v>
      </c>
      <c r="D1062" s="171" t="s">
        <v>1108</v>
      </c>
      <c r="E1062" s="167" t="s">
        <v>2393</v>
      </c>
      <c r="F1062" s="167" t="s">
        <v>2405</v>
      </c>
      <c r="G1062" s="168">
        <f>25/360</f>
        <v>6.9444444444444448E-2</v>
      </c>
      <c r="H1062" s="167">
        <v>1</v>
      </c>
      <c r="I1062" s="168">
        <f t="shared" si="148"/>
        <v>6.9444444444444448E-2</v>
      </c>
    </row>
    <row r="1063" spans="1:9" ht="15.3" x14ac:dyDescent="0.5">
      <c r="A1063" s="30" t="s">
        <v>2181</v>
      </c>
      <c r="B1063" s="3" t="s">
        <v>875</v>
      </c>
      <c r="C1063" s="6" t="s">
        <v>202</v>
      </c>
      <c r="D1063" s="171" t="s">
        <v>426</v>
      </c>
      <c r="E1063" s="167" t="s">
        <v>2380</v>
      </c>
      <c r="F1063" s="167" t="s">
        <v>2397</v>
      </c>
      <c r="G1063" s="168">
        <f>20/360</f>
        <v>5.5555555555555552E-2</v>
      </c>
      <c r="H1063" s="167">
        <v>3</v>
      </c>
      <c r="I1063" s="168">
        <f t="shared" si="148"/>
        <v>1.8518518518518517E-2</v>
      </c>
    </row>
    <row r="1064" spans="1:9" ht="15.3" x14ac:dyDescent="0.5">
      <c r="A1064" s="30" t="s">
        <v>2182</v>
      </c>
      <c r="B1064" s="3" t="s">
        <v>876</v>
      </c>
      <c r="C1064" s="6" t="s">
        <v>125</v>
      </c>
      <c r="D1064" s="171" t="s">
        <v>432</v>
      </c>
      <c r="E1064" s="167" t="s">
        <v>2391</v>
      </c>
      <c r="F1064" s="167" t="s">
        <v>2407</v>
      </c>
      <c r="G1064" s="168">
        <f>3/1440</f>
        <v>2.0833333333333333E-3</v>
      </c>
      <c r="H1064" s="167">
        <v>3</v>
      </c>
      <c r="I1064" s="168">
        <f t="shared" si="148"/>
        <v>6.9444444444444447E-4</v>
      </c>
    </row>
    <row r="1065" spans="1:9" ht="15.3" x14ac:dyDescent="0.5">
      <c r="A1065" s="30" t="s">
        <v>2183</v>
      </c>
      <c r="B1065" s="3" t="s">
        <v>1659</v>
      </c>
      <c r="C1065" s="6" t="s">
        <v>420</v>
      </c>
      <c r="D1065" s="171" t="s">
        <v>426</v>
      </c>
      <c r="E1065" s="167" t="s">
        <v>2380</v>
      </c>
      <c r="F1065" s="167" t="s">
        <v>2397</v>
      </c>
      <c r="G1065" s="168">
        <f>20/360</f>
        <v>5.5555555555555552E-2</v>
      </c>
      <c r="H1065" s="167">
        <v>1</v>
      </c>
      <c r="I1065" s="168">
        <f t="shared" si="148"/>
        <v>5.5555555555555552E-2</v>
      </c>
    </row>
    <row r="1066" spans="1:9" ht="15.3" x14ac:dyDescent="0.5">
      <c r="A1066" s="30" t="s">
        <v>2184</v>
      </c>
      <c r="B1066" s="3" t="s">
        <v>1660</v>
      </c>
      <c r="C1066" s="6" t="s">
        <v>125</v>
      </c>
      <c r="D1066" s="171" t="s">
        <v>432</v>
      </c>
      <c r="E1066" s="167" t="s">
        <v>2391</v>
      </c>
      <c r="F1066" s="167" t="s">
        <v>2407</v>
      </c>
      <c r="G1066" s="168">
        <f>3/1440</f>
        <v>2.0833333333333333E-3</v>
      </c>
      <c r="H1066" s="167">
        <v>3</v>
      </c>
      <c r="I1066" s="168">
        <f t="shared" si="148"/>
        <v>6.9444444444444447E-4</v>
      </c>
    </row>
    <row r="1067" spans="1:9" ht="15.3" x14ac:dyDescent="0.55000000000000004">
      <c r="A1067" s="30" t="s">
        <v>2185</v>
      </c>
      <c r="B1067" s="172" t="s">
        <v>1661</v>
      </c>
      <c r="C1067" s="6" t="s">
        <v>202</v>
      </c>
      <c r="D1067" s="171" t="s">
        <v>287</v>
      </c>
      <c r="E1067" s="167" t="s">
        <v>2377</v>
      </c>
      <c r="F1067" s="167" t="s">
        <v>2394</v>
      </c>
      <c r="G1067" s="168">
        <f>1/360</f>
        <v>2.7777777777777779E-3</v>
      </c>
      <c r="H1067" s="167">
        <v>3</v>
      </c>
      <c r="I1067" s="168">
        <f t="shared" si="148"/>
        <v>9.2592592592592596E-4</v>
      </c>
    </row>
    <row r="1068" spans="1:9" ht="15.3" x14ac:dyDescent="0.5">
      <c r="A1068" s="30" t="s">
        <v>2186</v>
      </c>
      <c r="B1068" s="3" t="s">
        <v>1084</v>
      </c>
      <c r="C1068" s="6" t="s">
        <v>202</v>
      </c>
      <c r="D1068" s="171" t="s">
        <v>434</v>
      </c>
      <c r="E1068" s="167" t="s">
        <v>2390</v>
      </c>
      <c r="F1068" s="167" t="s">
        <v>2402</v>
      </c>
      <c r="G1068" s="168">
        <f>10/360</f>
        <v>2.7777777777777776E-2</v>
      </c>
      <c r="H1068" s="167">
        <v>3</v>
      </c>
      <c r="I1068" s="168">
        <f t="shared" si="148"/>
        <v>9.2592592592592587E-3</v>
      </c>
    </row>
    <row r="1069" spans="1:9" ht="15.3" x14ac:dyDescent="0.5">
      <c r="A1069" s="30" t="s">
        <v>2187</v>
      </c>
      <c r="B1069" s="3" t="s">
        <v>878</v>
      </c>
      <c r="C1069" s="6" t="s">
        <v>125</v>
      </c>
      <c r="D1069" s="171" t="s">
        <v>446</v>
      </c>
      <c r="E1069" s="167" t="s">
        <v>2381</v>
      </c>
      <c r="F1069" s="167" t="s">
        <v>2406</v>
      </c>
      <c r="G1069" s="168">
        <f>2/360</f>
        <v>5.5555555555555558E-3</v>
      </c>
      <c r="H1069" s="167">
        <v>3</v>
      </c>
      <c r="I1069" s="168">
        <f t="shared" si="148"/>
        <v>1.8518518518518519E-3</v>
      </c>
    </row>
    <row r="1070" spans="1:9" ht="15.3" x14ac:dyDescent="0.5">
      <c r="A1070" s="30" t="s">
        <v>2188</v>
      </c>
      <c r="B1070" s="3" t="s">
        <v>53</v>
      </c>
      <c r="C1070" s="6" t="s">
        <v>313</v>
      </c>
      <c r="D1070" s="171" t="s">
        <v>1669</v>
      </c>
      <c r="E1070" s="167" t="s">
        <v>2392</v>
      </c>
      <c r="F1070" s="167" t="s">
        <v>2408</v>
      </c>
      <c r="G1070" s="168">
        <f>40/1440</f>
        <v>2.7777777777777776E-2</v>
      </c>
      <c r="H1070" s="167">
        <v>3</v>
      </c>
      <c r="I1070" s="168">
        <f t="shared" si="148"/>
        <v>9.2592592592592587E-3</v>
      </c>
    </row>
    <row r="1071" spans="1:9" ht="15.3" x14ac:dyDescent="0.5">
      <c r="A1071" s="30" t="s">
        <v>2189</v>
      </c>
      <c r="B1071" s="3" t="s">
        <v>186</v>
      </c>
      <c r="C1071" s="4" t="s">
        <v>202</v>
      </c>
      <c r="D1071" s="171" t="s">
        <v>434</v>
      </c>
      <c r="E1071" s="167" t="s">
        <v>2390</v>
      </c>
      <c r="F1071" s="167" t="s">
        <v>2402</v>
      </c>
      <c r="G1071" s="168">
        <f>10/360</f>
        <v>2.7777777777777776E-2</v>
      </c>
      <c r="H1071" s="167">
        <v>3</v>
      </c>
      <c r="I1071" s="168">
        <f t="shared" si="148"/>
        <v>9.2592592592592587E-3</v>
      </c>
    </row>
    <row r="1072" spans="1:9" ht="15.3" x14ac:dyDescent="0.5">
      <c r="A1072" s="30" t="s">
        <v>2190</v>
      </c>
      <c r="B1072" s="3" t="s">
        <v>879</v>
      </c>
      <c r="C1072" s="6" t="s">
        <v>125</v>
      </c>
      <c r="D1072" s="171" t="s">
        <v>426</v>
      </c>
      <c r="E1072" s="167" t="s">
        <v>2380</v>
      </c>
      <c r="F1072" s="167" t="s">
        <v>2397</v>
      </c>
      <c r="G1072" s="168">
        <f>20/360</f>
        <v>5.5555555555555552E-2</v>
      </c>
      <c r="H1072" s="167">
        <v>3</v>
      </c>
      <c r="I1072" s="168">
        <f t="shared" si="148"/>
        <v>1.8518518518518517E-2</v>
      </c>
    </row>
    <row r="1073" spans="1:9" ht="15.3" x14ac:dyDescent="0.5">
      <c r="A1073" s="30" t="s">
        <v>2191</v>
      </c>
      <c r="B1073" s="3" t="s">
        <v>51</v>
      </c>
      <c r="C1073" s="6" t="s">
        <v>125</v>
      </c>
      <c r="D1073" s="171" t="s">
        <v>287</v>
      </c>
      <c r="E1073" s="167" t="s">
        <v>2377</v>
      </c>
      <c r="F1073" s="167" t="s">
        <v>2394</v>
      </c>
      <c r="G1073" s="168">
        <f>1/360</f>
        <v>2.7777777777777779E-3</v>
      </c>
      <c r="H1073" s="167">
        <v>3</v>
      </c>
      <c r="I1073" s="168">
        <f t="shared" si="148"/>
        <v>9.2592592592592596E-4</v>
      </c>
    </row>
    <row r="1074" spans="1:9" ht="15.3" x14ac:dyDescent="0.5">
      <c r="A1074" s="30" t="s">
        <v>2192</v>
      </c>
      <c r="B1074" s="3" t="s">
        <v>54</v>
      </c>
      <c r="C1074" s="6" t="s">
        <v>202</v>
      </c>
      <c r="D1074" s="171" t="s">
        <v>435</v>
      </c>
      <c r="E1074" s="167" t="s">
        <v>2389</v>
      </c>
      <c r="F1074" s="167" t="s">
        <v>2410</v>
      </c>
      <c r="G1074" s="168">
        <f>20/1440</f>
        <v>1.3888888888888888E-2</v>
      </c>
      <c r="H1074" s="167">
        <v>3</v>
      </c>
      <c r="I1074" s="168">
        <f t="shared" si="148"/>
        <v>4.6296296296296294E-3</v>
      </c>
    </row>
    <row r="1075" spans="1:9" ht="15.3" x14ac:dyDescent="0.5">
      <c r="A1075" s="30" t="s">
        <v>2193</v>
      </c>
      <c r="B1075" s="3" t="s">
        <v>55</v>
      </c>
      <c r="C1075" s="6" t="s">
        <v>202</v>
      </c>
      <c r="D1075" s="171" t="s">
        <v>427</v>
      </c>
      <c r="E1075" s="167" t="s">
        <v>2373</v>
      </c>
      <c r="F1075" s="167" t="s">
        <v>2374</v>
      </c>
      <c r="G1075" s="168">
        <f t="shared" ref="G1075" si="157">2/1440</f>
        <v>1.3888888888888889E-3</v>
      </c>
      <c r="H1075" s="167">
        <v>3</v>
      </c>
      <c r="I1075" s="168">
        <f t="shared" si="148"/>
        <v>4.6296296296296298E-4</v>
      </c>
    </row>
    <row r="1076" spans="1:9" ht="15.3" x14ac:dyDescent="0.5">
      <c r="A1076" s="30" t="s">
        <v>2194</v>
      </c>
      <c r="B1076" s="3" t="s">
        <v>56</v>
      </c>
      <c r="C1076" s="6" t="s">
        <v>202</v>
      </c>
      <c r="D1076" s="171" t="s">
        <v>436</v>
      </c>
      <c r="E1076" s="167" t="s">
        <v>2386</v>
      </c>
      <c r="F1076" s="167" t="s">
        <v>2409</v>
      </c>
      <c r="G1076" s="168">
        <f>6/1440</f>
        <v>4.1666666666666666E-3</v>
      </c>
      <c r="H1076" s="167">
        <v>3</v>
      </c>
      <c r="I1076" s="168">
        <f t="shared" si="148"/>
        <v>1.3888888888888889E-3</v>
      </c>
    </row>
    <row r="1077" spans="1:9" ht="15.3" x14ac:dyDescent="0.5">
      <c r="A1077" s="30" t="s">
        <v>2195</v>
      </c>
      <c r="B1077" s="70" t="s">
        <v>1673</v>
      </c>
      <c r="C1077" s="4" t="s">
        <v>125</v>
      </c>
      <c r="D1077" s="171" t="s">
        <v>287</v>
      </c>
      <c r="E1077" s="167" t="s">
        <v>2377</v>
      </c>
      <c r="F1077" s="167" t="s">
        <v>2394</v>
      </c>
      <c r="G1077" s="168">
        <f>1/360</f>
        <v>2.7777777777777779E-3</v>
      </c>
      <c r="H1077" s="167">
        <v>3</v>
      </c>
      <c r="I1077" s="168">
        <f t="shared" si="148"/>
        <v>9.2592592592592596E-4</v>
      </c>
    </row>
    <row r="1078" spans="1:9" ht="15.3" x14ac:dyDescent="0.5">
      <c r="A1078" s="30" t="s">
        <v>2196</v>
      </c>
      <c r="B1078" s="70" t="s">
        <v>1674</v>
      </c>
      <c r="C1078" s="4" t="s">
        <v>420</v>
      </c>
      <c r="D1078" s="171" t="s">
        <v>1083</v>
      </c>
      <c r="E1078" s="167" t="s">
        <v>2385</v>
      </c>
      <c r="F1078" s="167" t="s">
        <v>2398</v>
      </c>
      <c r="G1078" s="168">
        <f>50/360</f>
        <v>0.1388888888888889</v>
      </c>
      <c r="H1078" s="167">
        <v>2</v>
      </c>
      <c r="I1078" s="168">
        <f t="shared" si="148"/>
        <v>6.9444444444444448E-2</v>
      </c>
    </row>
    <row r="1079" spans="1:9" ht="15.3" x14ac:dyDescent="0.5">
      <c r="A1079" s="30" t="s">
        <v>2197</v>
      </c>
      <c r="B1079" s="70" t="s">
        <v>869</v>
      </c>
      <c r="C1079" s="4" t="s">
        <v>202</v>
      </c>
      <c r="D1079" s="171" t="s">
        <v>454</v>
      </c>
      <c r="E1079" s="167" t="s">
        <v>2382</v>
      </c>
      <c r="F1079" s="167" t="s">
        <v>2399</v>
      </c>
      <c r="G1079" s="168">
        <f>1/1440</f>
        <v>6.9444444444444447E-4</v>
      </c>
      <c r="H1079" s="167">
        <v>3</v>
      </c>
      <c r="I1079" s="168">
        <f t="shared" si="148"/>
        <v>2.3148148148148149E-4</v>
      </c>
    </row>
    <row r="1080" spans="1:9" ht="15.3" x14ac:dyDescent="0.5">
      <c r="A1080" s="121">
        <v>5</v>
      </c>
      <c r="B1080" s="59" t="s">
        <v>1675</v>
      </c>
      <c r="C1080" s="167"/>
      <c r="D1080" s="167"/>
      <c r="E1080" s="167"/>
      <c r="F1080" s="167"/>
      <c r="G1080" s="167"/>
      <c r="H1080" s="167"/>
      <c r="I1080" s="167"/>
    </row>
    <row r="1081" spans="1:9" ht="30.6" x14ac:dyDescent="0.5">
      <c r="A1081" s="167" t="s">
        <v>398</v>
      </c>
      <c r="B1081" s="16" t="s">
        <v>1676</v>
      </c>
      <c r="C1081" s="4" t="s">
        <v>125</v>
      </c>
      <c r="D1081" s="118" t="s">
        <v>287</v>
      </c>
      <c r="E1081" s="167" t="s">
        <v>2443</v>
      </c>
      <c r="F1081" s="167" t="s">
        <v>2413</v>
      </c>
      <c r="G1081" s="168">
        <f>1/495</f>
        <v>2.0202020202020202E-3</v>
      </c>
      <c r="H1081" s="167">
        <v>3</v>
      </c>
      <c r="I1081" s="168">
        <f t="shared" ref="I1081:I1091" si="158">G1081/H1081</f>
        <v>6.7340067340067344E-4</v>
      </c>
    </row>
    <row r="1082" spans="1:9" ht="15.3" x14ac:dyDescent="0.5">
      <c r="A1082" s="167" t="s">
        <v>399</v>
      </c>
      <c r="B1082" s="70" t="s">
        <v>2298</v>
      </c>
      <c r="C1082" s="4" t="s">
        <v>197</v>
      </c>
      <c r="D1082" s="118" t="s">
        <v>287</v>
      </c>
      <c r="E1082" s="167" t="s">
        <v>2443</v>
      </c>
      <c r="F1082" s="167" t="s">
        <v>2413</v>
      </c>
      <c r="G1082" s="168">
        <f t="shared" ref="G1082:G1091" si="159">1/495</f>
        <v>2.0202020202020202E-3</v>
      </c>
      <c r="H1082" s="167">
        <v>3</v>
      </c>
      <c r="I1082" s="168">
        <f t="shared" si="158"/>
        <v>6.7340067340067344E-4</v>
      </c>
    </row>
    <row r="1083" spans="1:9" ht="15.3" x14ac:dyDescent="0.5">
      <c r="A1083" s="167" t="s">
        <v>400</v>
      </c>
      <c r="B1083" s="70" t="s">
        <v>2299</v>
      </c>
      <c r="C1083" s="4" t="s">
        <v>197</v>
      </c>
      <c r="D1083" s="118" t="s">
        <v>287</v>
      </c>
      <c r="E1083" s="167" t="s">
        <v>2443</v>
      </c>
      <c r="F1083" s="167" t="s">
        <v>2413</v>
      </c>
      <c r="G1083" s="168">
        <f t="shared" si="159"/>
        <v>2.0202020202020202E-3</v>
      </c>
      <c r="H1083" s="167">
        <v>3</v>
      </c>
      <c r="I1083" s="168">
        <f t="shared" si="158"/>
        <v>6.7340067340067344E-4</v>
      </c>
    </row>
    <row r="1084" spans="1:9" ht="15.3" x14ac:dyDescent="0.5">
      <c r="A1084" s="167" t="s">
        <v>401</v>
      </c>
      <c r="B1084" s="70" t="s">
        <v>2300</v>
      </c>
      <c r="C1084" s="4" t="s">
        <v>197</v>
      </c>
      <c r="D1084" s="118" t="s">
        <v>287</v>
      </c>
      <c r="E1084" s="167" t="s">
        <v>2443</v>
      </c>
      <c r="F1084" s="167" t="s">
        <v>2413</v>
      </c>
      <c r="G1084" s="168">
        <f t="shared" si="159"/>
        <v>2.0202020202020202E-3</v>
      </c>
      <c r="H1084" s="167">
        <v>3</v>
      </c>
      <c r="I1084" s="168">
        <f t="shared" si="158"/>
        <v>6.7340067340067344E-4</v>
      </c>
    </row>
    <row r="1085" spans="1:9" ht="30.6" x14ac:dyDescent="0.5">
      <c r="A1085" s="167" t="s">
        <v>402</v>
      </c>
      <c r="B1085" s="16" t="s">
        <v>2301</v>
      </c>
      <c r="C1085" s="4" t="s">
        <v>125</v>
      </c>
      <c r="D1085" s="118" t="s">
        <v>287</v>
      </c>
      <c r="E1085" s="167" t="s">
        <v>2443</v>
      </c>
      <c r="F1085" s="167" t="s">
        <v>2413</v>
      </c>
      <c r="G1085" s="168">
        <f t="shared" si="159"/>
        <v>2.0202020202020202E-3</v>
      </c>
      <c r="H1085" s="167">
        <v>3</v>
      </c>
      <c r="I1085" s="168">
        <f t="shared" si="158"/>
        <v>6.7340067340067344E-4</v>
      </c>
    </row>
    <row r="1086" spans="1:9" ht="15.3" x14ac:dyDescent="0.5">
      <c r="A1086" s="167" t="s">
        <v>403</v>
      </c>
      <c r="B1086" s="16" t="s">
        <v>2302</v>
      </c>
      <c r="C1086" s="4" t="s">
        <v>125</v>
      </c>
      <c r="D1086" s="118" t="s">
        <v>287</v>
      </c>
      <c r="E1086" s="167" t="s">
        <v>2443</v>
      </c>
      <c r="F1086" s="167" t="s">
        <v>2413</v>
      </c>
      <c r="G1086" s="168">
        <f t="shared" si="159"/>
        <v>2.0202020202020202E-3</v>
      </c>
      <c r="H1086" s="167">
        <v>3</v>
      </c>
      <c r="I1086" s="168">
        <f t="shared" si="158"/>
        <v>6.7340067340067344E-4</v>
      </c>
    </row>
    <row r="1087" spans="1:9" ht="15.3" x14ac:dyDescent="0.5">
      <c r="A1087" s="167" t="s">
        <v>404</v>
      </c>
      <c r="B1087" s="16" t="s">
        <v>2303</v>
      </c>
      <c r="C1087" s="4" t="s">
        <v>125</v>
      </c>
      <c r="D1087" s="118" t="s">
        <v>287</v>
      </c>
      <c r="E1087" s="167" t="s">
        <v>2443</v>
      </c>
      <c r="F1087" s="167" t="s">
        <v>2413</v>
      </c>
      <c r="G1087" s="168">
        <f t="shared" si="159"/>
        <v>2.0202020202020202E-3</v>
      </c>
      <c r="H1087" s="167">
        <v>3</v>
      </c>
      <c r="I1087" s="168">
        <f t="shared" si="158"/>
        <v>6.7340067340067344E-4</v>
      </c>
    </row>
    <row r="1088" spans="1:9" ht="30.6" x14ac:dyDescent="0.5">
      <c r="A1088" s="167" t="s">
        <v>405</v>
      </c>
      <c r="B1088" s="16" t="s">
        <v>2304</v>
      </c>
      <c r="C1088" s="4" t="s">
        <v>125</v>
      </c>
      <c r="D1088" s="118" t="s">
        <v>287</v>
      </c>
      <c r="E1088" s="167" t="s">
        <v>2443</v>
      </c>
      <c r="F1088" s="167" t="s">
        <v>2413</v>
      </c>
      <c r="G1088" s="168">
        <f t="shared" si="159"/>
        <v>2.0202020202020202E-3</v>
      </c>
      <c r="H1088" s="167">
        <v>3</v>
      </c>
      <c r="I1088" s="168">
        <f t="shared" si="158"/>
        <v>6.7340067340067344E-4</v>
      </c>
    </row>
    <row r="1089" spans="1:9" ht="15.3" x14ac:dyDescent="0.5">
      <c r="A1089" s="167" t="s">
        <v>406</v>
      </c>
      <c r="B1089" s="16" t="s">
        <v>2305</v>
      </c>
      <c r="C1089" s="4" t="s">
        <v>125</v>
      </c>
      <c r="D1089" s="118" t="s">
        <v>287</v>
      </c>
      <c r="E1089" s="167" t="s">
        <v>2443</v>
      </c>
      <c r="F1089" s="167" t="s">
        <v>2413</v>
      </c>
      <c r="G1089" s="168">
        <f t="shared" si="159"/>
        <v>2.0202020202020202E-3</v>
      </c>
      <c r="H1089" s="167">
        <v>3</v>
      </c>
      <c r="I1089" s="168">
        <f t="shared" si="158"/>
        <v>6.7340067340067344E-4</v>
      </c>
    </row>
    <row r="1090" spans="1:9" ht="15.3" x14ac:dyDescent="0.5">
      <c r="A1090" s="167" t="s">
        <v>407</v>
      </c>
      <c r="B1090" s="16" t="s">
        <v>2306</v>
      </c>
      <c r="C1090" s="4" t="s">
        <v>125</v>
      </c>
      <c r="D1090" s="118" t="s">
        <v>287</v>
      </c>
      <c r="E1090" s="167" t="s">
        <v>2443</v>
      </c>
      <c r="F1090" s="167" t="s">
        <v>2413</v>
      </c>
      <c r="G1090" s="168">
        <f t="shared" si="159"/>
        <v>2.0202020202020202E-3</v>
      </c>
      <c r="H1090" s="167">
        <v>3</v>
      </c>
      <c r="I1090" s="168">
        <f t="shared" si="158"/>
        <v>6.7340067340067344E-4</v>
      </c>
    </row>
    <row r="1091" spans="1:9" ht="30.6" x14ac:dyDescent="0.5">
      <c r="A1091" s="167" t="s">
        <v>408</v>
      </c>
      <c r="B1091" s="16" t="s">
        <v>2307</v>
      </c>
      <c r="C1091" s="4" t="s">
        <v>125</v>
      </c>
      <c r="D1091" s="118" t="s">
        <v>287</v>
      </c>
      <c r="E1091" s="167" t="s">
        <v>2443</v>
      </c>
      <c r="F1091" s="167" t="s">
        <v>2413</v>
      </c>
      <c r="G1091" s="168">
        <f t="shared" si="159"/>
        <v>2.0202020202020202E-3</v>
      </c>
      <c r="H1091" s="167">
        <v>3</v>
      </c>
      <c r="I1091" s="168">
        <f t="shared" si="158"/>
        <v>6.7340067340067344E-4</v>
      </c>
    </row>
    <row r="1092" spans="1:9" ht="15.3" x14ac:dyDescent="0.5">
      <c r="A1092" s="121">
        <v>6</v>
      </c>
      <c r="B1092" s="59" t="s">
        <v>1691</v>
      </c>
      <c r="C1092" s="167"/>
      <c r="D1092" s="167"/>
      <c r="E1092" s="167"/>
      <c r="F1092" s="167"/>
      <c r="G1092" s="167"/>
      <c r="H1092" s="167"/>
      <c r="I1092" s="167"/>
    </row>
    <row r="1093" spans="1:9" ht="15.3" x14ac:dyDescent="0.5">
      <c r="A1093" s="167" t="s">
        <v>448</v>
      </c>
      <c r="B1093" s="70" t="s">
        <v>212</v>
      </c>
      <c r="C1093" s="4" t="s">
        <v>197</v>
      </c>
      <c r="D1093" s="118" t="s">
        <v>287</v>
      </c>
      <c r="E1093" s="167" t="s">
        <v>2377</v>
      </c>
      <c r="F1093" s="167" t="s">
        <v>2394</v>
      </c>
      <c r="G1093" s="168">
        <f>1/360</f>
        <v>2.7777777777777779E-3</v>
      </c>
      <c r="H1093" s="167">
        <v>3</v>
      </c>
      <c r="I1093" s="168">
        <f>G1093/H1093</f>
        <v>9.2592592592592596E-4</v>
      </c>
    </row>
    <row r="1094" spans="1:9" ht="15.3" x14ac:dyDescent="0.5">
      <c r="A1094" s="167" t="s">
        <v>449</v>
      </c>
      <c r="B1094" s="70" t="s">
        <v>2308</v>
      </c>
      <c r="C1094" s="4" t="s">
        <v>197</v>
      </c>
      <c r="D1094" s="118" t="s">
        <v>287</v>
      </c>
      <c r="E1094" s="167" t="s">
        <v>2377</v>
      </c>
      <c r="F1094" s="167" t="s">
        <v>2394</v>
      </c>
      <c r="G1094" s="168">
        <f t="shared" ref="G1094:G1110" si="160">1/360</f>
        <v>2.7777777777777779E-3</v>
      </c>
      <c r="H1094" s="167">
        <v>3</v>
      </c>
      <c r="I1094" s="168">
        <f t="shared" ref="I1094:I1110" si="161">G1094/H1094</f>
        <v>9.2592592592592596E-4</v>
      </c>
    </row>
    <row r="1095" spans="1:9" ht="15.3" x14ac:dyDescent="0.5">
      <c r="A1095" s="167" t="s">
        <v>450</v>
      </c>
      <c r="B1095" s="70" t="s">
        <v>1276</v>
      </c>
      <c r="C1095" s="4" t="s">
        <v>197</v>
      </c>
      <c r="D1095" s="118" t="s">
        <v>287</v>
      </c>
      <c r="E1095" s="167" t="s">
        <v>2377</v>
      </c>
      <c r="F1095" s="167" t="s">
        <v>2394</v>
      </c>
      <c r="G1095" s="168">
        <f t="shared" si="160"/>
        <v>2.7777777777777779E-3</v>
      </c>
      <c r="H1095" s="167">
        <v>3</v>
      </c>
      <c r="I1095" s="168">
        <f t="shared" si="161"/>
        <v>9.2592592592592596E-4</v>
      </c>
    </row>
    <row r="1096" spans="1:9" ht="15.3" x14ac:dyDescent="0.5">
      <c r="A1096" s="167" t="s">
        <v>451</v>
      </c>
      <c r="B1096" s="70" t="s">
        <v>2309</v>
      </c>
      <c r="C1096" s="4" t="s">
        <v>197</v>
      </c>
      <c r="D1096" s="118" t="s">
        <v>287</v>
      </c>
      <c r="E1096" s="167" t="s">
        <v>2377</v>
      </c>
      <c r="F1096" s="167" t="s">
        <v>2394</v>
      </c>
      <c r="G1096" s="168">
        <f t="shared" si="160"/>
        <v>2.7777777777777779E-3</v>
      </c>
      <c r="H1096" s="167">
        <v>3</v>
      </c>
      <c r="I1096" s="168">
        <f t="shared" si="161"/>
        <v>9.2592592592592596E-4</v>
      </c>
    </row>
    <row r="1097" spans="1:9" ht="15.3" x14ac:dyDescent="0.5">
      <c r="A1097" s="167" t="s">
        <v>452</v>
      </c>
      <c r="B1097" s="70" t="s">
        <v>2310</v>
      </c>
      <c r="C1097" s="4" t="s">
        <v>197</v>
      </c>
      <c r="D1097" s="118" t="s">
        <v>287</v>
      </c>
      <c r="E1097" s="167" t="s">
        <v>2377</v>
      </c>
      <c r="F1097" s="167" t="s">
        <v>2394</v>
      </c>
      <c r="G1097" s="168">
        <f t="shared" si="160"/>
        <v>2.7777777777777779E-3</v>
      </c>
      <c r="H1097" s="167">
        <v>3</v>
      </c>
      <c r="I1097" s="168">
        <f t="shared" si="161"/>
        <v>9.2592592592592596E-4</v>
      </c>
    </row>
    <row r="1098" spans="1:9" ht="15.3" x14ac:dyDescent="0.5">
      <c r="A1098" s="167" t="s">
        <v>453</v>
      </c>
      <c r="B1098" s="70" t="s">
        <v>2311</v>
      </c>
      <c r="C1098" s="4" t="s">
        <v>197</v>
      </c>
      <c r="D1098" s="118" t="s">
        <v>287</v>
      </c>
      <c r="E1098" s="167" t="s">
        <v>2377</v>
      </c>
      <c r="F1098" s="167" t="s">
        <v>2394</v>
      </c>
      <c r="G1098" s="168">
        <f t="shared" si="160"/>
        <v>2.7777777777777779E-3</v>
      </c>
      <c r="H1098" s="167">
        <v>3</v>
      </c>
      <c r="I1098" s="168">
        <f t="shared" si="161"/>
        <v>9.2592592592592596E-4</v>
      </c>
    </row>
    <row r="1099" spans="1:9" ht="15.3" x14ac:dyDescent="0.5">
      <c r="A1099" s="167" t="s">
        <v>461</v>
      </c>
      <c r="B1099" s="70" t="s">
        <v>2312</v>
      </c>
      <c r="C1099" s="4" t="s">
        <v>197</v>
      </c>
      <c r="D1099" s="118" t="s">
        <v>287</v>
      </c>
      <c r="E1099" s="167" t="s">
        <v>2377</v>
      </c>
      <c r="F1099" s="167" t="s">
        <v>2394</v>
      </c>
      <c r="G1099" s="168">
        <f t="shared" si="160"/>
        <v>2.7777777777777779E-3</v>
      </c>
      <c r="H1099" s="167">
        <v>3</v>
      </c>
      <c r="I1099" s="168">
        <f t="shared" si="161"/>
        <v>9.2592592592592596E-4</v>
      </c>
    </row>
    <row r="1100" spans="1:9" ht="15.3" x14ac:dyDescent="0.5">
      <c r="A1100" s="167" t="s">
        <v>464</v>
      </c>
      <c r="B1100" s="70" t="s">
        <v>2313</v>
      </c>
      <c r="C1100" s="4" t="s">
        <v>197</v>
      </c>
      <c r="D1100" s="118" t="s">
        <v>287</v>
      </c>
      <c r="E1100" s="167" t="s">
        <v>2377</v>
      </c>
      <c r="F1100" s="167" t="s">
        <v>2394</v>
      </c>
      <c r="G1100" s="168">
        <f t="shared" si="160"/>
        <v>2.7777777777777779E-3</v>
      </c>
      <c r="H1100" s="167">
        <v>3</v>
      </c>
      <c r="I1100" s="168">
        <f t="shared" si="161"/>
        <v>9.2592592592592596E-4</v>
      </c>
    </row>
    <row r="1101" spans="1:9" ht="15.3" x14ac:dyDescent="0.5">
      <c r="A1101" s="167" t="s">
        <v>465</v>
      </c>
      <c r="B1101" s="70" t="s">
        <v>2314</v>
      </c>
      <c r="C1101" s="4" t="s">
        <v>197</v>
      </c>
      <c r="D1101" s="118" t="s">
        <v>287</v>
      </c>
      <c r="E1101" s="167" t="s">
        <v>2377</v>
      </c>
      <c r="F1101" s="167" t="s">
        <v>2394</v>
      </c>
      <c r="G1101" s="168">
        <f t="shared" si="160"/>
        <v>2.7777777777777779E-3</v>
      </c>
      <c r="H1101" s="167">
        <v>3</v>
      </c>
      <c r="I1101" s="168">
        <f t="shared" si="161"/>
        <v>9.2592592592592596E-4</v>
      </c>
    </row>
    <row r="1102" spans="1:9" ht="15.3" x14ac:dyDescent="0.5">
      <c r="A1102" s="167" t="s">
        <v>466</v>
      </c>
      <c r="B1102" s="70" t="s">
        <v>2315</v>
      </c>
      <c r="C1102" s="4" t="s">
        <v>197</v>
      </c>
      <c r="D1102" s="118" t="s">
        <v>287</v>
      </c>
      <c r="E1102" s="167" t="s">
        <v>2377</v>
      </c>
      <c r="F1102" s="167" t="s">
        <v>2394</v>
      </c>
      <c r="G1102" s="168">
        <f t="shared" si="160"/>
        <v>2.7777777777777779E-3</v>
      </c>
      <c r="H1102" s="167">
        <v>3</v>
      </c>
      <c r="I1102" s="168">
        <f t="shared" si="161"/>
        <v>9.2592592592592596E-4</v>
      </c>
    </row>
    <row r="1103" spans="1:9" ht="15.3" x14ac:dyDescent="0.5">
      <c r="A1103" s="167" t="s">
        <v>467</v>
      </c>
      <c r="B1103" s="70" t="s">
        <v>2316</v>
      </c>
      <c r="C1103" s="4" t="s">
        <v>197</v>
      </c>
      <c r="D1103" s="118" t="s">
        <v>287</v>
      </c>
      <c r="E1103" s="167" t="s">
        <v>2377</v>
      </c>
      <c r="F1103" s="167" t="s">
        <v>2394</v>
      </c>
      <c r="G1103" s="168">
        <f t="shared" si="160"/>
        <v>2.7777777777777779E-3</v>
      </c>
      <c r="H1103" s="167">
        <v>3</v>
      </c>
      <c r="I1103" s="168">
        <f t="shared" si="161"/>
        <v>9.2592592592592596E-4</v>
      </c>
    </row>
    <row r="1104" spans="1:9" ht="15.3" x14ac:dyDescent="0.5">
      <c r="A1104" s="167" t="s">
        <v>942</v>
      </c>
      <c r="B1104" s="70" t="s">
        <v>2317</v>
      </c>
      <c r="C1104" s="4" t="s">
        <v>197</v>
      </c>
      <c r="D1104" s="118" t="s">
        <v>287</v>
      </c>
      <c r="E1104" s="167" t="s">
        <v>2377</v>
      </c>
      <c r="F1104" s="167" t="s">
        <v>2394</v>
      </c>
      <c r="G1104" s="168">
        <f t="shared" si="160"/>
        <v>2.7777777777777779E-3</v>
      </c>
      <c r="H1104" s="167">
        <v>3</v>
      </c>
      <c r="I1104" s="168">
        <f t="shared" si="161"/>
        <v>9.2592592592592596E-4</v>
      </c>
    </row>
    <row r="1105" spans="1:9" ht="15.3" x14ac:dyDescent="0.5">
      <c r="A1105" s="167" t="s">
        <v>943</v>
      </c>
      <c r="B1105" s="70" t="s">
        <v>2318</v>
      </c>
      <c r="C1105" s="4" t="s">
        <v>197</v>
      </c>
      <c r="D1105" s="118" t="s">
        <v>287</v>
      </c>
      <c r="E1105" s="167" t="s">
        <v>2377</v>
      </c>
      <c r="F1105" s="167" t="s">
        <v>2394</v>
      </c>
      <c r="G1105" s="168">
        <f t="shared" si="160"/>
        <v>2.7777777777777779E-3</v>
      </c>
      <c r="H1105" s="167">
        <v>3</v>
      </c>
      <c r="I1105" s="168">
        <f t="shared" si="161"/>
        <v>9.2592592592592596E-4</v>
      </c>
    </row>
    <row r="1106" spans="1:9" ht="15.3" x14ac:dyDescent="0.5">
      <c r="A1106" s="167" t="s">
        <v>944</v>
      </c>
      <c r="B1106" s="70" t="s">
        <v>2319</v>
      </c>
      <c r="C1106" s="4" t="s">
        <v>197</v>
      </c>
      <c r="D1106" s="118" t="s">
        <v>287</v>
      </c>
      <c r="E1106" s="167" t="s">
        <v>2377</v>
      </c>
      <c r="F1106" s="167" t="s">
        <v>2394</v>
      </c>
      <c r="G1106" s="168">
        <f t="shared" si="160"/>
        <v>2.7777777777777779E-3</v>
      </c>
      <c r="H1106" s="167">
        <v>3</v>
      </c>
      <c r="I1106" s="168">
        <f t="shared" si="161"/>
        <v>9.2592592592592596E-4</v>
      </c>
    </row>
    <row r="1107" spans="1:9" ht="15.3" x14ac:dyDescent="0.5">
      <c r="A1107" s="167" t="s">
        <v>945</v>
      </c>
      <c r="B1107" s="70" t="s">
        <v>2320</v>
      </c>
      <c r="C1107" s="4" t="s">
        <v>125</v>
      </c>
      <c r="D1107" s="118" t="s">
        <v>287</v>
      </c>
      <c r="E1107" s="167" t="s">
        <v>2377</v>
      </c>
      <c r="F1107" s="167" t="s">
        <v>2394</v>
      </c>
      <c r="G1107" s="168">
        <f t="shared" si="160"/>
        <v>2.7777777777777779E-3</v>
      </c>
      <c r="H1107" s="167">
        <v>3</v>
      </c>
      <c r="I1107" s="168">
        <f t="shared" si="161"/>
        <v>9.2592592592592596E-4</v>
      </c>
    </row>
    <row r="1108" spans="1:9" ht="17.5" customHeight="1" x14ac:dyDescent="0.5">
      <c r="A1108" s="167" t="s">
        <v>946</v>
      </c>
      <c r="B1108" s="70" t="s">
        <v>2321</v>
      </c>
      <c r="C1108" s="4" t="s">
        <v>125</v>
      </c>
      <c r="D1108" s="118" t="s">
        <v>287</v>
      </c>
      <c r="E1108" s="167" t="s">
        <v>2377</v>
      </c>
      <c r="F1108" s="167" t="s">
        <v>2394</v>
      </c>
      <c r="G1108" s="168">
        <f t="shared" si="160"/>
        <v>2.7777777777777779E-3</v>
      </c>
      <c r="H1108" s="167">
        <v>3</v>
      </c>
      <c r="I1108" s="168">
        <f t="shared" si="161"/>
        <v>9.2592592592592596E-4</v>
      </c>
    </row>
    <row r="1109" spans="1:9" ht="15.3" x14ac:dyDescent="0.5">
      <c r="A1109" s="167" t="s">
        <v>947</v>
      </c>
      <c r="B1109" s="70" t="s">
        <v>2322</v>
      </c>
      <c r="C1109" s="4" t="s">
        <v>125</v>
      </c>
      <c r="D1109" s="118" t="s">
        <v>287</v>
      </c>
      <c r="E1109" s="167" t="s">
        <v>2377</v>
      </c>
      <c r="F1109" s="167" t="s">
        <v>2394</v>
      </c>
      <c r="G1109" s="168">
        <f t="shared" si="160"/>
        <v>2.7777777777777779E-3</v>
      </c>
      <c r="H1109" s="167">
        <v>3</v>
      </c>
      <c r="I1109" s="168">
        <f t="shared" si="161"/>
        <v>9.2592592592592596E-4</v>
      </c>
    </row>
    <row r="1110" spans="1:9" ht="15.3" x14ac:dyDescent="0.5">
      <c r="A1110" s="167" t="s">
        <v>948</v>
      </c>
      <c r="B1110" s="70" t="s">
        <v>275</v>
      </c>
      <c r="C1110" s="4" t="s">
        <v>125</v>
      </c>
      <c r="D1110" s="118" t="s">
        <v>287</v>
      </c>
      <c r="E1110" s="167" t="s">
        <v>2377</v>
      </c>
      <c r="F1110" s="167" t="s">
        <v>2394</v>
      </c>
      <c r="G1110" s="168">
        <f t="shared" si="160"/>
        <v>2.7777777777777779E-3</v>
      </c>
      <c r="H1110" s="167">
        <v>3</v>
      </c>
      <c r="I1110" s="168">
        <f t="shared" si="161"/>
        <v>9.2592592592592596E-4</v>
      </c>
    </row>
    <row r="1111" spans="1:9" ht="15.3" x14ac:dyDescent="0.5">
      <c r="A1111" s="169">
        <v>7</v>
      </c>
      <c r="B1111" s="165" t="s">
        <v>1709</v>
      </c>
      <c r="C1111" s="167"/>
      <c r="D1111" s="167"/>
      <c r="E1111" s="167"/>
      <c r="F1111" s="167"/>
      <c r="G1111" s="167"/>
      <c r="H1111" s="167"/>
      <c r="I1111" s="167"/>
    </row>
    <row r="1112" spans="1:9" ht="30.6" x14ac:dyDescent="0.5">
      <c r="A1112" s="167" t="s">
        <v>475</v>
      </c>
      <c r="B1112" s="16" t="s">
        <v>2323</v>
      </c>
      <c r="C1112" s="4" t="s">
        <v>125</v>
      </c>
      <c r="D1112" s="118" t="s">
        <v>287</v>
      </c>
      <c r="E1112" s="167" t="s">
        <v>2377</v>
      </c>
      <c r="F1112" s="167" t="s">
        <v>2394</v>
      </c>
      <c r="G1112" s="168">
        <f t="shared" ref="G1112:G1114" si="162">1/360</f>
        <v>2.7777777777777779E-3</v>
      </c>
      <c r="H1112" s="167">
        <v>3</v>
      </c>
      <c r="I1112" s="168">
        <f t="shared" ref="I1112:I1114" si="163">G1112/H1112</f>
        <v>9.2592592592592596E-4</v>
      </c>
    </row>
    <row r="1113" spans="1:9" ht="30.6" x14ac:dyDescent="0.5">
      <c r="A1113" s="167" t="s">
        <v>476</v>
      </c>
      <c r="B1113" s="16" t="s">
        <v>2324</v>
      </c>
      <c r="C1113" s="4" t="s">
        <v>125</v>
      </c>
      <c r="D1113" s="118" t="s">
        <v>287</v>
      </c>
      <c r="E1113" s="167" t="s">
        <v>2377</v>
      </c>
      <c r="F1113" s="167" t="s">
        <v>2394</v>
      </c>
      <c r="G1113" s="168">
        <f t="shared" si="162"/>
        <v>2.7777777777777779E-3</v>
      </c>
      <c r="H1113" s="167">
        <v>3</v>
      </c>
      <c r="I1113" s="168">
        <f t="shared" si="163"/>
        <v>9.2592592592592596E-4</v>
      </c>
    </row>
    <row r="1114" spans="1:9" ht="30.6" x14ac:dyDescent="0.5">
      <c r="A1114" s="167" t="s">
        <v>477</v>
      </c>
      <c r="B1114" s="16" t="s">
        <v>2325</v>
      </c>
      <c r="C1114" s="4" t="s">
        <v>197</v>
      </c>
      <c r="D1114" s="118" t="s">
        <v>287</v>
      </c>
      <c r="E1114" s="167" t="s">
        <v>2377</v>
      </c>
      <c r="F1114" s="167" t="s">
        <v>2394</v>
      </c>
      <c r="G1114" s="168">
        <f t="shared" si="162"/>
        <v>2.7777777777777779E-3</v>
      </c>
      <c r="H1114" s="167">
        <v>3</v>
      </c>
      <c r="I1114" s="168">
        <f t="shared" si="163"/>
        <v>9.2592592592592596E-4</v>
      </c>
    </row>
    <row r="1115" spans="1:9" ht="15.3" x14ac:dyDescent="0.5">
      <c r="A1115" s="169">
        <v>8</v>
      </c>
      <c r="B1115" s="165" t="s">
        <v>1718</v>
      </c>
      <c r="C1115" s="167"/>
      <c r="D1115" s="167"/>
      <c r="E1115" s="167"/>
      <c r="F1115" s="167"/>
      <c r="G1115" s="167"/>
      <c r="H1115" s="167"/>
      <c r="I1115" s="169" t="s">
        <v>1590</v>
      </c>
    </row>
    <row r="1116" spans="1:9" ht="15.3" x14ac:dyDescent="0.5">
      <c r="A1116" s="167" t="s">
        <v>499</v>
      </c>
      <c r="B1116" s="70" t="s">
        <v>759</v>
      </c>
      <c r="C1116" s="4" t="s">
        <v>195</v>
      </c>
      <c r="D1116" s="125" t="s">
        <v>939</v>
      </c>
      <c r="E1116" s="167" t="s">
        <v>2414</v>
      </c>
      <c r="F1116" s="167" t="s">
        <v>2415</v>
      </c>
      <c r="G1116" s="168">
        <f>7/1440</f>
        <v>4.8611111111111112E-3</v>
      </c>
      <c r="H1116" s="167">
        <v>3</v>
      </c>
      <c r="I1116" s="168">
        <f>G1116/H1116</f>
        <v>1.6203703703703703E-3</v>
      </c>
    </row>
    <row r="1117" spans="1:9" ht="15.3" x14ac:dyDescent="0.5">
      <c r="A1117" s="167" t="s">
        <v>500</v>
      </c>
      <c r="B1117" s="70" t="s">
        <v>770</v>
      </c>
      <c r="C1117" s="4" t="s">
        <v>125</v>
      </c>
      <c r="D1117" s="125" t="s">
        <v>940</v>
      </c>
      <c r="E1117" s="167" t="s">
        <v>2373</v>
      </c>
      <c r="F1117" s="167" t="s">
        <v>2374</v>
      </c>
      <c r="G1117" s="168">
        <f>2/1440</f>
        <v>1.3888888888888889E-3</v>
      </c>
      <c r="H1117" s="167">
        <v>3</v>
      </c>
      <c r="I1117" s="168">
        <f t="shared" ref="I1117:I1166" si="164">G1117/H1117</f>
        <v>4.6296296296296298E-4</v>
      </c>
    </row>
    <row r="1118" spans="1:9" ht="15.3" x14ac:dyDescent="0.5">
      <c r="A1118" s="167" t="s">
        <v>501</v>
      </c>
      <c r="B1118" s="70" t="s">
        <v>1719</v>
      </c>
      <c r="C1118" s="4" t="s">
        <v>125</v>
      </c>
      <c r="D1118" s="125" t="s">
        <v>939</v>
      </c>
      <c r="E1118" s="167" t="s">
        <v>2414</v>
      </c>
      <c r="F1118" s="167" t="s">
        <v>2415</v>
      </c>
      <c r="G1118" s="168">
        <f t="shared" ref="G1118:G1125" si="165">7/1440</f>
        <v>4.8611111111111112E-3</v>
      </c>
      <c r="H1118" s="167">
        <v>3</v>
      </c>
      <c r="I1118" s="168">
        <f t="shared" si="164"/>
        <v>1.6203703703703703E-3</v>
      </c>
    </row>
    <row r="1119" spans="1:9" ht="15.3" x14ac:dyDescent="0.5">
      <c r="A1119" s="167" t="s">
        <v>502</v>
      </c>
      <c r="B1119" s="70" t="s">
        <v>1720</v>
      </c>
      <c r="C1119" s="4" t="s">
        <v>125</v>
      </c>
      <c r="D1119" s="125" t="s">
        <v>333</v>
      </c>
      <c r="E1119" s="167" t="s">
        <v>2382</v>
      </c>
      <c r="F1119" s="167" t="s">
        <v>2399</v>
      </c>
      <c r="G1119" s="168">
        <f>1/1440</f>
        <v>6.9444444444444447E-4</v>
      </c>
      <c r="H1119" s="167">
        <v>3</v>
      </c>
      <c r="I1119" s="168">
        <f t="shared" si="164"/>
        <v>2.3148148148148149E-4</v>
      </c>
    </row>
    <row r="1120" spans="1:9" ht="15.3" x14ac:dyDescent="0.5">
      <c r="A1120" s="167" t="s">
        <v>503</v>
      </c>
      <c r="B1120" s="70" t="s">
        <v>765</v>
      </c>
      <c r="C1120" s="4" t="s">
        <v>125</v>
      </c>
      <c r="D1120" s="125" t="s">
        <v>939</v>
      </c>
      <c r="E1120" s="167" t="s">
        <v>2414</v>
      </c>
      <c r="F1120" s="167" t="s">
        <v>2415</v>
      </c>
      <c r="G1120" s="168">
        <f t="shared" si="165"/>
        <v>4.8611111111111112E-3</v>
      </c>
      <c r="H1120" s="167">
        <v>3</v>
      </c>
      <c r="I1120" s="168">
        <f t="shared" si="164"/>
        <v>1.6203703703703703E-3</v>
      </c>
    </row>
    <row r="1121" spans="1:9" ht="15.3" x14ac:dyDescent="0.5">
      <c r="A1121" s="167" t="s">
        <v>504</v>
      </c>
      <c r="B1121" s="70" t="s">
        <v>764</v>
      </c>
      <c r="C1121" s="4" t="s">
        <v>195</v>
      </c>
      <c r="D1121" s="125" t="s">
        <v>939</v>
      </c>
      <c r="E1121" s="167" t="s">
        <v>2414</v>
      </c>
      <c r="F1121" s="167" t="s">
        <v>2415</v>
      </c>
      <c r="G1121" s="168">
        <f t="shared" si="165"/>
        <v>4.8611111111111112E-3</v>
      </c>
      <c r="H1121" s="167">
        <v>3</v>
      </c>
      <c r="I1121" s="168">
        <f t="shared" si="164"/>
        <v>1.6203703703703703E-3</v>
      </c>
    </row>
    <row r="1122" spans="1:9" ht="15.3" x14ac:dyDescent="0.5">
      <c r="A1122" s="167" t="s">
        <v>505</v>
      </c>
      <c r="B1122" s="70" t="s">
        <v>1721</v>
      </c>
      <c r="C1122" s="4" t="s">
        <v>125</v>
      </c>
      <c r="D1122" s="125" t="s">
        <v>939</v>
      </c>
      <c r="E1122" s="167" t="s">
        <v>2414</v>
      </c>
      <c r="F1122" s="167" t="s">
        <v>2415</v>
      </c>
      <c r="G1122" s="168">
        <f t="shared" si="165"/>
        <v>4.8611111111111112E-3</v>
      </c>
      <c r="H1122" s="167">
        <v>3</v>
      </c>
      <c r="I1122" s="168">
        <f t="shared" si="164"/>
        <v>1.6203703703703703E-3</v>
      </c>
    </row>
    <row r="1123" spans="1:9" ht="15.3" x14ac:dyDescent="0.5">
      <c r="A1123" s="167" t="s">
        <v>506</v>
      </c>
      <c r="B1123" s="70" t="s">
        <v>1722</v>
      </c>
      <c r="C1123" s="4" t="s">
        <v>196</v>
      </c>
      <c r="D1123" s="125" t="s">
        <v>939</v>
      </c>
      <c r="E1123" s="167" t="s">
        <v>2414</v>
      </c>
      <c r="F1123" s="167" t="s">
        <v>2415</v>
      </c>
      <c r="G1123" s="168">
        <f t="shared" si="165"/>
        <v>4.8611111111111112E-3</v>
      </c>
      <c r="H1123" s="167">
        <v>3</v>
      </c>
      <c r="I1123" s="168">
        <f t="shared" si="164"/>
        <v>1.6203703703703703E-3</v>
      </c>
    </row>
    <row r="1124" spans="1:9" ht="15.3" x14ac:dyDescent="0.5">
      <c r="A1124" s="167" t="s">
        <v>507</v>
      </c>
      <c r="B1124" s="70" t="s">
        <v>1723</v>
      </c>
      <c r="C1124" s="4" t="s">
        <v>195</v>
      </c>
      <c r="D1124" s="125" t="s">
        <v>939</v>
      </c>
      <c r="E1124" s="167" t="s">
        <v>2414</v>
      </c>
      <c r="F1124" s="167" t="s">
        <v>2415</v>
      </c>
      <c r="G1124" s="168">
        <f t="shared" si="165"/>
        <v>4.8611111111111112E-3</v>
      </c>
      <c r="H1124" s="167">
        <v>3</v>
      </c>
      <c r="I1124" s="168">
        <f t="shared" si="164"/>
        <v>1.6203703703703703E-3</v>
      </c>
    </row>
    <row r="1125" spans="1:9" ht="15.3" x14ac:dyDescent="0.5">
      <c r="A1125" s="167" t="s">
        <v>508</v>
      </c>
      <c r="B1125" s="70" t="s">
        <v>768</v>
      </c>
      <c r="C1125" s="4" t="s">
        <v>195</v>
      </c>
      <c r="D1125" s="125" t="s">
        <v>939</v>
      </c>
      <c r="E1125" s="167" t="s">
        <v>2414</v>
      </c>
      <c r="F1125" s="167" t="s">
        <v>2415</v>
      </c>
      <c r="G1125" s="168">
        <f t="shared" si="165"/>
        <v>4.8611111111111112E-3</v>
      </c>
      <c r="H1125" s="167">
        <v>3</v>
      </c>
      <c r="I1125" s="168">
        <f t="shared" si="164"/>
        <v>1.6203703703703703E-3</v>
      </c>
    </row>
    <row r="1126" spans="1:9" ht="15.3" x14ac:dyDescent="0.5">
      <c r="A1126" s="167" t="s">
        <v>509</v>
      </c>
      <c r="B1126" s="70" t="s">
        <v>68</v>
      </c>
      <c r="C1126" s="4" t="s">
        <v>125</v>
      </c>
      <c r="D1126" s="125" t="s">
        <v>333</v>
      </c>
      <c r="E1126" s="167" t="s">
        <v>2382</v>
      </c>
      <c r="F1126" s="167" t="s">
        <v>2399</v>
      </c>
      <c r="G1126" s="168">
        <f>1/1440</f>
        <v>6.9444444444444447E-4</v>
      </c>
      <c r="H1126" s="167">
        <v>7</v>
      </c>
      <c r="I1126" s="168">
        <f t="shared" si="164"/>
        <v>9.9206349206349206E-5</v>
      </c>
    </row>
    <row r="1127" spans="1:9" ht="15.3" x14ac:dyDescent="0.5">
      <c r="A1127" s="167" t="s">
        <v>510</v>
      </c>
      <c r="B1127" s="70" t="s">
        <v>69</v>
      </c>
      <c r="C1127" s="4" t="s">
        <v>125</v>
      </c>
      <c r="D1127" s="125" t="s">
        <v>333</v>
      </c>
      <c r="E1127" s="167" t="s">
        <v>2382</v>
      </c>
      <c r="F1127" s="167" t="s">
        <v>2399</v>
      </c>
      <c r="G1127" s="168">
        <f>1/1440</f>
        <v>6.9444444444444447E-4</v>
      </c>
      <c r="H1127" s="167">
        <v>5</v>
      </c>
      <c r="I1127" s="168">
        <f t="shared" si="164"/>
        <v>1.3888888888888889E-4</v>
      </c>
    </row>
    <row r="1128" spans="1:9" ht="15.3" x14ac:dyDescent="0.5">
      <c r="A1128" s="167" t="s">
        <v>511</v>
      </c>
      <c r="B1128" s="70" t="s">
        <v>1724</v>
      </c>
      <c r="C1128" s="4" t="s">
        <v>125</v>
      </c>
      <c r="D1128" s="125" t="s">
        <v>939</v>
      </c>
      <c r="E1128" s="167" t="s">
        <v>2414</v>
      </c>
      <c r="F1128" s="167" t="s">
        <v>2415</v>
      </c>
      <c r="G1128" s="168">
        <f>7/1440</f>
        <v>4.8611111111111112E-3</v>
      </c>
      <c r="H1128" s="167">
        <v>3</v>
      </c>
      <c r="I1128" s="168">
        <f t="shared" si="164"/>
        <v>1.6203703703703703E-3</v>
      </c>
    </row>
    <row r="1129" spans="1:9" ht="15.3" x14ac:dyDescent="0.5">
      <c r="A1129" s="167" t="s">
        <v>512</v>
      </c>
      <c r="B1129" s="70" t="s">
        <v>1725</v>
      </c>
      <c r="C1129" s="4" t="s">
        <v>125</v>
      </c>
      <c r="D1129" s="125" t="s">
        <v>939</v>
      </c>
      <c r="E1129" s="167" t="s">
        <v>2414</v>
      </c>
      <c r="F1129" s="167" t="s">
        <v>2415</v>
      </c>
      <c r="G1129" s="168">
        <f t="shared" ref="G1129:G1153" si="166">7/1440</f>
        <v>4.8611111111111112E-3</v>
      </c>
      <c r="H1129" s="167">
        <v>3</v>
      </c>
      <c r="I1129" s="168">
        <f t="shared" si="164"/>
        <v>1.6203703703703703E-3</v>
      </c>
    </row>
    <row r="1130" spans="1:9" ht="15.3" x14ac:dyDescent="0.5">
      <c r="A1130" s="167" t="s">
        <v>525</v>
      </c>
      <c r="B1130" s="70" t="s">
        <v>1726</v>
      </c>
      <c r="C1130" s="4" t="s">
        <v>125</v>
      </c>
      <c r="D1130" s="125" t="s">
        <v>939</v>
      </c>
      <c r="E1130" s="167" t="s">
        <v>2414</v>
      </c>
      <c r="F1130" s="167" t="s">
        <v>2415</v>
      </c>
      <c r="G1130" s="168">
        <f t="shared" si="166"/>
        <v>4.8611111111111112E-3</v>
      </c>
      <c r="H1130" s="167">
        <v>3</v>
      </c>
      <c r="I1130" s="168">
        <f t="shared" si="164"/>
        <v>1.6203703703703703E-3</v>
      </c>
    </row>
    <row r="1131" spans="1:9" ht="15.3" x14ac:dyDescent="0.5">
      <c r="A1131" s="167" t="s">
        <v>526</v>
      </c>
      <c r="B1131" s="70" t="s">
        <v>1727</v>
      </c>
      <c r="C1131" s="4" t="s">
        <v>125</v>
      </c>
      <c r="D1131" s="125" t="s">
        <v>939</v>
      </c>
      <c r="E1131" s="167" t="s">
        <v>2414</v>
      </c>
      <c r="F1131" s="167" t="s">
        <v>2415</v>
      </c>
      <c r="G1131" s="168">
        <f t="shared" si="166"/>
        <v>4.8611111111111112E-3</v>
      </c>
      <c r="H1131" s="167">
        <v>3</v>
      </c>
      <c r="I1131" s="168">
        <f t="shared" si="164"/>
        <v>1.6203703703703703E-3</v>
      </c>
    </row>
    <row r="1132" spans="1:9" ht="15.3" x14ac:dyDescent="0.5">
      <c r="A1132" s="167" t="s">
        <v>527</v>
      </c>
      <c r="B1132" s="70" t="s">
        <v>1728</v>
      </c>
      <c r="C1132" s="4" t="s">
        <v>125</v>
      </c>
      <c r="D1132" s="125" t="s">
        <v>939</v>
      </c>
      <c r="E1132" s="167" t="s">
        <v>2414</v>
      </c>
      <c r="F1132" s="167" t="s">
        <v>2415</v>
      </c>
      <c r="G1132" s="168">
        <f t="shared" si="166"/>
        <v>4.8611111111111112E-3</v>
      </c>
      <c r="H1132" s="167">
        <v>3</v>
      </c>
      <c r="I1132" s="168">
        <f t="shared" si="164"/>
        <v>1.6203703703703703E-3</v>
      </c>
    </row>
    <row r="1133" spans="1:9" ht="15.3" x14ac:dyDescent="0.5">
      <c r="A1133" s="167" t="s">
        <v>528</v>
      </c>
      <c r="B1133" s="70" t="s">
        <v>1729</v>
      </c>
      <c r="C1133" s="4" t="s">
        <v>125</v>
      </c>
      <c r="D1133" s="125" t="s">
        <v>939</v>
      </c>
      <c r="E1133" s="167" t="s">
        <v>2414</v>
      </c>
      <c r="F1133" s="167" t="s">
        <v>2415</v>
      </c>
      <c r="G1133" s="168">
        <f t="shared" si="166"/>
        <v>4.8611111111111112E-3</v>
      </c>
      <c r="H1133" s="167">
        <v>3</v>
      </c>
      <c r="I1133" s="168">
        <f t="shared" si="164"/>
        <v>1.6203703703703703E-3</v>
      </c>
    </row>
    <row r="1134" spans="1:9" ht="15.3" x14ac:dyDescent="0.5">
      <c r="A1134" s="167" t="s">
        <v>529</v>
      </c>
      <c r="B1134" s="70" t="s">
        <v>1730</v>
      </c>
      <c r="C1134" s="4" t="s">
        <v>125</v>
      </c>
      <c r="D1134" s="125" t="s">
        <v>939</v>
      </c>
      <c r="E1134" s="167" t="s">
        <v>2414</v>
      </c>
      <c r="F1134" s="167" t="s">
        <v>2415</v>
      </c>
      <c r="G1134" s="168">
        <f t="shared" si="166"/>
        <v>4.8611111111111112E-3</v>
      </c>
      <c r="H1134" s="167">
        <v>3</v>
      </c>
      <c r="I1134" s="168">
        <f t="shared" si="164"/>
        <v>1.6203703703703703E-3</v>
      </c>
    </row>
    <row r="1135" spans="1:9" ht="15.3" x14ac:dyDescent="0.5">
      <c r="A1135" s="167" t="s">
        <v>1071</v>
      </c>
      <c r="B1135" s="70" t="s">
        <v>1731</v>
      </c>
      <c r="C1135" s="4" t="s">
        <v>125</v>
      </c>
      <c r="D1135" s="125" t="s">
        <v>939</v>
      </c>
      <c r="E1135" s="167" t="s">
        <v>2414</v>
      </c>
      <c r="F1135" s="167" t="s">
        <v>2415</v>
      </c>
      <c r="G1135" s="168">
        <f t="shared" si="166"/>
        <v>4.8611111111111112E-3</v>
      </c>
      <c r="H1135" s="167">
        <v>3</v>
      </c>
      <c r="I1135" s="168">
        <f t="shared" si="164"/>
        <v>1.6203703703703703E-3</v>
      </c>
    </row>
    <row r="1136" spans="1:9" ht="15.3" x14ac:dyDescent="0.5">
      <c r="A1136" s="167" t="s">
        <v>1072</v>
      </c>
      <c r="B1136" s="70" t="s">
        <v>1732</v>
      </c>
      <c r="C1136" s="4" t="s">
        <v>125</v>
      </c>
      <c r="D1136" s="125" t="s">
        <v>939</v>
      </c>
      <c r="E1136" s="167" t="s">
        <v>2414</v>
      </c>
      <c r="F1136" s="167" t="s">
        <v>2415</v>
      </c>
      <c r="G1136" s="168">
        <f t="shared" si="166"/>
        <v>4.8611111111111112E-3</v>
      </c>
      <c r="H1136" s="167">
        <v>3</v>
      </c>
      <c r="I1136" s="168">
        <f t="shared" si="164"/>
        <v>1.6203703703703703E-3</v>
      </c>
    </row>
    <row r="1137" spans="1:9" ht="15.3" x14ac:dyDescent="0.5">
      <c r="A1137" s="167" t="s">
        <v>1073</v>
      </c>
      <c r="B1137" s="70" t="s">
        <v>1733</v>
      </c>
      <c r="C1137" s="4" t="s">
        <v>125</v>
      </c>
      <c r="D1137" s="125" t="s">
        <v>939</v>
      </c>
      <c r="E1137" s="167" t="s">
        <v>2414</v>
      </c>
      <c r="F1137" s="167" t="s">
        <v>2415</v>
      </c>
      <c r="G1137" s="168">
        <f t="shared" si="166"/>
        <v>4.8611111111111112E-3</v>
      </c>
      <c r="H1137" s="167">
        <v>3</v>
      </c>
      <c r="I1137" s="168">
        <f t="shared" si="164"/>
        <v>1.6203703703703703E-3</v>
      </c>
    </row>
    <row r="1138" spans="1:9" ht="15.3" x14ac:dyDescent="0.5">
      <c r="A1138" s="167" t="s">
        <v>1074</v>
      </c>
      <c r="B1138" s="70" t="s">
        <v>1734</v>
      </c>
      <c r="C1138" s="4" t="s">
        <v>125</v>
      </c>
      <c r="D1138" s="125" t="s">
        <v>939</v>
      </c>
      <c r="E1138" s="167" t="s">
        <v>2414</v>
      </c>
      <c r="F1138" s="167" t="s">
        <v>2415</v>
      </c>
      <c r="G1138" s="168">
        <f t="shared" si="166"/>
        <v>4.8611111111111112E-3</v>
      </c>
      <c r="H1138" s="167">
        <v>3</v>
      </c>
      <c r="I1138" s="168">
        <f t="shared" si="164"/>
        <v>1.6203703703703703E-3</v>
      </c>
    </row>
    <row r="1139" spans="1:9" ht="15.3" x14ac:dyDescent="0.5">
      <c r="A1139" s="167" t="s">
        <v>1075</v>
      </c>
      <c r="B1139" s="70" t="s">
        <v>1735</v>
      </c>
      <c r="C1139" s="4" t="s">
        <v>125</v>
      </c>
      <c r="D1139" s="125" t="s">
        <v>939</v>
      </c>
      <c r="E1139" s="167" t="s">
        <v>2414</v>
      </c>
      <c r="F1139" s="167" t="s">
        <v>2415</v>
      </c>
      <c r="G1139" s="168">
        <f t="shared" si="166"/>
        <v>4.8611111111111112E-3</v>
      </c>
      <c r="H1139" s="167">
        <v>3</v>
      </c>
      <c r="I1139" s="168">
        <f t="shared" si="164"/>
        <v>1.6203703703703703E-3</v>
      </c>
    </row>
    <row r="1140" spans="1:9" ht="15.3" x14ac:dyDescent="0.5">
      <c r="A1140" s="167" t="s">
        <v>1076</v>
      </c>
      <c r="B1140" s="70" t="s">
        <v>1736</v>
      </c>
      <c r="C1140" s="4" t="s">
        <v>125</v>
      </c>
      <c r="D1140" s="125" t="s">
        <v>939</v>
      </c>
      <c r="E1140" s="167" t="s">
        <v>2414</v>
      </c>
      <c r="F1140" s="167" t="s">
        <v>2415</v>
      </c>
      <c r="G1140" s="168">
        <f t="shared" si="166"/>
        <v>4.8611111111111112E-3</v>
      </c>
      <c r="H1140" s="167">
        <v>3</v>
      </c>
      <c r="I1140" s="168">
        <f t="shared" si="164"/>
        <v>1.6203703703703703E-3</v>
      </c>
    </row>
    <row r="1141" spans="1:9" ht="15.3" x14ac:dyDescent="0.5">
      <c r="A1141" s="167" t="s">
        <v>1763</v>
      </c>
      <c r="B1141" s="70" t="s">
        <v>1737</v>
      </c>
      <c r="C1141" s="4" t="s">
        <v>125</v>
      </c>
      <c r="D1141" s="125" t="s">
        <v>939</v>
      </c>
      <c r="E1141" s="167" t="s">
        <v>2414</v>
      </c>
      <c r="F1141" s="167" t="s">
        <v>2415</v>
      </c>
      <c r="G1141" s="168">
        <f t="shared" si="166"/>
        <v>4.8611111111111112E-3</v>
      </c>
      <c r="H1141" s="167">
        <v>3</v>
      </c>
      <c r="I1141" s="168">
        <f t="shared" si="164"/>
        <v>1.6203703703703703E-3</v>
      </c>
    </row>
    <row r="1142" spans="1:9" ht="15.3" x14ac:dyDescent="0.5">
      <c r="A1142" s="167" t="s">
        <v>1764</v>
      </c>
      <c r="B1142" s="70" t="s">
        <v>1738</v>
      </c>
      <c r="C1142" s="4" t="s">
        <v>125</v>
      </c>
      <c r="D1142" s="125" t="s">
        <v>939</v>
      </c>
      <c r="E1142" s="167" t="s">
        <v>2414</v>
      </c>
      <c r="F1142" s="167" t="s">
        <v>2415</v>
      </c>
      <c r="G1142" s="168">
        <f t="shared" si="166"/>
        <v>4.8611111111111112E-3</v>
      </c>
      <c r="H1142" s="167">
        <v>3</v>
      </c>
      <c r="I1142" s="168">
        <f t="shared" si="164"/>
        <v>1.6203703703703703E-3</v>
      </c>
    </row>
    <row r="1143" spans="1:9" ht="15.3" x14ac:dyDescent="0.5">
      <c r="A1143" s="167" t="s">
        <v>1765</v>
      </c>
      <c r="B1143" s="70" t="s">
        <v>1739</v>
      </c>
      <c r="C1143" s="4" t="s">
        <v>125</v>
      </c>
      <c r="D1143" s="125" t="s">
        <v>939</v>
      </c>
      <c r="E1143" s="167" t="s">
        <v>2414</v>
      </c>
      <c r="F1143" s="167" t="s">
        <v>2415</v>
      </c>
      <c r="G1143" s="168">
        <f t="shared" si="166"/>
        <v>4.8611111111111112E-3</v>
      </c>
      <c r="H1143" s="167">
        <v>3</v>
      </c>
      <c r="I1143" s="168">
        <f t="shared" si="164"/>
        <v>1.6203703703703703E-3</v>
      </c>
    </row>
    <row r="1144" spans="1:9" ht="15.3" x14ac:dyDescent="0.5">
      <c r="A1144" s="167" t="s">
        <v>1766</v>
      </c>
      <c r="B1144" s="70" t="s">
        <v>1740</v>
      </c>
      <c r="C1144" s="4" t="s">
        <v>125</v>
      </c>
      <c r="D1144" s="125" t="s">
        <v>939</v>
      </c>
      <c r="E1144" s="167" t="s">
        <v>2414</v>
      </c>
      <c r="F1144" s="167" t="s">
        <v>2415</v>
      </c>
      <c r="G1144" s="168">
        <f t="shared" si="166"/>
        <v>4.8611111111111112E-3</v>
      </c>
      <c r="H1144" s="167">
        <v>3</v>
      </c>
      <c r="I1144" s="168">
        <f t="shared" si="164"/>
        <v>1.6203703703703703E-3</v>
      </c>
    </row>
    <row r="1145" spans="1:9" ht="15.3" x14ac:dyDescent="0.5">
      <c r="A1145" s="167" t="s">
        <v>1767</v>
      </c>
      <c r="B1145" s="70" t="s">
        <v>1741</v>
      </c>
      <c r="C1145" s="4" t="s">
        <v>125</v>
      </c>
      <c r="D1145" s="125" t="s">
        <v>939</v>
      </c>
      <c r="E1145" s="167" t="s">
        <v>2414</v>
      </c>
      <c r="F1145" s="167" t="s">
        <v>2415</v>
      </c>
      <c r="G1145" s="168">
        <f t="shared" si="166"/>
        <v>4.8611111111111112E-3</v>
      </c>
      <c r="H1145" s="167">
        <v>3</v>
      </c>
      <c r="I1145" s="168">
        <f t="shared" si="164"/>
        <v>1.6203703703703703E-3</v>
      </c>
    </row>
    <row r="1146" spans="1:9" ht="15.3" x14ac:dyDescent="0.5">
      <c r="A1146" s="167" t="s">
        <v>1768</v>
      </c>
      <c r="B1146" s="70" t="s">
        <v>1742</v>
      </c>
      <c r="C1146" s="4" t="s">
        <v>125</v>
      </c>
      <c r="D1146" s="125" t="s">
        <v>939</v>
      </c>
      <c r="E1146" s="167" t="s">
        <v>2414</v>
      </c>
      <c r="F1146" s="167" t="s">
        <v>2415</v>
      </c>
      <c r="G1146" s="168">
        <f t="shared" si="166"/>
        <v>4.8611111111111112E-3</v>
      </c>
      <c r="H1146" s="167">
        <v>3</v>
      </c>
      <c r="I1146" s="168">
        <f t="shared" si="164"/>
        <v>1.6203703703703703E-3</v>
      </c>
    </row>
    <row r="1147" spans="1:9" ht="15.3" x14ac:dyDescent="0.5">
      <c r="A1147" s="167" t="s">
        <v>1769</v>
      </c>
      <c r="B1147" s="70" t="s">
        <v>1743</v>
      </c>
      <c r="C1147" s="4" t="s">
        <v>125</v>
      </c>
      <c r="D1147" s="125" t="s">
        <v>939</v>
      </c>
      <c r="E1147" s="167" t="s">
        <v>2414</v>
      </c>
      <c r="F1147" s="167" t="s">
        <v>2415</v>
      </c>
      <c r="G1147" s="168">
        <f t="shared" si="166"/>
        <v>4.8611111111111112E-3</v>
      </c>
      <c r="H1147" s="167">
        <v>3</v>
      </c>
      <c r="I1147" s="168">
        <f t="shared" si="164"/>
        <v>1.6203703703703703E-3</v>
      </c>
    </row>
    <row r="1148" spans="1:9" ht="15.3" x14ac:dyDescent="0.5">
      <c r="A1148" s="167" t="s">
        <v>1770</v>
      </c>
      <c r="B1148" s="70" t="s">
        <v>1744</v>
      </c>
      <c r="C1148" s="4" t="s">
        <v>125</v>
      </c>
      <c r="D1148" s="125" t="s">
        <v>939</v>
      </c>
      <c r="E1148" s="167" t="s">
        <v>2414</v>
      </c>
      <c r="F1148" s="167" t="s">
        <v>2415</v>
      </c>
      <c r="G1148" s="168">
        <f t="shared" si="166"/>
        <v>4.8611111111111112E-3</v>
      </c>
      <c r="H1148" s="167">
        <v>3</v>
      </c>
      <c r="I1148" s="168">
        <f t="shared" si="164"/>
        <v>1.6203703703703703E-3</v>
      </c>
    </row>
    <row r="1149" spans="1:9" ht="15.3" x14ac:dyDescent="0.5">
      <c r="A1149" s="167" t="s">
        <v>1771</v>
      </c>
      <c r="B1149" s="70" t="s">
        <v>1745</v>
      </c>
      <c r="C1149" s="4" t="s">
        <v>125</v>
      </c>
      <c r="D1149" s="125" t="s">
        <v>939</v>
      </c>
      <c r="E1149" s="167" t="s">
        <v>2414</v>
      </c>
      <c r="F1149" s="167" t="s">
        <v>2415</v>
      </c>
      <c r="G1149" s="168">
        <f t="shared" si="166"/>
        <v>4.8611111111111112E-3</v>
      </c>
      <c r="H1149" s="167">
        <v>3</v>
      </c>
      <c r="I1149" s="168">
        <f t="shared" si="164"/>
        <v>1.6203703703703703E-3</v>
      </c>
    </row>
    <row r="1150" spans="1:9" ht="15.3" x14ac:dyDescent="0.5">
      <c r="A1150" s="167" t="s">
        <v>1772</v>
      </c>
      <c r="B1150" s="70" t="s">
        <v>1746</v>
      </c>
      <c r="C1150" s="4" t="s">
        <v>125</v>
      </c>
      <c r="D1150" s="125" t="s">
        <v>939</v>
      </c>
      <c r="E1150" s="167" t="s">
        <v>2414</v>
      </c>
      <c r="F1150" s="167" t="s">
        <v>2415</v>
      </c>
      <c r="G1150" s="168">
        <f t="shared" si="166"/>
        <v>4.8611111111111112E-3</v>
      </c>
      <c r="H1150" s="167">
        <v>3</v>
      </c>
      <c r="I1150" s="168">
        <f t="shared" si="164"/>
        <v>1.6203703703703703E-3</v>
      </c>
    </row>
    <row r="1151" spans="1:9" ht="15.3" x14ac:dyDescent="0.5">
      <c r="A1151" s="167" t="s">
        <v>1773</v>
      </c>
      <c r="B1151" s="70" t="s">
        <v>1747</v>
      </c>
      <c r="C1151" s="4" t="s">
        <v>125</v>
      </c>
      <c r="D1151" s="125" t="s">
        <v>939</v>
      </c>
      <c r="E1151" s="167" t="s">
        <v>2414</v>
      </c>
      <c r="F1151" s="167" t="s">
        <v>2415</v>
      </c>
      <c r="G1151" s="168">
        <f t="shared" si="166"/>
        <v>4.8611111111111112E-3</v>
      </c>
      <c r="H1151" s="167">
        <v>3</v>
      </c>
      <c r="I1151" s="168">
        <f t="shared" si="164"/>
        <v>1.6203703703703703E-3</v>
      </c>
    </row>
    <row r="1152" spans="1:9" ht="15.3" x14ac:dyDescent="0.5">
      <c r="A1152" s="167" t="s">
        <v>1774</v>
      </c>
      <c r="B1152" s="70" t="s">
        <v>1748</v>
      </c>
      <c r="C1152" s="4" t="s">
        <v>125</v>
      </c>
      <c r="D1152" s="125" t="s">
        <v>939</v>
      </c>
      <c r="E1152" s="167" t="s">
        <v>2414</v>
      </c>
      <c r="F1152" s="167" t="s">
        <v>2415</v>
      </c>
      <c r="G1152" s="168">
        <f t="shared" si="166"/>
        <v>4.8611111111111112E-3</v>
      </c>
      <c r="H1152" s="167">
        <v>3</v>
      </c>
      <c r="I1152" s="168">
        <f t="shared" si="164"/>
        <v>1.6203703703703703E-3</v>
      </c>
    </row>
    <row r="1153" spans="1:9" ht="15.3" x14ac:dyDescent="0.5">
      <c r="A1153" s="167" t="s">
        <v>1775</v>
      </c>
      <c r="B1153" s="70" t="s">
        <v>1749</v>
      </c>
      <c r="C1153" s="4" t="s">
        <v>125</v>
      </c>
      <c r="D1153" s="125" t="s">
        <v>939</v>
      </c>
      <c r="E1153" s="167" t="s">
        <v>2414</v>
      </c>
      <c r="F1153" s="167" t="s">
        <v>2415</v>
      </c>
      <c r="G1153" s="168">
        <f t="shared" si="166"/>
        <v>4.8611111111111112E-3</v>
      </c>
      <c r="H1153" s="167">
        <v>3</v>
      </c>
      <c r="I1153" s="168">
        <f t="shared" si="164"/>
        <v>1.6203703703703703E-3</v>
      </c>
    </row>
    <row r="1154" spans="1:9" ht="15.3" x14ac:dyDescent="0.5">
      <c r="A1154" s="167" t="s">
        <v>1776</v>
      </c>
      <c r="B1154" s="70" t="s">
        <v>1750</v>
      </c>
      <c r="C1154" s="4" t="s">
        <v>125</v>
      </c>
      <c r="D1154" s="125" t="s">
        <v>333</v>
      </c>
      <c r="E1154" s="167" t="s">
        <v>2382</v>
      </c>
      <c r="F1154" s="167" t="s">
        <v>2399</v>
      </c>
      <c r="G1154" s="168">
        <f>1/1440</f>
        <v>6.9444444444444447E-4</v>
      </c>
      <c r="H1154" s="167">
        <v>3</v>
      </c>
      <c r="I1154" s="168">
        <f t="shared" si="164"/>
        <v>2.3148148148148149E-4</v>
      </c>
    </row>
    <row r="1155" spans="1:9" ht="15.3" x14ac:dyDescent="0.5">
      <c r="A1155" s="167" t="s">
        <v>1777</v>
      </c>
      <c r="B1155" s="70" t="s">
        <v>1751</v>
      </c>
      <c r="C1155" s="4" t="s">
        <v>125</v>
      </c>
      <c r="D1155" s="125" t="s">
        <v>333</v>
      </c>
      <c r="E1155" s="167" t="s">
        <v>2382</v>
      </c>
      <c r="F1155" s="167" t="s">
        <v>2399</v>
      </c>
      <c r="G1155" s="168">
        <f t="shared" ref="G1155:G1166" si="167">1/1440</f>
        <v>6.9444444444444447E-4</v>
      </c>
      <c r="H1155" s="167">
        <v>3</v>
      </c>
      <c r="I1155" s="168">
        <f t="shared" si="164"/>
        <v>2.3148148148148149E-4</v>
      </c>
    </row>
    <row r="1156" spans="1:9" ht="15.3" x14ac:dyDescent="0.5">
      <c r="A1156" s="167" t="s">
        <v>1778</v>
      </c>
      <c r="B1156" s="70" t="s">
        <v>1752</v>
      </c>
      <c r="C1156" s="4" t="s">
        <v>125</v>
      </c>
      <c r="D1156" s="125" t="s">
        <v>333</v>
      </c>
      <c r="E1156" s="167" t="s">
        <v>2382</v>
      </c>
      <c r="F1156" s="167" t="s">
        <v>2399</v>
      </c>
      <c r="G1156" s="168">
        <f t="shared" si="167"/>
        <v>6.9444444444444447E-4</v>
      </c>
      <c r="H1156" s="167">
        <v>3</v>
      </c>
      <c r="I1156" s="168">
        <f t="shared" si="164"/>
        <v>2.3148148148148149E-4</v>
      </c>
    </row>
    <row r="1157" spans="1:9" ht="15.3" x14ac:dyDescent="0.5">
      <c r="A1157" s="167" t="s">
        <v>1779</v>
      </c>
      <c r="B1157" s="70" t="s">
        <v>1753</v>
      </c>
      <c r="C1157" s="4" t="s">
        <v>125</v>
      </c>
      <c r="D1157" s="125" t="s">
        <v>333</v>
      </c>
      <c r="E1157" s="167" t="s">
        <v>2382</v>
      </c>
      <c r="F1157" s="167" t="s">
        <v>2399</v>
      </c>
      <c r="G1157" s="168">
        <f t="shared" si="167"/>
        <v>6.9444444444444447E-4</v>
      </c>
      <c r="H1157" s="167">
        <v>3</v>
      </c>
      <c r="I1157" s="168">
        <f t="shared" si="164"/>
        <v>2.3148148148148149E-4</v>
      </c>
    </row>
    <row r="1158" spans="1:9" ht="15.3" x14ac:dyDescent="0.5">
      <c r="A1158" s="167" t="s">
        <v>1780</v>
      </c>
      <c r="B1158" s="70" t="s">
        <v>1754</v>
      </c>
      <c r="C1158" s="4" t="s">
        <v>125</v>
      </c>
      <c r="D1158" s="125" t="s">
        <v>333</v>
      </c>
      <c r="E1158" s="167" t="s">
        <v>2382</v>
      </c>
      <c r="F1158" s="167" t="s">
        <v>2399</v>
      </c>
      <c r="G1158" s="168">
        <f t="shared" si="167"/>
        <v>6.9444444444444447E-4</v>
      </c>
      <c r="H1158" s="167">
        <v>3</v>
      </c>
      <c r="I1158" s="168">
        <f t="shared" si="164"/>
        <v>2.3148148148148149E-4</v>
      </c>
    </row>
    <row r="1159" spans="1:9" ht="15.3" x14ac:dyDescent="0.5">
      <c r="A1159" s="167" t="s">
        <v>1781</v>
      </c>
      <c r="B1159" s="70" t="s">
        <v>1755</v>
      </c>
      <c r="C1159" s="4" t="s">
        <v>125</v>
      </c>
      <c r="D1159" s="125" t="s">
        <v>333</v>
      </c>
      <c r="E1159" s="167" t="s">
        <v>2382</v>
      </c>
      <c r="F1159" s="167" t="s">
        <v>2399</v>
      </c>
      <c r="G1159" s="168">
        <f t="shared" si="167"/>
        <v>6.9444444444444447E-4</v>
      </c>
      <c r="H1159" s="167">
        <v>3</v>
      </c>
      <c r="I1159" s="168">
        <f t="shared" si="164"/>
        <v>2.3148148148148149E-4</v>
      </c>
    </row>
    <row r="1160" spans="1:9" ht="15.3" x14ac:dyDescent="0.5">
      <c r="A1160" s="167" t="s">
        <v>1782</v>
      </c>
      <c r="B1160" s="70" t="s">
        <v>1756</v>
      </c>
      <c r="C1160" s="4" t="s">
        <v>125</v>
      </c>
      <c r="D1160" s="125" t="s">
        <v>333</v>
      </c>
      <c r="E1160" s="167" t="s">
        <v>2382</v>
      </c>
      <c r="F1160" s="167" t="s">
        <v>2399</v>
      </c>
      <c r="G1160" s="168">
        <f t="shared" si="167"/>
        <v>6.9444444444444447E-4</v>
      </c>
      <c r="H1160" s="167">
        <v>3</v>
      </c>
      <c r="I1160" s="168">
        <f t="shared" si="164"/>
        <v>2.3148148148148149E-4</v>
      </c>
    </row>
    <row r="1161" spans="1:9" ht="15.3" x14ac:dyDescent="0.5">
      <c r="A1161" s="167" t="s">
        <v>1783</v>
      </c>
      <c r="B1161" s="70" t="s">
        <v>1757</v>
      </c>
      <c r="C1161" s="4" t="s">
        <v>125</v>
      </c>
      <c r="D1161" s="125" t="s">
        <v>333</v>
      </c>
      <c r="E1161" s="167" t="s">
        <v>2382</v>
      </c>
      <c r="F1161" s="167" t="s">
        <v>2399</v>
      </c>
      <c r="G1161" s="168">
        <f t="shared" si="167"/>
        <v>6.9444444444444447E-4</v>
      </c>
      <c r="H1161" s="167">
        <v>3</v>
      </c>
      <c r="I1161" s="168">
        <f t="shared" si="164"/>
        <v>2.3148148148148149E-4</v>
      </c>
    </row>
    <row r="1162" spans="1:9" ht="15.3" x14ac:dyDescent="0.5">
      <c r="A1162" s="167" t="s">
        <v>1784</v>
      </c>
      <c r="B1162" s="70" t="s">
        <v>1758</v>
      </c>
      <c r="C1162" s="4" t="s">
        <v>125</v>
      </c>
      <c r="D1162" s="125" t="s">
        <v>333</v>
      </c>
      <c r="E1162" s="167" t="s">
        <v>2382</v>
      </c>
      <c r="F1162" s="167" t="s">
        <v>2399</v>
      </c>
      <c r="G1162" s="168">
        <f t="shared" si="167"/>
        <v>6.9444444444444447E-4</v>
      </c>
      <c r="H1162" s="167">
        <v>3</v>
      </c>
      <c r="I1162" s="168">
        <f t="shared" si="164"/>
        <v>2.3148148148148149E-4</v>
      </c>
    </row>
    <row r="1163" spans="1:9" ht="15.3" x14ac:dyDescent="0.5">
      <c r="A1163" s="167" t="s">
        <v>1785</v>
      </c>
      <c r="B1163" s="70" t="s">
        <v>1759</v>
      </c>
      <c r="C1163" s="4" t="s">
        <v>125</v>
      </c>
      <c r="D1163" s="125" t="s">
        <v>333</v>
      </c>
      <c r="E1163" s="167" t="s">
        <v>2382</v>
      </c>
      <c r="F1163" s="167" t="s">
        <v>2399</v>
      </c>
      <c r="G1163" s="168">
        <f t="shared" si="167"/>
        <v>6.9444444444444447E-4</v>
      </c>
      <c r="H1163" s="167">
        <v>3</v>
      </c>
      <c r="I1163" s="168">
        <f t="shared" si="164"/>
        <v>2.3148148148148149E-4</v>
      </c>
    </row>
    <row r="1164" spans="1:9" ht="15.3" x14ac:dyDescent="0.5">
      <c r="A1164" s="167" t="s">
        <v>1786</v>
      </c>
      <c r="B1164" s="70" t="s">
        <v>1760</v>
      </c>
      <c r="C1164" s="4" t="s">
        <v>125</v>
      </c>
      <c r="D1164" s="125" t="s">
        <v>333</v>
      </c>
      <c r="E1164" s="167" t="s">
        <v>2382</v>
      </c>
      <c r="F1164" s="167" t="s">
        <v>2399</v>
      </c>
      <c r="G1164" s="168">
        <f t="shared" si="167"/>
        <v>6.9444444444444447E-4</v>
      </c>
      <c r="H1164" s="167">
        <v>3</v>
      </c>
      <c r="I1164" s="168">
        <f t="shared" si="164"/>
        <v>2.3148148148148149E-4</v>
      </c>
    </row>
    <row r="1165" spans="1:9" ht="15.3" x14ac:dyDescent="0.5">
      <c r="A1165" s="167" t="s">
        <v>1787</v>
      </c>
      <c r="B1165" s="70" t="s">
        <v>1761</v>
      </c>
      <c r="C1165" s="4" t="s">
        <v>125</v>
      </c>
      <c r="D1165" s="125" t="s">
        <v>333</v>
      </c>
      <c r="E1165" s="167" t="s">
        <v>2382</v>
      </c>
      <c r="F1165" s="167" t="s">
        <v>2399</v>
      </c>
      <c r="G1165" s="168">
        <f t="shared" si="167"/>
        <v>6.9444444444444447E-4</v>
      </c>
      <c r="H1165" s="167">
        <v>3</v>
      </c>
      <c r="I1165" s="168">
        <f t="shared" si="164"/>
        <v>2.3148148148148149E-4</v>
      </c>
    </row>
    <row r="1166" spans="1:9" ht="15.3" x14ac:dyDescent="0.5">
      <c r="A1166" s="167" t="s">
        <v>1788</v>
      </c>
      <c r="B1166" s="72" t="s">
        <v>1762</v>
      </c>
      <c r="C1166" s="31" t="s">
        <v>125</v>
      </c>
      <c r="D1166" s="125" t="s">
        <v>333</v>
      </c>
      <c r="E1166" s="167" t="s">
        <v>2382</v>
      </c>
      <c r="F1166" s="167" t="s">
        <v>2399</v>
      </c>
      <c r="G1166" s="168">
        <f t="shared" si="167"/>
        <v>6.9444444444444447E-4</v>
      </c>
      <c r="H1166" s="167">
        <v>3</v>
      </c>
      <c r="I1166" s="168">
        <f t="shared" si="164"/>
        <v>2.3148148148148149E-4</v>
      </c>
    </row>
    <row r="1167" spans="1:9" ht="15.3" x14ac:dyDescent="0.5">
      <c r="A1167" s="169">
        <v>9</v>
      </c>
      <c r="B1167" s="165" t="s">
        <v>1789</v>
      </c>
      <c r="C1167" s="167"/>
      <c r="D1167" s="167"/>
      <c r="E1167" s="167"/>
      <c r="F1167" s="167"/>
      <c r="G1167" s="167"/>
      <c r="H1167" s="167"/>
      <c r="I1167" s="169" t="s">
        <v>1590</v>
      </c>
    </row>
    <row r="1168" spans="1:9" ht="15.3" x14ac:dyDescent="0.5">
      <c r="A1168" s="167" t="s">
        <v>530</v>
      </c>
      <c r="B1168" s="70" t="s">
        <v>1790</v>
      </c>
      <c r="C1168" s="4" t="s">
        <v>195</v>
      </c>
      <c r="D1168" s="125" t="s">
        <v>333</v>
      </c>
      <c r="E1168" s="167" t="s">
        <v>2382</v>
      </c>
      <c r="F1168" s="167" t="s">
        <v>2399</v>
      </c>
      <c r="G1168" s="168">
        <f t="shared" ref="G1168:G1173" si="168">1/1440</f>
        <v>6.9444444444444447E-4</v>
      </c>
      <c r="H1168" s="167">
        <v>3</v>
      </c>
      <c r="I1168" s="168">
        <f>G1168/H1168</f>
        <v>2.3148148148148149E-4</v>
      </c>
    </row>
    <row r="1169" spans="1:9" ht="15.3" x14ac:dyDescent="0.5">
      <c r="A1169" s="167" t="s">
        <v>531</v>
      </c>
      <c r="B1169" s="70" t="s">
        <v>806</v>
      </c>
      <c r="C1169" s="4" t="s">
        <v>195</v>
      </c>
      <c r="D1169" s="125" t="s">
        <v>940</v>
      </c>
      <c r="E1169" s="167" t="s">
        <v>2373</v>
      </c>
      <c r="F1169" s="167" t="s">
        <v>2374</v>
      </c>
      <c r="G1169" s="168">
        <f>2/1440</f>
        <v>1.3888888888888889E-3</v>
      </c>
      <c r="H1169" s="167">
        <v>3</v>
      </c>
      <c r="I1169" s="168">
        <f t="shared" ref="I1169:I1186" si="169">G1169/H1169</f>
        <v>4.6296296296296298E-4</v>
      </c>
    </row>
    <row r="1170" spans="1:9" ht="15.3" x14ac:dyDescent="0.5">
      <c r="A1170" s="167" t="s">
        <v>532</v>
      </c>
      <c r="B1170" s="70" t="s">
        <v>1791</v>
      </c>
      <c r="C1170" s="4" t="s">
        <v>195</v>
      </c>
      <c r="D1170" s="125" t="s">
        <v>333</v>
      </c>
      <c r="E1170" s="167" t="s">
        <v>2382</v>
      </c>
      <c r="F1170" s="167" t="s">
        <v>2399</v>
      </c>
      <c r="G1170" s="168">
        <f t="shared" si="168"/>
        <v>6.9444444444444447E-4</v>
      </c>
      <c r="H1170" s="167">
        <v>3</v>
      </c>
      <c r="I1170" s="168">
        <f t="shared" si="169"/>
        <v>2.3148148148148149E-4</v>
      </c>
    </row>
    <row r="1171" spans="1:9" ht="15.3" x14ac:dyDescent="0.5">
      <c r="A1171" s="167" t="s">
        <v>533</v>
      </c>
      <c r="B1171" s="70" t="s">
        <v>1792</v>
      </c>
      <c r="C1171" s="4" t="s">
        <v>195</v>
      </c>
      <c r="D1171" s="125" t="s">
        <v>333</v>
      </c>
      <c r="E1171" s="167" t="s">
        <v>2382</v>
      </c>
      <c r="F1171" s="167" t="s">
        <v>2399</v>
      </c>
      <c r="G1171" s="168">
        <f t="shared" si="168"/>
        <v>6.9444444444444447E-4</v>
      </c>
      <c r="H1171" s="167">
        <v>3</v>
      </c>
      <c r="I1171" s="168">
        <f t="shared" si="169"/>
        <v>2.3148148148148149E-4</v>
      </c>
    </row>
    <row r="1172" spans="1:9" ht="15.3" x14ac:dyDescent="0.5">
      <c r="A1172" s="167" t="s">
        <v>534</v>
      </c>
      <c r="B1172" s="70" t="s">
        <v>69</v>
      </c>
      <c r="C1172" s="4" t="s">
        <v>195</v>
      </c>
      <c r="D1172" s="125" t="s">
        <v>333</v>
      </c>
      <c r="E1172" s="167" t="s">
        <v>2382</v>
      </c>
      <c r="F1172" s="167" t="s">
        <v>2399</v>
      </c>
      <c r="G1172" s="168">
        <f t="shared" si="168"/>
        <v>6.9444444444444447E-4</v>
      </c>
      <c r="H1172" s="167">
        <v>5</v>
      </c>
      <c r="I1172" s="168">
        <f t="shared" si="169"/>
        <v>1.3888888888888889E-4</v>
      </c>
    </row>
    <row r="1173" spans="1:9" ht="15.3" x14ac:dyDescent="0.5">
      <c r="A1173" s="167" t="s">
        <v>535</v>
      </c>
      <c r="B1173" s="70" t="s">
        <v>68</v>
      </c>
      <c r="C1173" s="4" t="s">
        <v>125</v>
      </c>
      <c r="D1173" s="125" t="s">
        <v>333</v>
      </c>
      <c r="E1173" s="167" t="s">
        <v>2382</v>
      </c>
      <c r="F1173" s="167" t="s">
        <v>2399</v>
      </c>
      <c r="G1173" s="168">
        <f t="shared" si="168"/>
        <v>6.9444444444444447E-4</v>
      </c>
      <c r="H1173" s="167">
        <v>7</v>
      </c>
      <c r="I1173" s="168">
        <f t="shared" si="169"/>
        <v>9.9206349206349206E-5</v>
      </c>
    </row>
    <row r="1174" spans="1:9" ht="15.3" x14ac:dyDescent="0.5">
      <c r="A1174" s="167" t="s">
        <v>536</v>
      </c>
      <c r="B1174" s="70" t="s">
        <v>1793</v>
      </c>
      <c r="C1174" s="4" t="s">
        <v>125</v>
      </c>
      <c r="D1174" s="167" t="s">
        <v>287</v>
      </c>
      <c r="E1174" s="167" t="s">
        <v>2427</v>
      </c>
      <c r="F1174" s="167" t="s">
        <v>2394</v>
      </c>
      <c r="G1174" s="168">
        <f>1/360</f>
        <v>2.7777777777777779E-3</v>
      </c>
      <c r="H1174" s="167">
        <v>3</v>
      </c>
      <c r="I1174" s="168">
        <f t="shared" si="169"/>
        <v>9.2592592592592596E-4</v>
      </c>
    </row>
    <row r="1175" spans="1:9" ht="15.3" x14ac:dyDescent="0.5">
      <c r="A1175" s="167" t="s">
        <v>537</v>
      </c>
      <c r="B1175" s="70" t="s">
        <v>1794</v>
      </c>
      <c r="C1175" s="4" t="s">
        <v>125</v>
      </c>
      <c r="D1175" s="125" t="s">
        <v>940</v>
      </c>
      <c r="E1175" s="167" t="s">
        <v>2373</v>
      </c>
      <c r="F1175" s="167" t="s">
        <v>2374</v>
      </c>
      <c r="G1175" s="168">
        <f>2/1440</f>
        <v>1.3888888888888889E-3</v>
      </c>
      <c r="H1175" s="167">
        <v>3</v>
      </c>
      <c r="I1175" s="168">
        <f t="shared" si="169"/>
        <v>4.6296296296296298E-4</v>
      </c>
    </row>
    <row r="1176" spans="1:9" ht="15.3" x14ac:dyDescent="0.5">
      <c r="A1176" s="167" t="s">
        <v>538</v>
      </c>
      <c r="B1176" s="70" t="s">
        <v>1795</v>
      </c>
      <c r="C1176" s="4" t="s">
        <v>197</v>
      </c>
      <c r="D1176" s="167" t="s">
        <v>287</v>
      </c>
      <c r="E1176" s="167" t="s">
        <v>2427</v>
      </c>
      <c r="F1176" s="167" t="s">
        <v>2394</v>
      </c>
      <c r="G1176" s="168">
        <f>1/360</f>
        <v>2.7777777777777779E-3</v>
      </c>
      <c r="H1176" s="167">
        <v>3</v>
      </c>
      <c r="I1176" s="168">
        <f t="shared" si="169"/>
        <v>9.2592592592592596E-4</v>
      </c>
    </row>
    <row r="1177" spans="1:9" ht="15.3" x14ac:dyDescent="0.5">
      <c r="A1177" s="167" t="s">
        <v>539</v>
      </c>
      <c r="B1177" s="70" t="s">
        <v>1796</v>
      </c>
      <c r="C1177" s="4" t="s">
        <v>125</v>
      </c>
      <c r="D1177" s="125" t="s">
        <v>333</v>
      </c>
      <c r="E1177" s="167" t="s">
        <v>2382</v>
      </c>
      <c r="F1177" s="167" t="s">
        <v>2399</v>
      </c>
      <c r="G1177" s="168">
        <f t="shared" ref="G1177:G1184" si="170">1/1440</f>
        <v>6.9444444444444447E-4</v>
      </c>
      <c r="H1177" s="167">
        <v>3</v>
      </c>
      <c r="I1177" s="168">
        <f t="shared" si="169"/>
        <v>2.3148148148148149E-4</v>
      </c>
    </row>
    <row r="1178" spans="1:9" ht="15.3" x14ac:dyDescent="0.5">
      <c r="A1178" s="167" t="s">
        <v>540</v>
      </c>
      <c r="B1178" s="70" t="s">
        <v>1797</v>
      </c>
      <c r="C1178" s="4" t="s">
        <v>125</v>
      </c>
      <c r="D1178" s="125" t="s">
        <v>333</v>
      </c>
      <c r="E1178" s="167" t="s">
        <v>2382</v>
      </c>
      <c r="F1178" s="167" t="s">
        <v>2399</v>
      </c>
      <c r="G1178" s="168">
        <f t="shared" si="170"/>
        <v>6.9444444444444447E-4</v>
      </c>
      <c r="H1178" s="167">
        <v>3</v>
      </c>
      <c r="I1178" s="168">
        <f t="shared" si="169"/>
        <v>2.3148148148148149E-4</v>
      </c>
    </row>
    <row r="1179" spans="1:9" ht="15.3" x14ac:dyDescent="0.5">
      <c r="A1179" s="167" t="s">
        <v>541</v>
      </c>
      <c r="B1179" s="70" t="s">
        <v>1798</v>
      </c>
      <c r="C1179" s="4" t="s">
        <v>125</v>
      </c>
      <c r="D1179" s="125" t="s">
        <v>333</v>
      </c>
      <c r="E1179" s="167" t="s">
        <v>2382</v>
      </c>
      <c r="F1179" s="167" t="s">
        <v>2399</v>
      </c>
      <c r="G1179" s="168">
        <f t="shared" si="170"/>
        <v>6.9444444444444447E-4</v>
      </c>
      <c r="H1179" s="167">
        <v>3</v>
      </c>
      <c r="I1179" s="168">
        <f t="shared" si="169"/>
        <v>2.3148148148148149E-4</v>
      </c>
    </row>
    <row r="1180" spans="1:9" ht="30.6" x14ac:dyDescent="0.5">
      <c r="A1180" s="167" t="s">
        <v>542</v>
      </c>
      <c r="B1180" s="16" t="s">
        <v>1799</v>
      </c>
      <c r="C1180" s="4" t="s">
        <v>125</v>
      </c>
      <c r="D1180" s="125" t="s">
        <v>333</v>
      </c>
      <c r="E1180" s="167" t="s">
        <v>2382</v>
      </c>
      <c r="F1180" s="167" t="s">
        <v>2399</v>
      </c>
      <c r="G1180" s="168">
        <f t="shared" si="170"/>
        <v>6.9444444444444447E-4</v>
      </c>
      <c r="H1180" s="167">
        <v>3</v>
      </c>
      <c r="I1180" s="168">
        <f t="shared" si="169"/>
        <v>2.3148148148148149E-4</v>
      </c>
    </row>
    <row r="1181" spans="1:9" ht="15.3" x14ac:dyDescent="0.5">
      <c r="A1181" s="167" t="s">
        <v>543</v>
      </c>
      <c r="B1181" s="70" t="s">
        <v>1800</v>
      </c>
      <c r="C1181" s="4" t="s">
        <v>125</v>
      </c>
      <c r="D1181" s="125" t="s">
        <v>333</v>
      </c>
      <c r="E1181" s="167" t="s">
        <v>2382</v>
      </c>
      <c r="F1181" s="167" t="s">
        <v>2399</v>
      </c>
      <c r="G1181" s="168">
        <f t="shared" si="170"/>
        <v>6.9444444444444447E-4</v>
      </c>
      <c r="H1181" s="167">
        <v>3</v>
      </c>
      <c r="I1181" s="168">
        <f t="shared" si="169"/>
        <v>2.3148148148148149E-4</v>
      </c>
    </row>
    <row r="1182" spans="1:9" ht="15.3" x14ac:dyDescent="0.5">
      <c r="A1182" s="167" t="s">
        <v>544</v>
      </c>
      <c r="B1182" s="70" t="s">
        <v>1801</v>
      </c>
      <c r="C1182" s="4" t="s">
        <v>125</v>
      </c>
      <c r="D1182" s="125" t="s">
        <v>333</v>
      </c>
      <c r="E1182" s="167" t="s">
        <v>2382</v>
      </c>
      <c r="F1182" s="167" t="s">
        <v>2399</v>
      </c>
      <c r="G1182" s="168">
        <f t="shared" si="170"/>
        <v>6.9444444444444447E-4</v>
      </c>
      <c r="H1182" s="167">
        <v>3</v>
      </c>
      <c r="I1182" s="168">
        <f t="shared" si="169"/>
        <v>2.3148148148148149E-4</v>
      </c>
    </row>
    <row r="1183" spans="1:9" ht="15.3" x14ac:dyDescent="0.5">
      <c r="A1183" s="167" t="s">
        <v>545</v>
      </c>
      <c r="B1183" s="70" t="s">
        <v>1802</v>
      </c>
      <c r="C1183" s="4" t="s">
        <v>125</v>
      </c>
      <c r="D1183" s="125" t="s">
        <v>333</v>
      </c>
      <c r="E1183" s="167" t="s">
        <v>2382</v>
      </c>
      <c r="F1183" s="167" t="s">
        <v>2399</v>
      </c>
      <c r="G1183" s="168">
        <f t="shared" si="170"/>
        <v>6.9444444444444447E-4</v>
      </c>
      <c r="H1183" s="167">
        <v>3</v>
      </c>
      <c r="I1183" s="168">
        <f t="shared" si="169"/>
        <v>2.3148148148148149E-4</v>
      </c>
    </row>
    <row r="1184" spans="1:9" ht="15.3" x14ac:dyDescent="0.5">
      <c r="A1184" s="167" t="s">
        <v>546</v>
      </c>
      <c r="B1184" s="70" t="s">
        <v>1803</v>
      </c>
      <c r="C1184" s="4" t="s">
        <v>125</v>
      </c>
      <c r="D1184" s="125" t="s">
        <v>333</v>
      </c>
      <c r="E1184" s="167" t="s">
        <v>2382</v>
      </c>
      <c r="F1184" s="167" t="s">
        <v>2399</v>
      </c>
      <c r="G1184" s="168">
        <f t="shared" si="170"/>
        <v>6.9444444444444447E-4</v>
      </c>
      <c r="H1184" s="167">
        <v>3</v>
      </c>
      <c r="I1184" s="168">
        <f t="shared" si="169"/>
        <v>2.3148148148148149E-4</v>
      </c>
    </row>
    <row r="1185" spans="1:9" ht="15.3" x14ac:dyDescent="0.5">
      <c r="A1185" s="167" t="s">
        <v>547</v>
      </c>
      <c r="B1185" s="70" t="s">
        <v>1804</v>
      </c>
      <c r="C1185" s="4" t="s">
        <v>195</v>
      </c>
      <c r="D1185" s="125" t="s">
        <v>939</v>
      </c>
      <c r="E1185" s="167" t="s">
        <v>2414</v>
      </c>
      <c r="F1185" s="167" t="s">
        <v>2415</v>
      </c>
      <c r="G1185" s="168">
        <f>7/1440</f>
        <v>4.8611111111111112E-3</v>
      </c>
      <c r="H1185" s="167">
        <v>3</v>
      </c>
      <c r="I1185" s="168">
        <f t="shared" si="169"/>
        <v>1.6203703703703703E-3</v>
      </c>
    </row>
    <row r="1186" spans="1:9" ht="15.3" x14ac:dyDescent="0.5">
      <c r="A1186" s="167" t="s">
        <v>548</v>
      </c>
      <c r="B1186" s="70" t="s">
        <v>798</v>
      </c>
      <c r="C1186" s="4" t="s">
        <v>195</v>
      </c>
      <c r="D1186" s="125" t="s">
        <v>939</v>
      </c>
      <c r="E1186" s="167" t="s">
        <v>2414</v>
      </c>
      <c r="F1186" s="167" t="s">
        <v>2415</v>
      </c>
      <c r="G1186" s="168">
        <f t="shared" ref="G1186:G1189" si="171">7/1440</f>
        <v>4.8611111111111112E-3</v>
      </c>
      <c r="H1186" s="167">
        <v>3</v>
      </c>
      <c r="I1186" s="168">
        <f t="shared" si="169"/>
        <v>1.6203703703703703E-3</v>
      </c>
    </row>
    <row r="1187" spans="1:9" ht="15.3" x14ac:dyDescent="0.5">
      <c r="A1187" s="167" t="s">
        <v>1086</v>
      </c>
      <c r="B1187" s="70" t="s">
        <v>1805</v>
      </c>
      <c r="C1187" s="4" t="s">
        <v>195</v>
      </c>
      <c r="D1187" s="125" t="s">
        <v>939</v>
      </c>
      <c r="E1187" s="167" t="s">
        <v>2414</v>
      </c>
      <c r="F1187" s="167" t="s">
        <v>2415</v>
      </c>
      <c r="G1187" s="168">
        <f t="shared" si="171"/>
        <v>4.8611111111111112E-3</v>
      </c>
      <c r="H1187" s="167">
        <v>3</v>
      </c>
      <c r="I1187" s="168">
        <f>G1187/H1187</f>
        <v>1.6203703703703703E-3</v>
      </c>
    </row>
    <row r="1188" spans="1:9" ht="15.3" x14ac:dyDescent="0.5">
      <c r="A1188" s="167" t="s">
        <v>1087</v>
      </c>
      <c r="B1188" s="70" t="s">
        <v>1806</v>
      </c>
      <c r="C1188" s="4" t="s">
        <v>195</v>
      </c>
      <c r="D1188" s="125" t="s">
        <v>939</v>
      </c>
      <c r="E1188" s="167" t="s">
        <v>2414</v>
      </c>
      <c r="F1188" s="167" t="s">
        <v>2415</v>
      </c>
      <c r="G1188" s="168">
        <f t="shared" si="171"/>
        <v>4.8611111111111112E-3</v>
      </c>
      <c r="H1188" s="167">
        <v>3</v>
      </c>
      <c r="I1188" s="168">
        <f t="shared" ref="I1188:I1202" si="172">G1188/H1188</f>
        <v>1.6203703703703703E-3</v>
      </c>
    </row>
    <row r="1189" spans="1:9" ht="15.3" x14ac:dyDescent="0.5">
      <c r="A1189" s="167" t="s">
        <v>1088</v>
      </c>
      <c r="B1189" s="70" t="s">
        <v>775</v>
      </c>
      <c r="C1189" s="4" t="s">
        <v>195</v>
      </c>
      <c r="D1189" s="125" t="s">
        <v>939</v>
      </c>
      <c r="E1189" s="167" t="s">
        <v>2414</v>
      </c>
      <c r="F1189" s="167" t="s">
        <v>2415</v>
      </c>
      <c r="G1189" s="168">
        <f t="shared" si="171"/>
        <v>4.8611111111111112E-3</v>
      </c>
      <c r="H1189" s="167">
        <v>3</v>
      </c>
      <c r="I1189" s="168">
        <f t="shared" si="172"/>
        <v>1.6203703703703703E-3</v>
      </c>
    </row>
    <row r="1190" spans="1:9" ht="15.3" x14ac:dyDescent="0.5">
      <c r="A1190" s="167" t="s">
        <v>1089</v>
      </c>
      <c r="B1190" s="70" t="s">
        <v>795</v>
      </c>
      <c r="C1190" s="4" t="s">
        <v>195</v>
      </c>
      <c r="D1190" s="125" t="s">
        <v>979</v>
      </c>
      <c r="E1190" s="167" t="s">
        <v>2416</v>
      </c>
      <c r="F1190" s="167" t="s">
        <v>2422</v>
      </c>
      <c r="G1190" s="168">
        <f>50/1440</f>
        <v>3.4722222222222224E-2</v>
      </c>
      <c r="H1190" s="167">
        <v>3</v>
      </c>
      <c r="I1190" s="168">
        <f t="shared" si="172"/>
        <v>1.1574074074074075E-2</v>
      </c>
    </row>
    <row r="1191" spans="1:9" ht="15.3" x14ac:dyDescent="0.5">
      <c r="A1191" s="167" t="s">
        <v>1090</v>
      </c>
      <c r="B1191" s="70" t="s">
        <v>1807</v>
      </c>
      <c r="C1191" s="4" t="s">
        <v>195</v>
      </c>
      <c r="D1191" s="125" t="s">
        <v>1843</v>
      </c>
      <c r="E1191" s="167" t="s">
        <v>2389</v>
      </c>
      <c r="F1191" s="167" t="s">
        <v>2410</v>
      </c>
      <c r="G1191" s="168">
        <f>20/1440</f>
        <v>1.3888888888888888E-2</v>
      </c>
      <c r="H1191" s="167">
        <v>3</v>
      </c>
      <c r="I1191" s="168">
        <f t="shared" si="172"/>
        <v>4.6296296296296294E-3</v>
      </c>
    </row>
    <row r="1192" spans="1:9" ht="15.3" x14ac:dyDescent="0.5">
      <c r="A1192" s="167" t="s">
        <v>1091</v>
      </c>
      <c r="B1192" s="70" t="s">
        <v>1808</v>
      </c>
      <c r="C1192" s="4" t="s">
        <v>125</v>
      </c>
      <c r="D1192" s="125" t="s">
        <v>1844</v>
      </c>
      <c r="E1192" s="167" t="s">
        <v>2417</v>
      </c>
      <c r="F1192" s="167" t="s">
        <v>2423</v>
      </c>
      <c r="G1192" s="168">
        <f>25/1440</f>
        <v>1.7361111111111112E-2</v>
      </c>
      <c r="H1192" s="167">
        <v>3</v>
      </c>
      <c r="I1192" s="168">
        <f t="shared" si="172"/>
        <v>5.7870370370370376E-3</v>
      </c>
    </row>
    <row r="1193" spans="1:9" ht="15.3" x14ac:dyDescent="0.5">
      <c r="A1193" s="167" t="s">
        <v>1092</v>
      </c>
      <c r="B1193" s="70" t="s">
        <v>1809</v>
      </c>
      <c r="C1193" s="4" t="s">
        <v>195</v>
      </c>
      <c r="D1193" s="125" t="s">
        <v>1843</v>
      </c>
      <c r="E1193" s="167" t="s">
        <v>2389</v>
      </c>
      <c r="F1193" s="167" t="s">
        <v>2410</v>
      </c>
      <c r="G1193" s="168">
        <f>20/1440</f>
        <v>1.3888888888888888E-2</v>
      </c>
      <c r="H1193" s="167">
        <v>3</v>
      </c>
      <c r="I1193" s="168">
        <f t="shared" si="172"/>
        <v>4.6296296296296294E-3</v>
      </c>
    </row>
    <row r="1194" spans="1:9" ht="15.3" x14ac:dyDescent="0.5">
      <c r="A1194" s="167" t="s">
        <v>1093</v>
      </c>
      <c r="B1194" s="70" t="s">
        <v>1810</v>
      </c>
      <c r="C1194" s="4" t="s">
        <v>195</v>
      </c>
      <c r="D1194" s="125" t="s">
        <v>1843</v>
      </c>
      <c r="E1194" s="167" t="s">
        <v>2389</v>
      </c>
      <c r="F1194" s="167" t="s">
        <v>2410</v>
      </c>
      <c r="G1194" s="168">
        <f>20/1440</f>
        <v>1.3888888888888888E-2</v>
      </c>
      <c r="H1194" s="167">
        <v>3</v>
      </c>
      <c r="I1194" s="168">
        <f t="shared" si="172"/>
        <v>4.6296296296296294E-3</v>
      </c>
    </row>
    <row r="1195" spans="1:9" ht="15.3" x14ac:dyDescent="0.5">
      <c r="A1195" s="167" t="s">
        <v>1094</v>
      </c>
      <c r="B1195" s="70" t="s">
        <v>1811</v>
      </c>
      <c r="C1195" s="4" t="s">
        <v>125</v>
      </c>
      <c r="D1195" s="125" t="s">
        <v>1845</v>
      </c>
      <c r="E1195" s="167" t="s">
        <v>2419</v>
      </c>
      <c r="F1195" s="167" t="s">
        <v>2424</v>
      </c>
      <c r="G1195" s="168">
        <f>10/1440</f>
        <v>6.9444444444444441E-3</v>
      </c>
      <c r="H1195" s="167">
        <v>3</v>
      </c>
      <c r="I1195" s="168">
        <f t="shared" si="172"/>
        <v>2.3148148148148147E-3</v>
      </c>
    </row>
    <row r="1196" spans="1:9" ht="15.3" x14ac:dyDescent="0.5">
      <c r="A1196" s="167" t="s">
        <v>1095</v>
      </c>
      <c r="B1196" s="70" t="s">
        <v>1812</v>
      </c>
      <c r="C1196" s="4" t="s">
        <v>195</v>
      </c>
      <c r="D1196" s="125" t="s">
        <v>939</v>
      </c>
      <c r="E1196" s="167" t="s">
        <v>2414</v>
      </c>
      <c r="F1196" s="167" t="s">
        <v>2415</v>
      </c>
      <c r="G1196" s="168">
        <f>7/1440</f>
        <v>4.8611111111111112E-3</v>
      </c>
      <c r="H1196" s="167">
        <v>3</v>
      </c>
      <c r="I1196" s="168">
        <f t="shared" si="172"/>
        <v>1.6203703703703703E-3</v>
      </c>
    </row>
    <row r="1197" spans="1:9" ht="15.3" x14ac:dyDescent="0.5">
      <c r="A1197" s="167" t="s">
        <v>1096</v>
      </c>
      <c r="B1197" s="70" t="s">
        <v>1813</v>
      </c>
      <c r="C1197" s="4" t="s">
        <v>195</v>
      </c>
      <c r="D1197" s="125" t="s">
        <v>939</v>
      </c>
      <c r="E1197" s="167" t="s">
        <v>2414</v>
      </c>
      <c r="F1197" s="167" t="s">
        <v>2415</v>
      </c>
      <c r="G1197" s="168">
        <f t="shared" ref="G1197:G1221" si="173">7/1440</f>
        <v>4.8611111111111112E-3</v>
      </c>
      <c r="H1197" s="167">
        <v>3</v>
      </c>
      <c r="I1197" s="168">
        <f t="shared" si="172"/>
        <v>1.6203703703703703E-3</v>
      </c>
    </row>
    <row r="1198" spans="1:9" ht="15.3" x14ac:dyDescent="0.5">
      <c r="A1198" s="167" t="s">
        <v>1097</v>
      </c>
      <c r="B1198" s="70" t="s">
        <v>1814</v>
      </c>
      <c r="C1198" s="4" t="s">
        <v>195</v>
      </c>
      <c r="D1198" s="125" t="s">
        <v>939</v>
      </c>
      <c r="E1198" s="167" t="s">
        <v>2414</v>
      </c>
      <c r="F1198" s="167" t="s">
        <v>2415</v>
      </c>
      <c r="G1198" s="168">
        <f t="shared" si="173"/>
        <v>4.8611111111111112E-3</v>
      </c>
      <c r="H1198" s="167">
        <v>3</v>
      </c>
      <c r="I1198" s="168">
        <f t="shared" si="172"/>
        <v>1.6203703703703703E-3</v>
      </c>
    </row>
    <row r="1199" spans="1:9" ht="15.3" x14ac:dyDescent="0.5">
      <c r="A1199" s="167" t="s">
        <v>1098</v>
      </c>
      <c r="B1199" s="70" t="s">
        <v>1815</v>
      </c>
      <c r="C1199" s="4" t="s">
        <v>195</v>
      </c>
      <c r="D1199" s="125" t="s">
        <v>939</v>
      </c>
      <c r="E1199" s="167" t="s">
        <v>2414</v>
      </c>
      <c r="F1199" s="167" t="s">
        <v>2415</v>
      </c>
      <c r="G1199" s="168">
        <f t="shared" si="173"/>
        <v>4.8611111111111112E-3</v>
      </c>
      <c r="H1199" s="167">
        <v>3</v>
      </c>
      <c r="I1199" s="168">
        <f t="shared" si="172"/>
        <v>1.6203703703703703E-3</v>
      </c>
    </row>
    <row r="1200" spans="1:9" ht="15.3" x14ac:dyDescent="0.5">
      <c r="A1200" s="167" t="s">
        <v>1099</v>
      </c>
      <c r="B1200" s="70" t="s">
        <v>1816</v>
      </c>
      <c r="C1200" s="4" t="s">
        <v>195</v>
      </c>
      <c r="D1200" s="125" t="s">
        <v>939</v>
      </c>
      <c r="E1200" s="167" t="s">
        <v>2414</v>
      </c>
      <c r="F1200" s="167" t="s">
        <v>2415</v>
      </c>
      <c r="G1200" s="168">
        <f t="shared" si="173"/>
        <v>4.8611111111111112E-3</v>
      </c>
      <c r="H1200" s="167">
        <v>3</v>
      </c>
      <c r="I1200" s="168">
        <f t="shared" si="172"/>
        <v>1.6203703703703703E-3</v>
      </c>
    </row>
    <row r="1201" spans="1:9" ht="15.3" x14ac:dyDescent="0.5">
      <c r="A1201" s="167" t="s">
        <v>1100</v>
      </c>
      <c r="B1201" s="70" t="s">
        <v>1817</v>
      </c>
      <c r="C1201" s="4" t="s">
        <v>195</v>
      </c>
      <c r="D1201" s="125" t="s">
        <v>1845</v>
      </c>
      <c r="E1201" s="167" t="s">
        <v>2419</v>
      </c>
      <c r="F1201" s="167" t="s">
        <v>2424</v>
      </c>
      <c r="G1201" s="168">
        <f>10/1440</f>
        <v>6.9444444444444441E-3</v>
      </c>
      <c r="H1201" s="167">
        <v>3</v>
      </c>
      <c r="I1201" s="168">
        <f t="shared" si="172"/>
        <v>2.3148148148148147E-3</v>
      </c>
    </row>
    <row r="1202" spans="1:9" ht="15.3" x14ac:dyDescent="0.5">
      <c r="A1202" s="167" t="s">
        <v>1101</v>
      </c>
      <c r="B1202" s="70" t="s">
        <v>804</v>
      </c>
      <c r="C1202" s="4" t="s">
        <v>195</v>
      </c>
      <c r="D1202" s="125" t="s">
        <v>939</v>
      </c>
      <c r="E1202" s="167" t="s">
        <v>2414</v>
      </c>
      <c r="F1202" s="167" t="s">
        <v>2415</v>
      </c>
      <c r="G1202" s="168">
        <f t="shared" si="173"/>
        <v>4.8611111111111112E-3</v>
      </c>
      <c r="H1202" s="167">
        <v>3</v>
      </c>
      <c r="I1202" s="168">
        <f t="shared" si="172"/>
        <v>1.6203703703703703E-3</v>
      </c>
    </row>
    <row r="1203" spans="1:9" ht="15.3" x14ac:dyDescent="0.5">
      <c r="A1203" s="167" t="s">
        <v>1102</v>
      </c>
      <c r="B1203" s="70" t="s">
        <v>1818</v>
      </c>
      <c r="C1203" s="4" t="s">
        <v>195</v>
      </c>
      <c r="D1203" s="125" t="s">
        <v>939</v>
      </c>
      <c r="E1203" s="167" t="s">
        <v>2414</v>
      </c>
      <c r="F1203" s="167" t="s">
        <v>2415</v>
      </c>
      <c r="G1203" s="168">
        <f t="shared" si="173"/>
        <v>4.8611111111111112E-3</v>
      </c>
      <c r="H1203" s="167">
        <v>3</v>
      </c>
      <c r="I1203" s="168">
        <f>G1203/H1203</f>
        <v>1.6203703703703703E-3</v>
      </c>
    </row>
    <row r="1204" spans="1:9" ht="15.3" x14ac:dyDescent="0.5">
      <c r="A1204" s="167" t="s">
        <v>1103</v>
      </c>
      <c r="B1204" s="70" t="s">
        <v>786</v>
      </c>
      <c r="C1204" s="4" t="s">
        <v>195</v>
      </c>
      <c r="D1204" s="125" t="s">
        <v>939</v>
      </c>
      <c r="E1204" s="167" t="s">
        <v>2414</v>
      </c>
      <c r="F1204" s="167" t="s">
        <v>2415</v>
      </c>
      <c r="G1204" s="168">
        <f t="shared" si="173"/>
        <v>4.8611111111111112E-3</v>
      </c>
      <c r="H1204" s="167">
        <v>3</v>
      </c>
      <c r="I1204" s="168">
        <f t="shared" ref="I1204:I1217" si="174">G1204/H1204</f>
        <v>1.6203703703703703E-3</v>
      </c>
    </row>
    <row r="1205" spans="1:9" ht="15.3" x14ac:dyDescent="0.5">
      <c r="A1205" s="167" t="s">
        <v>1104</v>
      </c>
      <c r="B1205" s="70" t="s">
        <v>801</v>
      </c>
      <c r="C1205" s="4" t="s">
        <v>195</v>
      </c>
      <c r="D1205" s="125" t="s">
        <v>939</v>
      </c>
      <c r="E1205" s="167" t="s">
        <v>2414</v>
      </c>
      <c r="F1205" s="167" t="s">
        <v>2415</v>
      </c>
      <c r="G1205" s="168">
        <f t="shared" si="173"/>
        <v>4.8611111111111112E-3</v>
      </c>
      <c r="H1205" s="167">
        <v>3</v>
      </c>
      <c r="I1205" s="168">
        <f t="shared" si="174"/>
        <v>1.6203703703703703E-3</v>
      </c>
    </row>
    <row r="1206" spans="1:9" ht="15.3" x14ac:dyDescent="0.5">
      <c r="A1206" s="167" t="s">
        <v>1105</v>
      </c>
      <c r="B1206" s="70" t="s">
        <v>1819</v>
      </c>
      <c r="C1206" s="4" t="s">
        <v>195</v>
      </c>
      <c r="D1206" s="125" t="s">
        <v>939</v>
      </c>
      <c r="E1206" s="167" t="s">
        <v>2414</v>
      </c>
      <c r="F1206" s="167" t="s">
        <v>2415</v>
      </c>
      <c r="G1206" s="168">
        <f t="shared" si="173"/>
        <v>4.8611111111111112E-3</v>
      </c>
      <c r="H1206" s="167">
        <v>3</v>
      </c>
      <c r="I1206" s="168">
        <f t="shared" si="174"/>
        <v>1.6203703703703703E-3</v>
      </c>
    </row>
    <row r="1207" spans="1:9" ht="15.3" x14ac:dyDescent="0.5">
      <c r="A1207" s="167" t="s">
        <v>1106</v>
      </c>
      <c r="B1207" s="70" t="s">
        <v>1820</v>
      </c>
      <c r="C1207" s="4" t="s">
        <v>195</v>
      </c>
      <c r="D1207" s="125" t="s">
        <v>940</v>
      </c>
      <c r="E1207" s="167" t="s">
        <v>2373</v>
      </c>
      <c r="F1207" s="167" t="s">
        <v>2374</v>
      </c>
      <c r="G1207" s="168">
        <f>2/1440</f>
        <v>1.3888888888888889E-3</v>
      </c>
      <c r="H1207" s="167">
        <v>3</v>
      </c>
      <c r="I1207" s="168">
        <f t="shared" si="174"/>
        <v>4.6296296296296298E-4</v>
      </c>
    </row>
    <row r="1208" spans="1:9" ht="15.3" x14ac:dyDescent="0.5">
      <c r="A1208" s="167" t="s">
        <v>1107</v>
      </c>
      <c r="B1208" s="70" t="s">
        <v>1821</v>
      </c>
      <c r="C1208" s="4" t="s">
        <v>125</v>
      </c>
      <c r="D1208" s="125" t="s">
        <v>939</v>
      </c>
      <c r="E1208" s="167" t="s">
        <v>2414</v>
      </c>
      <c r="F1208" s="167" t="s">
        <v>2415</v>
      </c>
      <c r="G1208" s="168">
        <f t="shared" si="173"/>
        <v>4.8611111111111112E-3</v>
      </c>
      <c r="H1208" s="167">
        <v>3</v>
      </c>
      <c r="I1208" s="168">
        <f t="shared" si="174"/>
        <v>1.6203703703703703E-3</v>
      </c>
    </row>
    <row r="1209" spans="1:9" ht="15.3" x14ac:dyDescent="0.5">
      <c r="A1209" s="167" t="s">
        <v>1662</v>
      </c>
      <c r="B1209" s="70" t="s">
        <v>1822</v>
      </c>
      <c r="C1209" s="4" t="s">
        <v>195</v>
      </c>
      <c r="D1209" s="125" t="s">
        <v>939</v>
      </c>
      <c r="E1209" s="167" t="s">
        <v>2414</v>
      </c>
      <c r="F1209" s="167" t="s">
        <v>2415</v>
      </c>
      <c r="G1209" s="168">
        <f t="shared" si="173"/>
        <v>4.8611111111111112E-3</v>
      </c>
      <c r="H1209" s="167">
        <v>3</v>
      </c>
      <c r="I1209" s="168">
        <f t="shared" si="174"/>
        <v>1.6203703703703703E-3</v>
      </c>
    </row>
    <row r="1210" spans="1:9" ht="15.3" x14ac:dyDescent="0.5">
      <c r="A1210" s="167" t="s">
        <v>1663</v>
      </c>
      <c r="B1210" s="70" t="s">
        <v>1823</v>
      </c>
      <c r="C1210" s="4" t="s">
        <v>195</v>
      </c>
      <c r="D1210" s="125" t="s">
        <v>939</v>
      </c>
      <c r="E1210" s="167" t="s">
        <v>2414</v>
      </c>
      <c r="F1210" s="167" t="s">
        <v>2415</v>
      </c>
      <c r="G1210" s="168">
        <f t="shared" si="173"/>
        <v>4.8611111111111112E-3</v>
      </c>
      <c r="H1210" s="167">
        <v>3</v>
      </c>
      <c r="I1210" s="168">
        <f t="shared" si="174"/>
        <v>1.6203703703703703E-3</v>
      </c>
    </row>
    <row r="1211" spans="1:9" ht="15.3" x14ac:dyDescent="0.5">
      <c r="A1211" s="167" t="s">
        <v>1664</v>
      </c>
      <c r="B1211" s="70" t="s">
        <v>1824</v>
      </c>
      <c r="C1211" s="4" t="s">
        <v>125</v>
      </c>
      <c r="D1211" s="125" t="s">
        <v>939</v>
      </c>
      <c r="E1211" s="167" t="s">
        <v>2414</v>
      </c>
      <c r="F1211" s="167" t="s">
        <v>2415</v>
      </c>
      <c r="G1211" s="168">
        <f t="shared" si="173"/>
        <v>4.8611111111111112E-3</v>
      </c>
      <c r="H1211" s="167">
        <v>3</v>
      </c>
      <c r="I1211" s="168">
        <f t="shared" si="174"/>
        <v>1.6203703703703703E-3</v>
      </c>
    </row>
    <row r="1212" spans="1:9" ht="15.3" x14ac:dyDescent="0.5">
      <c r="A1212" s="167" t="s">
        <v>1665</v>
      </c>
      <c r="B1212" s="70" t="s">
        <v>1825</v>
      </c>
      <c r="C1212" s="4" t="s">
        <v>125</v>
      </c>
      <c r="D1212" s="125" t="s">
        <v>939</v>
      </c>
      <c r="E1212" s="167" t="s">
        <v>2414</v>
      </c>
      <c r="F1212" s="167" t="s">
        <v>2415</v>
      </c>
      <c r="G1212" s="168">
        <f t="shared" si="173"/>
        <v>4.8611111111111112E-3</v>
      </c>
      <c r="H1212" s="167">
        <v>3</v>
      </c>
      <c r="I1212" s="168">
        <f t="shared" si="174"/>
        <v>1.6203703703703703E-3</v>
      </c>
    </row>
    <row r="1213" spans="1:9" ht="15.3" x14ac:dyDescent="0.5">
      <c r="A1213" s="167" t="s">
        <v>1666</v>
      </c>
      <c r="B1213" s="70" t="s">
        <v>1826</v>
      </c>
      <c r="C1213" s="4" t="s">
        <v>1077</v>
      </c>
      <c r="D1213" s="125" t="s">
        <v>1846</v>
      </c>
      <c r="E1213" s="167" t="s">
        <v>2383</v>
      </c>
      <c r="F1213" s="167" t="s">
        <v>2400</v>
      </c>
      <c r="G1213" s="168">
        <f>5/1440</f>
        <v>3.472222222222222E-3</v>
      </c>
      <c r="H1213" s="167">
        <v>3</v>
      </c>
      <c r="I1213" s="168">
        <f t="shared" si="174"/>
        <v>1.1574074074074073E-3</v>
      </c>
    </row>
    <row r="1214" spans="1:9" ht="15.3" x14ac:dyDescent="0.5">
      <c r="A1214" s="167" t="s">
        <v>1667</v>
      </c>
      <c r="B1214" s="70" t="s">
        <v>1827</v>
      </c>
      <c r="C1214" s="4" t="s">
        <v>195</v>
      </c>
      <c r="D1214" s="125" t="s">
        <v>939</v>
      </c>
      <c r="E1214" s="167" t="s">
        <v>2414</v>
      </c>
      <c r="F1214" s="167" t="s">
        <v>2415</v>
      </c>
      <c r="G1214" s="168">
        <f t="shared" si="173"/>
        <v>4.8611111111111112E-3</v>
      </c>
      <c r="H1214" s="167">
        <v>3</v>
      </c>
      <c r="I1214" s="168">
        <f t="shared" si="174"/>
        <v>1.6203703703703703E-3</v>
      </c>
    </row>
    <row r="1215" spans="1:9" ht="15.3" x14ac:dyDescent="0.5">
      <c r="A1215" s="167" t="s">
        <v>1668</v>
      </c>
      <c r="B1215" s="70" t="s">
        <v>1828</v>
      </c>
      <c r="C1215" s="4" t="s">
        <v>195</v>
      </c>
      <c r="D1215" s="125" t="s">
        <v>939</v>
      </c>
      <c r="E1215" s="167" t="s">
        <v>2414</v>
      </c>
      <c r="F1215" s="167" t="s">
        <v>2415</v>
      </c>
      <c r="G1215" s="168">
        <f t="shared" si="173"/>
        <v>4.8611111111111112E-3</v>
      </c>
      <c r="H1215" s="167">
        <v>3</v>
      </c>
      <c r="I1215" s="168">
        <f t="shared" si="174"/>
        <v>1.6203703703703703E-3</v>
      </c>
    </row>
    <row r="1216" spans="1:9" ht="15.3" x14ac:dyDescent="0.5">
      <c r="A1216" s="167" t="s">
        <v>1670</v>
      </c>
      <c r="B1216" s="70" t="s">
        <v>1829</v>
      </c>
      <c r="C1216" s="4" t="s">
        <v>195</v>
      </c>
      <c r="D1216" s="125" t="s">
        <v>939</v>
      </c>
      <c r="E1216" s="167" t="s">
        <v>2414</v>
      </c>
      <c r="F1216" s="167" t="s">
        <v>2415</v>
      </c>
      <c r="G1216" s="168">
        <f t="shared" si="173"/>
        <v>4.8611111111111112E-3</v>
      </c>
      <c r="H1216" s="167">
        <v>3</v>
      </c>
      <c r="I1216" s="168">
        <f t="shared" si="174"/>
        <v>1.6203703703703703E-3</v>
      </c>
    </row>
    <row r="1217" spans="1:9" ht="15.3" x14ac:dyDescent="0.5">
      <c r="A1217" s="167" t="s">
        <v>1671</v>
      </c>
      <c r="B1217" s="70" t="s">
        <v>809</v>
      </c>
      <c r="C1217" s="4" t="s">
        <v>195</v>
      </c>
      <c r="D1217" s="125" t="s">
        <v>987</v>
      </c>
      <c r="E1217" s="167" t="s">
        <v>2420</v>
      </c>
      <c r="F1217" s="167" t="s">
        <v>2425</v>
      </c>
      <c r="G1217" s="168">
        <f>14/1440</f>
        <v>9.7222222222222224E-3</v>
      </c>
      <c r="H1217" s="167">
        <v>3</v>
      </c>
      <c r="I1217" s="168">
        <f t="shared" si="174"/>
        <v>3.2407407407407406E-3</v>
      </c>
    </row>
    <row r="1218" spans="1:9" ht="15.3" x14ac:dyDescent="0.5">
      <c r="A1218" s="167" t="s">
        <v>1672</v>
      </c>
      <c r="B1218" s="70" t="s">
        <v>789</v>
      </c>
      <c r="C1218" s="4" t="s">
        <v>195</v>
      </c>
      <c r="D1218" s="125" t="s">
        <v>987</v>
      </c>
      <c r="E1218" s="167" t="s">
        <v>2420</v>
      </c>
      <c r="F1218" s="167" t="s">
        <v>2425</v>
      </c>
      <c r="G1218" s="168">
        <f>14/1440</f>
        <v>9.7222222222222224E-3</v>
      </c>
      <c r="H1218" s="167">
        <v>3</v>
      </c>
      <c r="I1218" s="168">
        <f>G1218/H1218</f>
        <v>3.2407407407407406E-3</v>
      </c>
    </row>
    <row r="1219" spans="1:9" ht="15.3" x14ac:dyDescent="0.5">
      <c r="A1219" s="167" t="s">
        <v>1853</v>
      </c>
      <c r="B1219" s="70" t="s">
        <v>1830</v>
      </c>
      <c r="C1219" s="4" t="s">
        <v>195</v>
      </c>
      <c r="D1219" s="125" t="s">
        <v>939</v>
      </c>
      <c r="E1219" s="167" t="s">
        <v>2414</v>
      </c>
      <c r="F1219" s="167" t="s">
        <v>2415</v>
      </c>
      <c r="G1219" s="168">
        <f t="shared" si="173"/>
        <v>4.8611111111111112E-3</v>
      </c>
      <c r="H1219" s="167">
        <v>3</v>
      </c>
      <c r="I1219" s="168">
        <f t="shared" ref="I1219:I1236" si="175">G1219/H1219</f>
        <v>1.6203703703703703E-3</v>
      </c>
    </row>
    <row r="1220" spans="1:9" ht="15.3" x14ac:dyDescent="0.5">
      <c r="A1220" s="167" t="s">
        <v>1854</v>
      </c>
      <c r="B1220" s="70" t="s">
        <v>1831</v>
      </c>
      <c r="C1220" s="4" t="s">
        <v>195</v>
      </c>
      <c r="D1220" s="125" t="s">
        <v>939</v>
      </c>
      <c r="E1220" s="167" t="s">
        <v>2414</v>
      </c>
      <c r="F1220" s="167" t="s">
        <v>2415</v>
      </c>
      <c r="G1220" s="168">
        <f t="shared" si="173"/>
        <v>4.8611111111111112E-3</v>
      </c>
      <c r="H1220" s="167">
        <v>3</v>
      </c>
      <c r="I1220" s="168">
        <f t="shared" si="175"/>
        <v>1.6203703703703703E-3</v>
      </c>
    </row>
    <row r="1221" spans="1:9" ht="15.3" x14ac:dyDescent="0.5">
      <c r="A1221" s="167" t="s">
        <v>1855</v>
      </c>
      <c r="B1221" s="70" t="s">
        <v>760</v>
      </c>
      <c r="C1221" s="4" t="s">
        <v>125</v>
      </c>
      <c r="D1221" s="125" t="s">
        <v>939</v>
      </c>
      <c r="E1221" s="167" t="s">
        <v>2414</v>
      </c>
      <c r="F1221" s="167" t="s">
        <v>2415</v>
      </c>
      <c r="G1221" s="168">
        <f t="shared" si="173"/>
        <v>4.8611111111111112E-3</v>
      </c>
      <c r="H1221" s="167">
        <v>3</v>
      </c>
      <c r="I1221" s="168">
        <f t="shared" si="175"/>
        <v>1.6203703703703703E-3</v>
      </c>
    </row>
    <row r="1222" spans="1:9" ht="15.3" x14ac:dyDescent="0.5">
      <c r="A1222" s="167" t="s">
        <v>1856</v>
      </c>
      <c r="B1222" s="70" t="s">
        <v>785</v>
      </c>
      <c r="C1222" s="4" t="s">
        <v>195</v>
      </c>
      <c r="D1222" s="125" t="s">
        <v>987</v>
      </c>
      <c r="E1222" s="167" t="s">
        <v>2420</v>
      </c>
      <c r="F1222" s="167" t="s">
        <v>2425</v>
      </c>
      <c r="G1222" s="168">
        <f>14/1440</f>
        <v>9.7222222222222224E-3</v>
      </c>
      <c r="H1222" s="167">
        <v>3</v>
      </c>
      <c r="I1222" s="168">
        <f t="shared" si="175"/>
        <v>3.2407407407407406E-3</v>
      </c>
    </row>
    <row r="1223" spans="1:9" ht="15.3" x14ac:dyDescent="0.5">
      <c r="A1223" s="167" t="s">
        <v>1857</v>
      </c>
      <c r="B1223" s="70" t="s">
        <v>790</v>
      </c>
      <c r="C1223" s="4" t="s">
        <v>195</v>
      </c>
      <c r="D1223" s="125" t="s">
        <v>940</v>
      </c>
      <c r="E1223" s="167" t="s">
        <v>2373</v>
      </c>
      <c r="F1223" s="167" t="s">
        <v>2374</v>
      </c>
      <c r="G1223" s="168">
        <f>2/1440</f>
        <v>1.3888888888888889E-3</v>
      </c>
      <c r="H1223" s="167">
        <v>3</v>
      </c>
      <c r="I1223" s="168">
        <f t="shared" si="175"/>
        <v>4.6296296296296298E-4</v>
      </c>
    </row>
    <row r="1224" spans="1:9" ht="15.3" x14ac:dyDescent="0.5">
      <c r="A1224" s="167" t="s">
        <v>1858</v>
      </c>
      <c r="B1224" s="70" t="s">
        <v>1832</v>
      </c>
      <c r="C1224" s="4" t="s">
        <v>195</v>
      </c>
      <c r="D1224" s="125" t="s">
        <v>939</v>
      </c>
      <c r="E1224" s="167" t="s">
        <v>2414</v>
      </c>
      <c r="F1224" s="167" t="s">
        <v>2415</v>
      </c>
      <c r="G1224" s="168">
        <f>7/1440</f>
        <v>4.8611111111111112E-3</v>
      </c>
      <c r="H1224" s="167">
        <v>3</v>
      </c>
      <c r="I1224" s="168">
        <f t="shared" si="175"/>
        <v>1.6203703703703703E-3</v>
      </c>
    </row>
    <row r="1225" spans="1:9" ht="15.3" x14ac:dyDescent="0.5">
      <c r="A1225" s="167" t="s">
        <v>1859</v>
      </c>
      <c r="B1225" s="70" t="s">
        <v>1833</v>
      </c>
      <c r="C1225" s="4" t="s">
        <v>195</v>
      </c>
      <c r="D1225" s="125" t="s">
        <v>939</v>
      </c>
      <c r="E1225" s="167" t="s">
        <v>2414</v>
      </c>
      <c r="F1225" s="167" t="s">
        <v>2415</v>
      </c>
      <c r="G1225" s="168">
        <f>7/1440</f>
        <v>4.8611111111111112E-3</v>
      </c>
      <c r="H1225" s="167">
        <v>3</v>
      </c>
      <c r="I1225" s="168">
        <f t="shared" si="175"/>
        <v>1.6203703703703703E-3</v>
      </c>
    </row>
    <row r="1226" spans="1:9" ht="15.3" x14ac:dyDescent="0.5">
      <c r="A1226" s="167" t="s">
        <v>1860</v>
      </c>
      <c r="B1226" s="70" t="s">
        <v>1847</v>
      </c>
      <c r="C1226" s="4" t="s">
        <v>196</v>
      </c>
      <c r="D1226" s="125" t="s">
        <v>940</v>
      </c>
      <c r="E1226" s="167" t="s">
        <v>2373</v>
      </c>
      <c r="F1226" s="167" t="s">
        <v>2374</v>
      </c>
      <c r="G1226" s="168">
        <f>2/1440</f>
        <v>1.3888888888888889E-3</v>
      </c>
      <c r="H1226" s="167">
        <v>3</v>
      </c>
      <c r="I1226" s="168">
        <f t="shared" si="175"/>
        <v>4.6296296296296298E-4</v>
      </c>
    </row>
    <row r="1227" spans="1:9" ht="15.3" x14ac:dyDescent="0.5">
      <c r="A1227" s="167" t="s">
        <v>1861</v>
      </c>
      <c r="B1227" s="70" t="s">
        <v>1848</v>
      </c>
      <c r="C1227" s="4" t="s">
        <v>196</v>
      </c>
      <c r="D1227" s="125" t="s">
        <v>940</v>
      </c>
      <c r="E1227" s="167" t="s">
        <v>2373</v>
      </c>
      <c r="F1227" s="167" t="s">
        <v>2374</v>
      </c>
      <c r="G1227" s="168">
        <f t="shared" ref="G1227:G1228" si="176">2/1440</f>
        <v>1.3888888888888889E-3</v>
      </c>
      <c r="H1227" s="167">
        <v>3</v>
      </c>
      <c r="I1227" s="168">
        <f t="shared" si="175"/>
        <v>4.6296296296296298E-4</v>
      </c>
    </row>
    <row r="1228" spans="1:9" ht="15.3" x14ac:dyDescent="0.5">
      <c r="A1228" s="167" t="s">
        <v>1862</v>
      </c>
      <c r="B1228" s="70" t="s">
        <v>1849</v>
      </c>
      <c r="C1228" s="4" t="s">
        <v>1062</v>
      </c>
      <c r="D1228" s="125" t="s">
        <v>940</v>
      </c>
      <c r="E1228" s="167" t="s">
        <v>2373</v>
      </c>
      <c r="F1228" s="167" t="s">
        <v>2374</v>
      </c>
      <c r="G1228" s="168">
        <f t="shared" si="176"/>
        <v>1.3888888888888889E-3</v>
      </c>
      <c r="H1228" s="167">
        <v>3</v>
      </c>
      <c r="I1228" s="168">
        <f t="shared" si="175"/>
        <v>4.6296296296296298E-4</v>
      </c>
    </row>
    <row r="1229" spans="1:9" ht="15.3" x14ac:dyDescent="0.5">
      <c r="A1229" s="167" t="s">
        <v>1863</v>
      </c>
      <c r="B1229" s="70" t="s">
        <v>1850</v>
      </c>
      <c r="C1229" s="4" t="s">
        <v>313</v>
      </c>
      <c r="D1229" s="125" t="s">
        <v>939</v>
      </c>
      <c r="E1229" s="167" t="s">
        <v>2414</v>
      </c>
      <c r="F1229" s="167" t="s">
        <v>2415</v>
      </c>
      <c r="G1229" s="168">
        <f>7/1440</f>
        <v>4.8611111111111112E-3</v>
      </c>
      <c r="H1229" s="167">
        <v>3</v>
      </c>
      <c r="I1229" s="168">
        <f t="shared" si="175"/>
        <v>1.6203703703703703E-3</v>
      </c>
    </row>
    <row r="1230" spans="1:9" ht="15.3" x14ac:dyDescent="0.5">
      <c r="A1230" s="167" t="s">
        <v>1864</v>
      </c>
      <c r="B1230" s="70" t="s">
        <v>1851</v>
      </c>
      <c r="C1230" s="4" t="s">
        <v>195</v>
      </c>
      <c r="D1230" s="125" t="s">
        <v>939</v>
      </c>
      <c r="E1230" s="167" t="s">
        <v>2414</v>
      </c>
      <c r="F1230" s="167" t="s">
        <v>2415</v>
      </c>
      <c r="G1230" s="168">
        <f t="shared" ref="G1230:G1232" si="177">7/1440</f>
        <v>4.8611111111111112E-3</v>
      </c>
      <c r="H1230" s="167">
        <v>3</v>
      </c>
      <c r="I1230" s="168">
        <f t="shared" si="175"/>
        <v>1.6203703703703703E-3</v>
      </c>
    </row>
    <row r="1231" spans="1:9" ht="15.3" x14ac:dyDescent="0.5">
      <c r="A1231" s="167" t="s">
        <v>1865</v>
      </c>
      <c r="B1231" s="70" t="s">
        <v>1834</v>
      </c>
      <c r="C1231" s="4" t="s">
        <v>195</v>
      </c>
      <c r="D1231" s="125" t="s">
        <v>939</v>
      </c>
      <c r="E1231" s="167" t="s">
        <v>2414</v>
      </c>
      <c r="F1231" s="167" t="s">
        <v>2415</v>
      </c>
      <c r="G1231" s="168">
        <f t="shared" si="177"/>
        <v>4.8611111111111112E-3</v>
      </c>
      <c r="H1231" s="167">
        <v>3</v>
      </c>
      <c r="I1231" s="168">
        <f t="shared" si="175"/>
        <v>1.6203703703703703E-3</v>
      </c>
    </row>
    <row r="1232" spans="1:9" ht="15.3" x14ac:dyDescent="0.5">
      <c r="A1232" s="167" t="s">
        <v>1866</v>
      </c>
      <c r="B1232" s="70" t="s">
        <v>1835</v>
      </c>
      <c r="C1232" s="4" t="s">
        <v>195</v>
      </c>
      <c r="D1232" s="125" t="s">
        <v>939</v>
      </c>
      <c r="E1232" s="167" t="s">
        <v>2414</v>
      </c>
      <c r="F1232" s="167" t="s">
        <v>2415</v>
      </c>
      <c r="G1232" s="168">
        <f t="shared" si="177"/>
        <v>4.8611111111111112E-3</v>
      </c>
      <c r="H1232" s="167">
        <v>3</v>
      </c>
      <c r="I1232" s="168">
        <f t="shared" si="175"/>
        <v>1.6203703703703703E-3</v>
      </c>
    </row>
    <row r="1233" spans="1:9" ht="15.3" x14ac:dyDescent="0.5">
      <c r="A1233" s="167" t="s">
        <v>1867</v>
      </c>
      <c r="B1233" s="70" t="s">
        <v>1836</v>
      </c>
      <c r="C1233" s="4" t="s">
        <v>195</v>
      </c>
      <c r="D1233" s="125" t="s">
        <v>912</v>
      </c>
      <c r="E1233" s="167" t="s">
        <v>2421</v>
      </c>
      <c r="F1233" s="167" t="s">
        <v>2426</v>
      </c>
      <c r="G1233" s="168">
        <f>45/1440</f>
        <v>3.125E-2</v>
      </c>
      <c r="H1233" s="167">
        <v>3</v>
      </c>
      <c r="I1233" s="168">
        <f t="shared" si="175"/>
        <v>1.0416666666666666E-2</v>
      </c>
    </row>
    <row r="1234" spans="1:9" ht="15.3" x14ac:dyDescent="0.5">
      <c r="A1234" s="167" t="s">
        <v>1868</v>
      </c>
      <c r="B1234" s="70" t="s">
        <v>1837</v>
      </c>
      <c r="C1234" s="4" t="s">
        <v>195</v>
      </c>
      <c r="D1234" s="125" t="s">
        <v>912</v>
      </c>
      <c r="E1234" s="167" t="s">
        <v>2421</v>
      </c>
      <c r="F1234" s="167" t="s">
        <v>2426</v>
      </c>
      <c r="G1234" s="168">
        <f t="shared" ref="G1234:G1235" si="178">45/1440</f>
        <v>3.125E-2</v>
      </c>
      <c r="H1234" s="167">
        <v>3</v>
      </c>
      <c r="I1234" s="168">
        <f t="shared" si="175"/>
        <v>1.0416666666666666E-2</v>
      </c>
    </row>
    <row r="1235" spans="1:9" ht="15.3" x14ac:dyDescent="0.5">
      <c r="A1235" s="167" t="s">
        <v>1869</v>
      </c>
      <c r="B1235" s="70" t="s">
        <v>1838</v>
      </c>
      <c r="C1235" s="4" t="s">
        <v>195</v>
      </c>
      <c r="D1235" s="125" t="s">
        <v>912</v>
      </c>
      <c r="E1235" s="167" t="s">
        <v>2421</v>
      </c>
      <c r="F1235" s="167" t="s">
        <v>2426</v>
      </c>
      <c r="G1235" s="168">
        <f t="shared" si="178"/>
        <v>3.125E-2</v>
      </c>
      <c r="H1235" s="167">
        <v>3</v>
      </c>
      <c r="I1235" s="168">
        <f t="shared" si="175"/>
        <v>1.0416666666666666E-2</v>
      </c>
    </row>
    <row r="1236" spans="1:9" ht="15.3" x14ac:dyDescent="0.5">
      <c r="A1236" s="167" t="s">
        <v>1870</v>
      </c>
      <c r="B1236" s="70" t="s">
        <v>1852</v>
      </c>
      <c r="C1236" s="4" t="s">
        <v>196</v>
      </c>
      <c r="D1236" s="125" t="s">
        <v>1111</v>
      </c>
      <c r="E1236" s="167" t="s">
        <v>2391</v>
      </c>
      <c r="F1236" s="167" t="s">
        <v>2407</v>
      </c>
      <c r="G1236" s="168">
        <f>3/1440</f>
        <v>2.0833333333333333E-3</v>
      </c>
      <c r="H1236" s="167">
        <v>3</v>
      </c>
      <c r="I1236" s="168">
        <f t="shared" si="175"/>
        <v>6.9444444444444447E-4</v>
      </c>
    </row>
    <row r="1237" spans="1:9" ht="15.3" x14ac:dyDescent="0.5">
      <c r="A1237" s="167" t="s">
        <v>1871</v>
      </c>
      <c r="B1237" s="70" t="s">
        <v>965</v>
      </c>
      <c r="C1237" s="4" t="s">
        <v>196</v>
      </c>
      <c r="D1237" s="125" t="s">
        <v>1111</v>
      </c>
      <c r="E1237" s="167" t="s">
        <v>2391</v>
      </c>
      <c r="F1237" s="167" t="s">
        <v>2407</v>
      </c>
      <c r="G1237" s="168">
        <f>3/1440</f>
        <v>2.0833333333333333E-3</v>
      </c>
      <c r="H1237" s="167">
        <v>3</v>
      </c>
      <c r="I1237" s="168">
        <f>G1237/H1237</f>
        <v>6.9444444444444447E-4</v>
      </c>
    </row>
    <row r="1238" spans="1:9" ht="15.3" x14ac:dyDescent="0.5">
      <c r="A1238" s="167" t="s">
        <v>1872</v>
      </c>
      <c r="B1238" s="70" t="s">
        <v>1839</v>
      </c>
      <c r="C1238" s="4" t="s">
        <v>195</v>
      </c>
      <c r="D1238" s="125" t="s">
        <v>939</v>
      </c>
      <c r="E1238" s="167" t="s">
        <v>2414</v>
      </c>
      <c r="F1238" s="167" t="s">
        <v>2415</v>
      </c>
      <c r="G1238" s="168">
        <f>7/1440</f>
        <v>4.8611111111111112E-3</v>
      </c>
      <c r="H1238" s="167">
        <v>3</v>
      </c>
      <c r="I1238" s="168">
        <f t="shared" ref="I1238:I1242" si="179">G1238/H1238</f>
        <v>1.6203703703703703E-3</v>
      </c>
    </row>
    <row r="1239" spans="1:9" ht="15.3" x14ac:dyDescent="0.5">
      <c r="A1239" s="167" t="s">
        <v>1873</v>
      </c>
      <c r="B1239" s="70" t="s">
        <v>1840</v>
      </c>
      <c r="C1239" s="4" t="s">
        <v>195</v>
      </c>
      <c r="D1239" s="125" t="s">
        <v>939</v>
      </c>
      <c r="E1239" s="167" t="s">
        <v>2414</v>
      </c>
      <c r="F1239" s="167" t="s">
        <v>2415</v>
      </c>
      <c r="G1239" s="168">
        <f t="shared" ref="G1239:G1241" si="180">7/1440</f>
        <v>4.8611111111111112E-3</v>
      </c>
      <c r="H1239" s="167">
        <v>3</v>
      </c>
      <c r="I1239" s="168">
        <f t="shared" si="179"/>
        <v>1.6203703703703703E-3</v>
      </c>
    </row>
    <row r="1240" spans="1:9" ht="15.3" x14ac:dyDescent="0.5">
      <c r="A1240" s="167" t="s">
        <v>1874</v>
      </c>
      <c r="B1240" s="70" t="s">
        <v>1841</v>
      </c>
      <c r="C1240" s="4" t="s">
        <v>125</v>
      </c>
      <c r="D1240" s="125" t="s">
        <v>939</v>
      </c>
      <c r="E1240" s="167" t="s">
        <v>2414</v>
      </c>
      <c r="F1240" s="167" t="s">
        <v>2415</v>
      </c>
      <c r="G1240" s="168">
        <f t="shared" si="180"/>
        <v>4.8611111111111112E-3</v>
      </c>
      <c r="H1240" s="167">
        <v>3</v>
      </c>
      <c r="I1240" s="168">
        <f t="shared" si="179"/>
        <v>1.6203703703703703E-3</v>
      </c>
    </row>
    <row r="1241" spans="1:9" ht="15.3" x14ac:dyDescent="0.5">
      <c r="A1241" s="167" t="s">
        <v>1875</v>
      </c>
      <c r="B1241" s="70" t="s">
        <v>1842</v>
      </c>
      <c r="C1241" s="4" t="s">
        <v>125</v>
      </c>
      <c r="D1241" s="125" t="s">
        <v>939</v>
      </c>
      <c r="E1241" s="167" t="s">
        <v>2414</v>
      </c>
      <c r="F1241" s="167" t="s">
        <v>2415</v>
      </c>
      <c r="G1241" s="168">
        <f t="shared" si="180"/>
        <v>4.8611111111111112E-3</v>
      </c>
      <c r="H1241" s="167">
        <v>3</v>
      </c>
      <c r="I1241" s="168">
        <f t="shared" si="179"/>
        <v>1.6203703703703703E-3</v>
      </c>
    </row>
    <row r="1242" spans="1:9" ht="15.3" x14ac:dyDescent="0.5">
      <c r="A1242" s="167" t="s">
        <v>1876</v>
      </c>
      <c r="B1242" s="16" t="s">
        <v>993</v>
      </c>
      <c r="C1242" s="6" t="s">
        <v>125</v>
      </c>
      <c r="D1242" s="125" t="s">
        <v>333</v>
      </c>
      <c r="E1242" s="167" t="s">
        <v>2382</v>
      </c>
      <c r="F1242" s="167" t="s">
        <v>2399</v>
      </c>
      <c r="G1242" s="168">
        <f t="shared" ref="G1242" si="181">1/1440</f>
        <v>6.9444444444444447E-4</v>
      </c>
      <c r="H1242" s="167">
        <v>3</v>
      </c>
      <c r="I1242" s="168">
        <f t="shared" si="179"/>
        <v>2.3148148148148149E-4</v>
      </c>
    </row>
    <row r="1243" spans="1:9" ht="15.3" x14ac:dyDescent="0.5">
      <c r="A1243" s="169">
        <v>10</v>
      </c>
      <c r="B1243" s="165" t="s">
        <v>1877</v>
      </c>
      <c r="C1243" s="167"/>
      <c r="D1243" s="167"/>
      <c r="E1243" s="167"/>
      <c r="F1243" s="167"/>
      <c r="G1243" s="167"/>
      <c r="H1243" s="167"/>
      <c r="I1243" s="169" t="s">
        <v>1590</v>
      </c>
    </row>
    <row r="1244" spans="1:9" ht="15.3" x14ac:dyDescent="0.5">
      <c r="A1244" s="167" t="s">
        <v>553</v>
      </c>
      <c r="B1244" s="70" t="s">
        <v>795</v>
      </c>
      <c r="C1244" s="4" t="s">
        <v>1922</v>
      </c>
      <c r="D1244" s="167" t="s">
        <v>1924</v>
      </c>
      <c r="E1244" s="167" t="s">
        <v>2428</v>
      </c>
      <c r="F1244" s="167" t="s">
        <v>2430</v>
      </c>
      <c r="G1244" s="168">
        <f>30/1440</f>
        <v>2.0833333333333332E-2</v>
      </c>
      <c r="H1244" s="167">
        <v>3</v>
      </c>
      <c r="I1244" s="168">
        <f>G1244/H1244</f>
        <v>6.9444444444444441E-3</v>
      </c>
    </row>
    <row r="1245" spans="1:9" ht="15.3" x14ac:dyDescent="0.5">
      <c r="A1245" s="167" t="s">
        <v>554</v>
      </c>
      <c r="B1245" s="70" t="s">
        <v>785</v>
      </c>
      <c r="C1245" s="4" t="s">
        <v>195</v>
      </c>
      <c r="D1245" s="167" t="s">
        <v>1845</v>
      </c>
      <c r="E1245" s="167" t="s">
        <v>2419</v>
      </c>
      <c r="F1245" s="167" t="s">
        <v>2424</v>
      </c>
      <c r="G1245" s="168">
        <f>10/1440</f>
        <v>6.9444444444444441E-3</v>
      </c>
      <c r="H1245" s="167">
        <v>3</v>
      </c>
      <c r="I1245" s="168">
        <f t="shared" ref="I1245:I1285" si="182">G1245/H1245</f>
        <v>2.3148148148148147E-3</v>
      </c>
    </row>
    <row r="1246" spans="1:9" ht="15.3" x14ac:dyDescent="0.5">
      <c r="A1246" s="167" t="s">
        <v>555</v>
      </c>
      <c r="B1246" s="70" t="s">
        <v>786</v>
      </c>
      <c r="C1246" s="4" t="s">
        <v>195</v>
      </c>
      <c r="D1246" s="167" t="s">
        <v>939</v>
      </c>
      <c r="E1246" s="167" t="s">
        <v>2414</v>
      </c>
      <c r="F1246" s="167" t="s">
        <v>2415</v>
      </c>
      <c r="G1246" s="168">
        <f>7/1440</f>
        <v>4.8611111111111112E-3</v>
      </c>
      <c r="H1246" s="167">
        <v>3</v>
      </c>
      <c r="I1246" s="168">
        <f t="shared" si="182"/>
        <v>1.6203703703703703E-3</v>
      </c>
    </row>
    <row r="1247" spans="1:9" ht="15.3" x14ac:dyDescent="0.5">
      <c r="A1247" s="167" t="s">
        <v>556</v>
      </c>
      <c r="B1247" s="70" t="s">
        <v>1878</v>
      </c>
      <c r="C1247" s="4" t="s">
        <v>195</v>
      </c>
      <c r="D1247" s="167" t="s">
        <v>939</v>
      </c>
      <c r="E1247" s="167" t="s">
        <v>2414</v>
      </c>
      <c r="F1247" s="167" t="s">
        <v>2415</v>
      </c>
      <c r="G1247" s="168">
        <f t="shared" ref="G1247:G1260" si="183">7/1440</f>
        <v>4.8611111111111112E-3</v>
      </c>
      <c r="H1247" s="167">
        <v>3</v>
      </c>
      <c r="I1247" s="168">
        <f t="shared" si="182"/>
        <v>1.6203703703703703E-3</v>
      </c>
    </row>
    <row r="1248" spans="1:9" ht="15.3" x14ac:dyDescent="0.5">
      <c r="A1248" s="167" t="s">
        <v>557</v>
      </c>
      <c r="B1248" s="70" t="s">
        <v>789</v>
      </c>
      <c r="C1248" s="4" t="s">
        <v>195</v>
      </c>
      <c r="D1248" s="167" t="s">
        <v>939</v>
      </c>
      <c r="E1248" s="167" t="s">
        <v>2414</v>
      </c>
      <c r="F1248" s="167" t="s">
        <v>2415</v>
      </c>
      <c r="G1248" s="168">
        <f t="shared" si="183"/>
        <v>4.8611111111111112E-3</v>
      </c>
      <c r="H1248" s="167">
        <v>3</v>
      </c>
      <c r="I1248" s="168">
        <f t="shared" si="182"/>
        <v>1.6203703703703703E-3</v>
      </c>
    </row>
    <row r="1249" spans="1:9" ht="15.3" x14ac:dyDescent="0.5">
      <c r="A1249" s="167" t="s">
        <v>558</v>
      </c>
      <c r="B1249" s="70" t="s">
        <v>808</v>
      </c>
      <c r="C1249" s="4" t="s">
        <v>195</v>
      </c>
      <c r="D1249" s="167" t="s">
        <v>939</v>
      </c>
      <c r="E1249" s="167" t="s">
        <v>2414</v>
      </c>
      <c r="F1249" s="167" t="s">
        <v>2415</v>
      </c>
      <c r="G1249" s="168">
        <f t="shared" si="183"/>
        <v>4.8611111111111112E-3</v>
      </c>
      <c r="H1249" s="167">
        <v>5</v>
      </c>
      <c r="I1249" s="168">
        <f t="shared" si="182"/>
        <v>9.7222222222222219E-4</v>
      </c>
    </row>
    <row r="1250" spans="1:9" ht="15.3" x14ac:dyDescent="0.5">
      <c r="A1250" s="167" t="s">
        <v>559</v>
      </c>
      <c r="B1250" s="70" t="s">
        <v>1879</v>
      </c>
      <c r="C1250" s="4" t="s">
        <v>195</v>
      </c>
      <c r="D1250" s="167" t="s">
        <v>939</v>
      </c>
      <c r="E1250" s="167" t="s">
        <v>2414</v>
      </c>
      <c r="F1250" s="167" t="s">
        <v>2415</v>
      </c>
      <c r="G1250" s="168">
        <f t="shared" si="183"/>
        <v>4.8611111111111112E-3</v>
      </c>
      <c r="H1250" s="167">
        <v>3</v>
      </c>
      <c r="I1250" s="168">
        <f t="shared" si="182"/>
        <v>1.6203703703703703E-3</v>
      </c>
    </row>
    <row r="1251" spans="1:9" ht="15.3" x14ac:dyDescent="0.5">
      <c r="A1251" s="167" t="s">
        <v>560</v>
      </c>
      <c r="B1251" s="70" t="s">
        <v>1925</v>
      </c>
      <c r="C1251" s="4" t="s">
        <v>196</v>
      </c>
      <c r="D1251" s="167" t="s">
        <v>939</v>
      </c>
      <c r="E1251" s="167" t="s">
        <v>2414</v>
      </c>
      <c r="F1251" s="167" t="s">
        <v>2415</v>
      </c>
      <c r="G1251" s="168">
        <f t="shared" si="183"/>
        <v>4.8611111111111112E-3</v>
      </c>
      <c r="H1251" s="167">
        <v>3</v>
      </c>
      <c r="I1251" s="168">
        <f t="shared" si="182"/>
        <v>1.6203703703703703E-3</v>
      </c>
    </row>
    <row r="1252" spans="1:9" ht="15.3" x14ac:dyDescent="0.5">
      <c r="A1252" s="167" t="s">
        <v>561</v>
      </c>
      <c r="B1252" s="70" t="s">
        <v>1926</v>
      </c>
      <c r="C1252" s="4" t="s">
        <v>196</v>
      </c>
      <c r="D1252" s="167" t="s">
        <v>939</v>
      </c>
      <c r="E1252" s="167" t="s">
        <v>2414</v>
      </c>
      <c r="F1252" s="167" t="s">
        <v>2415</v>
      </c>
      <c r="G1252" s="168">
        <f t="shared" si="183"/>
        <v>4.8611111111111112E-3</v>
      </c>
      <c r="H1252" s="167">
        <v>3</v>
      </c>
      <c r="I1252" s="168">
        <f t="shared" si="182"/>
        <v>1.6203703703703703E-3</v>
      </c>
    </row>
    <row r="1253" spans="1:9" ht="15.3" x14ac:dyDescent="0.5">
      <c r="A1253" s="167" t="s">
        <v>562</v>
      </c>
      <c r="B1253" s="70" t="s">
        <v>1927</v>
      </c>
      <c r="C1253" s="4" t="s">
        <v>195</v>
      </c>
      <c r="D1253" s="167" t="s">
        <v>939</v>
      </c>
      <c r="E1253" s="167" t="s">
        <v>2414</v>
      </c>
      <c r="F1253" s="167" t="s">
        <v>2415</v>
      </c>
      <c r="G1253" s="168">
        <f t="shared" si="183"/>
        <v>4.8611111111111112E-3</v>
      </c>
      <c r="H1253" s="167">
        <v>3</v>
      </c>
      <c r="I1253" s="168">
        <f t="shared" si="182"/>
        <v>1.6203703703703703E-3</v>
      </c>
    </row>
    <row r="1254" spans="1:9" ht="15.3" x14ac:dyDescent="0.5">
      <c r="A1254" s="167" t="s">
        <v>563</v>
      </c>
      <c r="B1254" s="70" t="s">
        <v>1880</v>
      </c>
      <c r="C1254" s="4" t="s">
        <v>195</v>
      </c>
      <c r="D1254" s="167" t="s">
        <v>939</v>
      </c>
      <c r="E1254" s="167" t="s">
        <v>2414</v>
      </c>
      <c r="F1254" s="167" t="s">
        <v>2415</v>
      </c>
      <c r="G1254" s="168">
        <f t="shared" si="183"/>
        <v>4.8611111111111112E-3</v>
      </c>
      <c r="H1254" s="167">
        <v>3</v>
      </c>
      <c r="I1254" s="168">
        <f t="shared" si="182"/>
        <v>1.6203703703703703E-3</v>
      </c>
    </row>
    <row r="1255" spans="1:9" ht="15.3" x14ac:dyDescent="0.5">
      <c r="A1255" s="167" t="s">
        <v>564</v>
      </c>
      <c r="B1255" s="70" t="s">
        <v>1881</v>
      </c>
      <c r="C1255" s="4" t="s">
        <v>195</v>
      </c>
      <c r="D1255" s="167" t="s">
        <v>939</v>
      </c>
      <c r="E1255" s="167" t="s">
        <v>2414</v>
      </c>
      <c r="F1255" s="167" t="s">
        <v>2415</v>
      </c>
      <c r="G1255" s="168">
        <f t="shared" si="183"/>
        <v>4.8611111111111112E-3</v>
      </c>
      <c r="H1255" s="167">
        <v>3</v>
      </c>
      <c r="I1255" s="168">
        <f t="shared" si="182"/>
        <v>1.6203703703703703E-3</v>
      </c>
    </row>
    <row r="1256" spans="1:9" ht="15.3" x14ac:dyDescent="0.5">
      <c r="A1256" s="167" t="s">
        <v>1932</v>
      </c>
      <c r="B1256" s="70" t="s">
        <v>1882</v>
      </c>
      <c r="C1256" s="4" t="s">
        <v>195</v>
      </c>
      <c r="D1256" s="167" t="s">
        <v>939</v>
      </c>
      <c r="E1256" s="167" t="s">
        <v>2414</v>
      </c>
      <c r="F1256" s="167" t="s">
        <v>2415</v>
      </c>
      <c r="G1256" s="168">
        <f t="shared" si="183"/>
        <v>4.8611111111111112E-3</v>
      </c>
      <c r="H1256" s="167">
        <v>3</v>
      </c>
      <c r="I1256" s="168">
        <f t="shared" si="182"/>
        <v>1.6203703703703703E-3</v>
      </c>
    </row>
    <row r="1257" spans="1:9" ht="15.3" x14ac:dyDescent="0.5">
      <c r="A1257" s="167" t="s">
        <v>1933</v>
      </c>
      <c r="B1257" s="70" t="s">
        <v>1883</v>
      </c>
      <c r="C1257" s="4" t="s">
        <v>195</v>
      </c>
      <c r="D1257" s="167" t="s">
        <v>939</v>
      </c>
      <c r="E1257" s="167" t="s">
        <v>2414</v>
      </c>
      <c r="F1257" s="167" t="s">
        <v>2415</v>
      </c>
      <c r="G1257" s="168">
        <f t="shared" si="183"/>
        <v>4.8611111111111112E-3</v>
      </c>
      <c r="H1257" s="167">
        <v>3</v>
      </c>
      <c r="I1257" s="168">
        <f t="shared" si="182"/>
        <v>1.6203703703703703E-3</v>
      </c>
    </row>
    <row r="1258" spans="1:9" ht="15.3" x14ac:dyDescent="0.5">
      <c r="A1258" s="167" t="s">
        <v>1934</v>
      </c>
      <c r="B1258" s="70" t="s">
        <v>804</v>
      </c>
      <c r="C1258" s="4" t="s">
        <v>195</v>
      </c>
      <c r="D1258" s="167" t="s">
        <v>987</v>
      </c>
      <c r="E1258" s="167" t="s">
        <v>2420</v>
      </c>
      <c r="F1258" s="167" t="s">
        <v>2425</v>
      </c>
      <c r="G1258" s="168">
        <f>14/1440</f>
        <v>9.7222222222222224E-3</v>
      </c>
      <c r="H1258" s="167">
        <v>3</v>
      </c>
      <c r="I1258" s="168">
        <f t="shared" si="182"/>
        <v>3.2407407407407406E-3</v>
      </c>
    </row>
    <row r="1259" spans="1:9" ht="15.3" x14ac:dyDescent="0.5">
      <c r="A1259" s="167" t="s">
        <v>1935</v>
      </c>
      <c r="B1259" s="70" t="s">
        <v>1884</v>
      </c>
      <c r="C1259" s="4" t="s">
        <v>428</v>
      </c>
      <c r="D1259" s="167" t="s">
        <v>939</v>
      </c>
      <c r="E1259" s="167" t="s">
        <v>2414</v>
      </c>
      <c r="F1259" s="167" t="s">
        <v>2415</v>
      </c>
      <c r="G1259" s="168">
        <f t="shared" si="183"/>
        <v>4.8611111111111112E-3</v>
      </c>
      <c r="H1259" s="167">
        <v>3</v>
      </c>
      <c r="I1259" s="168">
        <f t="shared" si="182"/>
        <v>1.6203703703703703E-3</v>
      </c>
    </row>
    <row r="1260" spans="1:9" ht="15.3" x14ac:dyDescent="0.5">
      <c r="A1260" s="167" t="s">
        <v>1936</v>
      </c>
      <c r="B1260" s="70" t="s">
        <v>1885</v>
      </c>
      <c r="C1260" s="4" t="s">
        <v>125</v>
      </c>
      <c r="D1260" s="167" t="s">
        <v>939</v>
      </c>
      <c r="E1260" s="167" t="s">
        <v>2414</v>
      </c>
      <c r="F1260" s="167" t="s">
        <v>2415</v>
      </c>
      <c r="G1260" s="168">
        <f t="shared" si="183"/>
        <v>4.8611111111111112E-3</v>
      </c>
      <c r="H1260" s="167">
        <v>3</v>
      </c>
      <c r="I1260" s="168">
        <f t="shared" si="182"/>
        <v>1.6203703703703703E-3</v>
      </c>
    </row>
    <row r="1261" spans="1:9" ht="15.3" x14ac:dyDescent="0.5">
      <c r="A1261" s="167" t="s">
        <v>1937</v>
      </c>
      <c r="B1261" s="70" t="s">
        <v>1886</v>
      </c>
      <c r="C1261" s="4" t="s">
        <v>1923</v>
      </c>
      <c r="D1261" s="167" t="s">
        <v>333</v>
      </c>
      <c r="E1261" s="167" t="s">
        <v>2382</v>
      </c>
      <c r="F1261" s="167" t="s">
        <v>2399</v>
      </c>
      <c r="G1261" s="168">
        <f>1/1440</f>
        <v>6.9444444444444447E-4</v>
      </c>
      <c r="H1261" s="167">
        <v>3</v>
      </c>
      <c r="I1261" s="168">
        <f t="shared" si="182"/>
        <v>2.3148148148148149E-4</v>
      </c>
    </row>
    <row r="1262" spans="1:9" ht="15.3" x14ac:dyDescent="0.5">
      <c r="A1262" s="167" t="s">
        <v>1938</v>
      </c>
      <c r="B1262" s="70" t="s">
        <v>1887</v>
      </c>
      <c r="C1262" s="4" t="s">
        <v>195</v>
      </c>
      <c r="D1262" s="167" t="s">
        <v>1846</v>
      </c>
      <c r="E1262" s="167" t="s">
        <v>2383</v>
      </c>
      <c r="F1262" s="167" t="s">
        <v>2400</v>
      </c>
      <c r="G1262" s="168">
        <f>5/1440</f>
        <v>3.472222222222222E-3</v>
      </c>
      <c r="H1262" s="167">
        <v>3</v>
      </c>
      <c r="I1262" s="168">
        <f t="shared" si="182"/>
        <v>1.1574074074074073E-3</v>
      </c>
    </row>
    <row r="1263" spans="1:9" ht="15.3" x14ac:dyDescent="0.5">
      <c r="A1263" s="167" t="s">
        <v>1939</v>
      </c>
      <c r="B1263" s="70" t="s">
        <v>1888</v>
      </c>
      <c r="C1263" s="4" t="s">
        <v>195</v>
      </c>
      <c r="D1263" s="167" t="s">
        <v>1928</v>
      </c>
      <c r="E1263" s="167" t="s">
        <v>2429</v>
      </c>
      <c r="F1263" s="167" t="s">
        <v>2431</v>
      </c>
      <c r="G1263" s="168">
        <f>15/1440</f>
        <v>1.0416666666666666E-2</v>
      </c>
      <c r="H1263" s="167">
        <v>3</v>
      </c>
      <c r="I1263" s="168">
        <f t="shared" si="182"/>
        <v>3.472222222222222E-3</v>
      </c>
    </row>
    <row r="1264" spans="1:9" ht="15.3" x14ac:dyDescent="0.5">
      <c r="A1264" s="167" t="s">
        <v>1940</v>
      </c>
      <c r="B1264" s="70" t="s">
        <v>1889</v>
      </c>
      <c r="C1264" s="4" t="s">
        <v>195</v>
      </c>
      <c r="D1264" s="167" t="s">
        <v>939</v>
      </c>
      <c r="E1264" s="167" t="s">
        <v>2414</v>
      </c>
      <c r="F1264" s="167" t="s">
        <v>2415</v>
      </c>
      <c r="G1264" s="168">
        <f t="shared" ref="G1264:G1269" si="184">7/1440</f>
        <v>4.8611111111111112E-3</v>
      </c>
      <c r="H1264" s="167">
        <v>3</v>
      </c>
      <c r="I1264" s="168">
        <f t="shared" si="182"/>
        <v>1.6203703703703703E-3</v>
      </c>
    </row>
    <row r="1265" spans="1:9" ht="15.3" x14ac:dyDescent="0.5">
      <c r="A1265" s="167" t="s">
        <v>1941</v>
      </c>
      <c r="B1265" s="70" t="s">
        <v>809</v>
      </c>
      <c r="C1265" s="4" t="s">
        <v>195</v>
      </c>
      <c r="D1265" s="167" t="s">
        <v>939</v>
      </c>
      <c r="E1265" s="167" t="s">
        <v>2414</v>
      </c>
      <c r="F1265" s="167" t="s">
        <v>2415</v>
      </c>
      <c r="G1265" s="168">
        <f t="shared" si="184"/>
        <v>4.8611111111111112E-3</v>
      </c>
      <c r="H1265" s="167">
        <v>3</v>
      </c>
      <c r="I1265" s="168">
        <f t="shared" si="182"/>
        <v>1.6203703703703703E-3</v>
      </c>
    </row>
    <row r="1266" spans="1:9" ht="15.3" x14ac:dyDescent="0.5">
      <c r="A1266" s="167" t="s">
        <v>1942</v>
      </c>
      <c r="B1266" s="70" t="s">
        <v>1890</v>
      </c>
      <c r="C1266" s="4" t="s">
        <v>195</v>
      </c>
      <c r="D1266" s="167" t="s">
        <v>939</v>
      </c>
      <c r="E1266" s="167" t="s">
        <v>2414</v>
      </c>
      <c r="F1266" s="167" t="s">
        <v>2415</v>
      </c>
      <c r="G1266" s="168">
        <f t="shared" si="184"/>
        <v>4.8611111111111112E-3</v>
      </c>
      <c r="H1266" s="167">
        <v>3</v>
      </c>
      <c r="I1266" s="168">
        <f t="shared" si="182"/>
        <v>1.6203703703703703E-3</v>
      </c>
    </row>
    <row r="1267" spans="1:9" ht="15.3" x14ac:dyDescent="0.5">
      <c r="A1267" s="167" t="s">
        <v>1943</v>
      </c>
      <c r="B1267" s="70" t="s">
        <v>1891</v>
      </c>
      <c r="C1267" s="4" t="s">
        <v>195</v>
      </c>
      <c r="D1267" s="167" t="s">
        <v>939</v>
      </c>
      <c r="E1267" s="167" t="s">
        <v>2414</v>
      </c>
      <c r="F1267" s="167" t="s">
        <v>2415</v>
      </c>
      <c r="G1267" s="168">
        <f t="shared" si="184"/>
        <v>4.8611111111111112E-3</v>
      </c>
      <c r="H1267" s="167">
        <v>3</v>
      </c>
      <c r="I1267" s="168">
        <f t="shared" si="182"/>
        <v>1.6203703703703703E-3</v>
      </c>
    </row>
    <row r="1268" spans="1:9" ht="15.3" x14ac:dyDescent="0.5">
      <c r="A1268" s="167" t="s">
        <v>1944</v>
      </c>
      <c r="B1268" s="70" t="s">
        <v>1892</v>
      </c>
      <c r="C1268" s="4" t="s">
        <v>195</v>
      </c>
      <c r="D1268" s="167" t="s">
        <v>939</v>
      </c>
      <c r="E1268" s="167" t="s">
        <v>2414</v>
      </c>
      <c r="F1268" s="167" t="s">
        <v>2415</v>
      </c>
      <c r="G1268" s="168">
        <f t="shared" si="184"/>
        <v>4.8611111111111112E-3</v>
      </c>
      <c r="H1268" s="167">
        <v>3</v>
      </c>
      <c r="I1268" s="168">
        <f t="shared" si="182"/>
        <v>1.6203703703703703E-3</v>
      </c>
    </row>
    <row r="1269" spans="1:9" ht="15.3" x14ac:dyDescent="0.5">
      <c r="A1269" s="167" t="s">
        <v>1945</v>
      </c>
      <c r="B1269" s="70" t="s">
        <v>1929</v>
      </c>
      <c r="C1269" s="4" t="s">
        <v>195</v>
      </c>
      <c r="D1269" s="167" t="s">
        <v>939</v>
      </c>
      <c r="E1269" s="167" t="s">
        <v>2414</v>
      </c>
      <c r="F1269" s="167" t="s">
        <v>2415</v>
      </c>
      <c r="G1269" s="168">
        <f t="shared" si="184"/>
        <v>4.8611111111111112E-3</v>
      </c>
      <c r="H1269" s="167">
        <v>3</v>
      </c>
      <c r="I1269" s="168">
        <f t="shared" si="182"/>
        <v>1.6203703703703703E-3</v>
      </c>
    </row>
    <row r="1270" spans="1:9" ht="15.3" x14ac:dyDescent="0.5">
      <c r="A1270" s="167" t="s">
        <v>1946</v>
      </c>
      <c r="B1270" s="70" t="s">
        <v>1893</v>
      </c>
      <c r="C1270" s="4" t="s">
        <v>195</v>
      </c>
      <c r="D1270" s="167" t="s">
        <v>940</v>
      </c>
      <c r="E1270" s="167" t="s">
        <v>2373</v>
      </c>
      <c r="F1270" s="167" t="s">
        <v>2374</v>
      </c>
      <c r="G1270" s="168">
        <f>2/1440</f>
        <v>1.3888888888888889E-3</v>
      </c>
      <c r="H1270" s="167">
        <v>3</v>
      </c>
      <c r="I1270" s="168">
        <f t="shared" si="182"/>
        <v>4.6296296296296298E-4</v>
      </c>
    </row>
    <row r="1271" spans="1:9" ht="15.3" x14ac:dyDescent="0.5">
      <c r="A1271" s="167" t="s">
        <v>1947</v>
      </c>
      <c r="B1271" s="70" t="s">
        <v>965</v>
      </c>
      <c r="C1271" s="4" t="s">
        <v>196</v>
      </c>
      <c r="D1271" s="171" t="s">
        <v>940</v>
      </c>
      <c r="E1271" s="167" t="s">
        <v>2373</v>
      </c>
      <c r="F1271" s="167" t="s">
        <v>2374</v>
      </c>
      <c r="G1271" s="168">
        <f>2/1440</f>
        <v>1.3888888888888889E-3</v>
      </c>
      <c r="H1271" s="167">
        <v>3</v>
      </c>
      <c r="I1271" s="168">
        <f t="shared" si="182"/>
        <v>4.6296296296296298E-4</v>
      </c>
    </row>
    <row r="1272" spans="1:9" ht="15.3" x14ac:dyDescent="0.5">
      <c r="A1272" s="167" t="s">
        <v>1948</v>
      </c>
      <c r="B1272" s="70" t="s">
        <v>1790</v>
      </c>
      <c r="C1272" s="4" t="s">
        <v>125</v>
      </c>
      <c r="D1272" s="171" t="s">
        <v>333</v>
      </c>
      <c r="E1272" s="167" t="s">
        <v>2382</v>
      </c>
      <c r="F1272" s="167" t="s">
        <v>2399</v>
      </c>
      <c r="G1272" s="168">
        <f>1/1440</f>
        <v>6.9444444444444447E-4</v>
      </c>
      <c r="H1272" s="167">
        <v>3</v>
      </c>
      <c r="I1272" s="168">
        <f t="shared" si="182"/>
        <v>2.3148148148148149E-4</v>
      </c>
    </row>
    <row r="1273" spans="1:9" ht="15.3" x14ac:dyDescent="0.5">
      <c r="A1273" s="167" t="s">
        <v>1949</v>
      </c>
      <c r="B1273" s="70" t="s">
        <v>1791</v>
      </c>
      <c r="C1273" s="4" t="s">
        <v>195</v>
      </c>
      <c r="D1273" s="171" t="s">
        <v>333</v>
      </c>
      <c r="E1273" s="167" t="s">
        <v>2382</v>
      </c>
      <c r="F1273" s="167" t="s">
        <v>2399</v>
      </c>
      <c r="G1273" s="168">
        <f t="shared" ref="G1273:G1275" si="185">1/1440</f>
        <v>6.9444444444444447E-4</v>
      </c>
      <c r="H1273" s="167">
        <v>5</v>
      </c>
      <c r="I1273" s="168">
        <f t="shared" si="182"/>
        <v>1.3888888888888889E-4</v>
      </c>
    </row>
    <row r="1274" spans="1:9" ht="15.3" x14ac:dyDescent="0.5">
      <c r="A1274" s="167" t="s">
        <v>1950</v>
      </c>
      <c r="B1274" s="70" t="s">
        <v>1894</v>
      </c>
      <c r="C1274" s="4" t="s">
        <v>195</v>
      </c>
      <c r="D1274" s="171" t="s">
        <v>333</v>
      </c>
      <c r="E1274" s="167" t="s">
        <v>2382</v>
      </c>
      <c r="F1274" s="167" t="s">
        <v>2399</v>
      </c>
      <c r="G1274" s="168">
        <f t="shared" si="185"/>
        <v>6.9444444444444447E-4</v>
      </c>
      <c r="H1274" s="167">
        <v>5</v>
      </c>
      <c r="I1274" s="168">
        <f t="shared" si="182"/>
        <v>1.3888888888888889E-4</v>
      </c>
    </row>
    <row r="1275" spans="1:9" ht="15.3" x14ac:dyDescent="0.5">
      <c r="A1275" s="167" t="s">
        <v>1951</v>
      </c>
      <c r="B1275" s="70" t="s">
        <v>1895</v>
      </c>
      <c r="C1275" s="4" t="s">
        <v>195</v>
      </c>
      <c r="D1275" s="171" t="s">
        <v>333</v>
      </c>
      <c r="E1275" s="167" t="s">
        <v>2382</v>
      </c>
      <c r="F1275" s="167" t="s">
        <v>2399</v>
      </c>
      <c r="G1275" s="168">
        <f t="shared" si="185"/>
        <v>6.9444444444444447E-4</v>
      </c>
      <c r="H1275" s="167">
        <v>5</v>
      </c>
      <c r="I1275" s="168">
        <f t="shared" si="182"/>
        <v>1.3888888888888889E-4</v>
      </c>
    </row>
    <row r="1276" spans="1:9" ht="15.3" x14ac:dyDescent="0.5">
      <c r="A1276" s="167" t="s">
        <v>1952</v>
      </c>
      <c r="B1276" s="70" t="s">
        <v>1896</v>
      </c>
      <c r="C1276" s="4" t="s">
        <v>195</v>
      </c>
      <c r="D1276" s="167" t="s">
        <v>939</v>
      </c>
      <c r="E1276" s="167" t="s">
        <v>2414</v>
      </c>
      <c r="F1276" s="167" t="s">
        <v>2415</v>
      </c>
      <c r="G1276" s="168">
        <f t="shared" ref="G1276:G1277" si="186">7/1440</f>
        <v>4.8611111111111112E-3</v>
      </c>
      <c r="H1276" s="167">
        <v>3</v>
      </c>
      <c r="I1276" s="168">
        <f t="shared" si="182"/>
        <v>1.6203703703703703E-3</v>
      </c>
    </row>
    <row r="1277" spans="1:9" ht="15.3" x14ac:dyDescent="0.5">
      <c r="A1277" s="167" t="s">
        <v>1953</v>
      </c>
      <c r="B1277" s="70" t="s">
        <v>1897</v>
      </c>
      <c r="C1277" s="4" t="s">
        <v>195</v>
      </c>
      <c r="D1277" s="167" t="s">
        <v>939</v>
      </c>
      <c r="E1277" s="167" t="s">
        <v>2414</v>
      </c>
      <c r="F1277" s="167" t="s">
        <v>2415</v>
      </c>
      <c r="G1277" s="168">
        <f t="shared" si="186"/>
        <v>4.8611111111111112E-3</v>
      </c>
      <c r="H1277" s="167">
        <v>3</v>
      </c>
      <c r="I1277" s="168">
        <f t="shared" si="182"/>
        <v>1.6203703703703703E-3</v>
      </c>
    </row>
    <row r="1278" spans="1:9" ht="15.3" x14ac:dyDescent="0.5">
      <c r="A1278" s="167" t="s">
        <v>1954</v>
      </c>
      <c r="B1278" s="70" t="s">
        <v>1930</v>
      </c>
      <c r="C1278" s="4" t="s">
        <v>125</v>
      </c>
      <c r="D1278" s="171" t="s">
        <v>287</v>
      </c>
      <c r="E1278" s="167" t="s">
        <v>2427</v>
      </c>
      <c r="F1278" s="167" t="s">
        <v>2394</v>
      </c>
      <c r="G1278" s="168">
        <f>1/360</f>
        <v>2.7777777777777779E-3</v>
      </c>
      <c r="H1278" s="167">
        <v>3</v>
      </c>
      <c r="I1278" s="168">
        <f t="shared" si="182"/>
        <v>9.2592592592592596E-4</v>
      </c>
    </row>
    <row r="1279" spans="1:9" ht="15.3" x14ac:dyDescent="0.5">
      <c r="A1279" s="167" t="s">
        <v>1955</v>
      </c>
      <c r="B1279" s="70" t="s">
        <v>770</v>
      </c>
      <c r="C1279" s="4" t="s">
        <v>195</v>
      </c>
      <c r="D1279" s="171" t="s">
        <v>333</v>
      </c>
      <c r="E1279" s="167" t="s">
        <v>2382</v>
      </c>
      <c r="F1279" s="167" t="s">
        <v>2399</v>
      </c>
      <c r="G1279" s="168">
        <f t="shared" ref="G1279" si="187">1/1440</f>
        <v>6.9444444444444447E-4</v>
      </c>
      <c r="H1279" s="167">
        <v>3</v>
      </c>
      <c r="I1279" s="168">
        <f t="shared" si="182"/>
        <v>2.3148148148148149E-4</v>
      </c>
    </row>
    <row r="1280" spans="1:9" ht="15.3" x14ac:dyDescent="0.5">
      <c r="A1280" s="167" t="s">
        <v>1956</v>
      </c>
      <c r="B1280" s="70" t="s">
        <v>2326</v>
      </c>
      <c r="C1280" s="4" t="s">
        <v>197</v>
      </c>
      <c r="D1280" s="171" t="s">
        <v>287</v>
      </c>
      <c r="E1280" s="167" t="s">
        <v>2377</v>
      </c>
      <c r="F1280" s="167" t="s">
        <v>2394</v>
      </c>
      <c r="G1280" s="168">
        <f t="shared" ref="G1280:G1285" si="188">1/360</f>
        <v>2.7777777777777779E-3</v>
      </c>
      <c r="H1280" s="167">
        <v>3</v>
      </c>
      <c r="I1280" s="168">
        <f t="shared" si="182"/>
        <v>9.2592592592592596E-4</v>
      </c>
    </row>
    <row r="1281" spans="1:9" ht="15.3" x14ac:dyDescent="0.5">
      <c r="A1281" s="167" t="s">
        <v>1957</v>
      </c>
      <c r="B1281" s="70" t="s">
        <v>2327</v>
      </c>
      <c r="C1281" s="4" t="s">
        <v>197</v>
      </c>
      <c r="D1281" s="171" t="s">
        <v>287</v>
      </c>
      <c r="E1281" s="167" t="s">
        <v>2377</v>
      </c>
      <c r="F1281" s="167" t="s">
        <v>2394</v>
      </c>
      <c r="G1281" s="168">
        <f t="shared" si="188"/>
        <v>2.7777777777777779E-3</v>
      </c>
      <c r="H1281" s="167">
        <v>3</v>
      </c>
      <c r="I1281" s="168">
        <f t="shared" si="182"/>
        <v>9.2592592592592596E-4</v>
      </c>
    </row>
    <row r="1282" spans="1:9" ht="15.3" x14ac:dyDescent="0.5">
      <c r="A1282" s="167" t="s">
        <v>1958</v>
      </c>
      <c r="B1282" s="70" t="s">
        <v>2328</v>
      </c>
      <c r="C1282" s="4" t="s">
        <v>197</v>
      </c>
      <c r="D1282" s="171" t="s">
        <v>287</v>
      </c>
      <c r="E1282" s="167" t="s">
        <v>2377</v>
      </c>
      <c r="F1282" s="167" t="s">
        <v>2394</v>
      </c>
      <c r="G1282" s="168">
        <f t="shared" si="188"/>
        <v>2.7777777777777779E-3</v>
      </c>
      <c r="H1282" s="167">
        <v>3</v>
      </c>
      <c r="I1282" s="168">
        <f t="shared" si="182"/>
        <v>9.2592592592592596E-4</v>
      </c>
    </row>
    <row r="1283" spans="1:9" ht="15.3" x14ac:dyDescent="0.5">
      <c r="A1283" s="167" t="s">
        <v>1959</v>
      </c>
      <c r="B1283" s="70" t="s">
        <v>2329</v>
      </c>
      <c r="C1283" s="4" t="s">
        <v>197</v>
      </c>
      <c r="D1283" s="171" t="s">
        <v>287</v>
      </c>
      <c r="E1283" s="167" t="s">
        <v>2377</v>
      </c>
      <c r="F1283" s="167" t="s">
        <v>2394</v>
      </c>
      <c r="G1283" s="168">
        <f t="shared" si="188"/>
        <v>2.7777777777777779E-3</v>
      </c>
      <c r="H1283" s="167">
        <v>3</v>
      </c>
      <c r="I1283" s="168">
        <f t="shared" si="182"/>
        <v>9.2592592592592596E-4</v>
      </c>
    </row>
    <row r="1284" spans="1:9" ht="15.3" x14ac:dyDescent="0.5">
      <c r="A1284" s="167" t="s">
        <v>1960</v>
      </c>
      <c r="B1284" s="70" t="s">
        <v>2330</v>
      </c>
      <c r="C1284" s="4" t="s">
        <v>197</v>
      </c>
      <c r="D1284" s="171" t="s">
        <v>287</v>
      </c>
      <c r="E1284" s="167" t="s">
        <v>2377</v>
      </c>
      <c r="F1284" s="167" t="s">
        <v>2394</v>
      </c>
      <c r="G1284" s="168">
        <f t="shared" si="188"/>
        <v>2.7777777777777779E-3</v>
      </c>
      <c r="H1284" s="167">
        <v>3</v>
      </c>
      <c r="I1284" s="168">
        <f t="shared" si="182"/>
        <v>9.2592592592592596E-4</v>
      </c>
    </row>
    <row r="1285" spans="1:9" ht="15.3" x14ac:dyDescent="0.5">
      <c r="A1285" s="167" t="s">
        <v>1961</v>
      </c>
      <c r="B1285" s="70" t="s">
        <v>2331</v>
      </c>
      <c r="C1285" s="4" t="s">
        <v>195</v>
      </c>
      <c r="D1285" s="171" t="s">
        <v>287</v>
      </c>
      <c r="E1285" s="167" t="s">
        <v>2377</v>
      </c>
      <c r="F1285" s="167" t="s">
        <v>2394</v>
      </c>
      <c r="G1285" s="168">
        <f t="shared" si="188"/>
        <v>2.7777777777777779E-3</v>
      </c>
      <c r="H1285" s="167">
        <v>3</v>
      </c>
      <c r="I1285" s="168">
        <f t="shared" si="182"/>
        <v>9.2592592592592596E-4</v>
      </c>
    </row>
    <row r="1286" spans="1:9" ht="15.3" x14ac:dyDescent="0.5">
      <c r="A1286" s="167" t="s">
        <v>1962</v>
      </c>
      <c r="B1286" s="70" t="s">
        <v>2332</v>
      </c>
      <c r="C1286" s="4" t="s">
        <v>125</v>
      </c>
      <c r="D1286" s="167" t="s">
        <v>939</v>
      </c>
      <c r="E1286" s="167" t="s">
        <v>2414</v>
      </c>
      <c r="F1286" s="167" t="s">
        <v>2415</v>
      </c>
      <c r="G1286" s="168">
        <f t="shared" ref="G1286:G1289" si="189">7/1440</f>
        <v>4.8611111111111112E-3</v>
      </c>
      <c r="H1286" s="167">
        <v>3</v>
      </c>
      <c r="I1286" s="168">
        <f t="shared" ref="I1286:I1290" si="190">G1286/H1286</f>
        <v>1.6203703703703703E-3</v>
      </c>
    </row>
    <row r="1287" spans="1:9" ht="30.6" x14ac:dyDescent="0.5">
      <c r="A1287" s="167" t="s">
        <v>1963</v>
      </c>
      <c r="B1287" s="70" t="s">
        <v>2333</v>
      </c>
      <c r="C1287" s="4" t="s">
        <v>125</v>
      </c>
      <c r="D1287" s="167" t="s">
        <v>939</v>
      </c>
      <c r="E1287" s="167" t="s">
        <v>2414</v>
      </c>
      <c r="F1287" s="167" t="s">
        <v>2415</v>
      </c>
      <c r="G1287" s="168">
        <f t="shared" si="189"/>
        <v>4.8611111111111112E-3</v>
      </c>
      <c r="H1287" s="167">
        <v>3</v>
      </c>
      <c r="I1287" s="168">
        <f t="shared" si="190"/>
        <v>1.6203703703703703E-3</v>
      </c>
    </row>
    <row r="1288" spans="1:9" ht="15.3" x14ac:dyDescent="0.5">
      <c r="A1288" s="167" t="s">
        <v>1964</v>
      </c>
      <c r="B1288" s="70" t="s">
        <v>2334</v>
      </c>
      <c r="C1288" s="4" t="s">
        <v>125</v>
      </c>
      <c r="D1288" s="167" t="s">
        <v>939</v>
      </c>
      <c r="E1288" s="167" t="s">
        <v>2414</v>
      </c>
      <c r="F1288" s="167" t="s">
        <v>2415</v>
      </c>
      <c r="G1288" s="168">
        <f t="shared" si="189"/>
        <v>4.8611111111111112E-3</v>
      </c>
      <c r="H1288" s="167">
        <v>3</v>
      </c>
      <c r="I1288" s="168">
        <f t="shared" si="190"/>
        <v>1.6203703703703703E-3</v>
      </c>
    </row>
    <row r="1289" spans="1:9" ht="15.3" x14ac:dyDescent="0.5">
      <c r="A1289" s="167" t="s">
        <v>1965</v>
      </c>
      <c r="B1289" s="70" t="s">
        <v>2335</v>
      </c>
      <c r="C1289" s="4" t="s">
        <v>125</v>
      </c>
      <c r="D1289" s="167" t="s">
        <v>939</v>
      </c>
      <c r="E1289" s="167" t="s">
        <v>2414</v>
      </c>
      <c r="F1289" s="167" t="s">
        <v>2415</v>
      </c>
      <c r="G1289" s="168">
        <f t="shared" si="189"/>
        <v>4.8611111111111112E-3</v>
      </c>
      <c r="H1289" s="167">
        <v>3</v>
      </c>
      <c r="I1289" s="168">
        <f t="shared" si="190"/>
        <v>1.6203703703703703E-3</v>
      </c>
    </row>
    <row r="1290" spans="1:9" ht="15.3" x14ac:dyDescent="0.5">
      <c r="A1290" s="167" t="s">
        <v>1966</v>
      </c>
      <c r="B1290" s="70" t="s">
        <v>993</v>
      </c>
      <c r="C1290" s="4" t="s">
        <v>125</v>
      </c>
      <c r="D1290" s="171" t="s">
        <v>333</v>
      </c>
      <c r="E1290" s="167" t="s">
        <v>2382</v>
      </c>
      <c r="F1290" s="167" t="s">
        <v>2399</v>
      </c>
      <c r="G1290" s="168">
        <f t="shared" ref="G1290" si="191">1/1440</f>
        <v>6.9444444444444447E-4</v>
      </c>
      <c r="H1290" s="167">
        <v>5</v>
      </c>
      <c r="I1290" s="168">
        <f t="shared" si="190"/>
        <v>1.3888888888888889E-4</v>
      </c>
    </row>
    <row r="1291" spans="1:9" ht="15.3" x14ac:dyDescent="0.5">
      <c r="A1291" s="167" t="s">
        <v>1967</v>
      </c>
      <c r="B1291" s="70" t="s">
        <v>2336</v>
      </c>
      <c r="C1291" s="4" t="s">
        <v>125</v>
      </c>
      <c r="D1291" s="171" t="s">
        <v>287</v>
      </c>
      <c r="E1291" s="167" t="s">
        <v>2377</v>
      </c>
      <c r="F1291" s="167" t="s">
        <v>2394</v>
      </c>
      <c r="G1291" s="168">
        <f t="shared" ref="G1291:G1303" si="192">1/360</f>
        <v>2.7777777777777779E-3</v>
      </c>
      <c r="H1291" s="167">
        <v>3</v>
      </c>
      <c r="I1291" s="168">
        <f t="shared" ref="I1291:I1303" si="193">G1291/H1291</f>
        <v>9.2592592592592596E-4</v>
      </c>
    </row>
    <row r="1292" spans="1:9" ht="15.3" x14ac:dyDescent="0.5">
      <c r="A1292" s="167" t="s">
        <v>1968</v>
      </c>
      <c r="B1292" s="70" t="s">
        <v>2337</v>
      </c>
      <c r="C1292" s="4" t="s">
        <v>125</v>
      </c>
      <c r="D1292" s="171" t="s">
        <v>287</v>
      </c>
      <c r="E1292" s="167" t="s">
        <v>2377</v>
      </c>
      <c r="F1292" s="167" t="s">
        <v>2394</v>
      </c>
      <c r="G1292" s="168">
        <f t="shared" si="192"/>
        <v>2.7777777777777779E-3</v>
      </c>
      <c r="H1292" s="167">
        <v>3</v>
      </c>
      <c r="I1292" s="168">
        <f t="shared" si="193"/>
        <v>9.2592592592592596E-4</v>
      </c>
    </row>
    <row r="1293" spans="1:9" ht="15.3" x14ac:dyDescent="0.5">
      <c r="A1293" s="167" t="s">
        <v>1969</v>
      </c>
      <c r="B1293" s="70" t="s">
        <v>2338</v>
      </c>
      <c r="C1293" s="4" t="s">
        <v>125</v>
      </c>
      <c r="D1293" s="171" t="s">
        <v>287</v>
      </c>
      <c r="E1293" s="167" t="s">
        <v>2377</v>
      </c>
      <c r="F1293" s="167" t="s">
        <v>2394</v>
      </c>
      <c r="G1293" s="168">
        <f t="shared" si="192"/>
        <v>2.7777777777777779E-3</v>
      </c>
      <c r="H1293" s="167">
        <v>3</v>
      </c>
      <c r="I1293" s="168">
        <f t="shared" si="193"/>
        <v>9.2592592592592596E-4</v>
      </c>
    </row>
    <row r="1294" spans="1:9" ht="15.3" x14ac:dyDescent="0.5">
      <c r="A1294" s="167" t="s">
        <v>1970</v>
      </c>
      <c r="B1294" s="70" t="s">
        <v>2339</v>
      </c>
      <c r="C1294" s="4" t="s">
        <v>125</v>
      </c>
      <c r="D1294" s="171" t="s">
        <v>287</v>
      </c>
      <c r="E1294" s="167" t="s">
        <v>2377</v>
      </c>
      <c r="F1294" s="167" t="s">
        <v>2394</v>
      </c>
      <c r="G1294" s="168">
        <f t="shared" si="192"/>
        <v>2.7777777777777779E-3</v>
      </c>
      <c r="H1294" s="167">
        <v>3</v>
      </c>
      <c r="I1294" s="168">
        <f t="shared" si="193"/>
        <v>9.2592592592592596E-4</v>
      </c>
    </row>
    <row r="1295" spans="1:9" ht="15.3" x14ac:dyDescent="0.5">
      <c r="A1295" s="167" t="s">
        <v>1971</v>
      </c>
      <c r="B1295" s="70" t="s">
        <v>2340</v>
      </c>
      <c r="C1295" s="4" t="s">
        <v>125</v>
      </c>
      <c r="D1295" s="171" t="s">
        <v>287</v>
      </c>
      <c r="E1295" s="167" t="s">
        <v>2377</v>
      </c>
      <c r="F1295" s="167" t="s">
        <v>2394</v>
      </c>
      <c r="G1295" s="168">
        <f t="shared" si="192"/>
        <v>2.7777777777777779E-3</v>
      </c>
      <c r="H1295" s="167">
        <v>3</v>
      </c>
      <c r="I1295" s="168">
        <f t="shared" si="193"/>
        <v>9.2592592592592596E-4</v>
      </c>
    </row>
    <row r="1296" spans="1:9" ht="15.3" x14ac:dyDescent="0.5">
      <c r="A1296" s="167" t="s">
        <v>1972</v>
      </c>
      <c r="B1296" s="70" t="s">
        <v>2341</v>
      </c>
      <c r="C1296" s="4" t="s">
        <v>125</v>
      </c>
      <c r="D1296" s="171" t="s">
        <v>287</v>
      </c>
      <c r="E1296" s="167" t="s">
        <v>2377</v>
      </c>
      <c r="F1296" s="167" t="s">
        <v>2394</v>
      </c>
      <c r="G1296" s="168">
        <f t="shared" si="192"/>
        <v>2.7777777777777779E-3</v>
      </c>
      <c r="H1296" s="167">
        <v>3</v>
      </c>
      <c r="I1296" s="168">
        <f t="shared" si="193"/>
        <v>9.2592592592592596E-4</v>
      </c>
    </row>
    <row r="1297" spans="1:9" ht="15.3" x14ac:dyDescent="0.5">
      <c r="A1297" s="167" t="s">
        <v>1973</v>
      </c>
      <c r="B1297" s="70" t="s">
        <v>2342</v>
      </c>
      <c r="C1297" s="4" t="s">
        <v>125</v>
      </c>
      <c r="D1297" s="171" t="s">
        <v>287</v>
      </c>
      <c r="E1297" s="167" t="s">
        <v>2377</v>
      </c>
      <c r="F1297" s="167" t="s">
        <v>2394</v>
      </c>
      <c r="G1297" s="168">
        <f t="shared" si="192"/>
        <v>2.7777777777777779E-3</v>
      </c>
      <c r="H1297" s="167">
        <v>3</v>
      </c>
      <c r="I1297" s="168">
        <f t="shared" si="193"/>
        <v>9.2592592592592596E-4</v>
      </c>
    </row>
    <row r="1298" spans="1:9" ht="15.3" x14ac:dyDescent="0.5">
      <c r="A1298" s="167" t="s">
        <v>1974</v>
      </c>
      <c r="B1298" s="70" t="s">
        <v>2348</v>
      </c>
      <c r="C1298" s="4" t="s">
        <v>125</v>
      </c>
      <c r="D1298" s="171" t="s">
        <v>287</v>
      </c>
      <c r="E1298" s="167" t="s">
        <v>2377</v>
      </c>
      <c r="F1298" s="167" t="s">
        <v>2394</v>
      </c>
      <c r="G1298" s="168">
        <f t="shared" si="192"/>
        <v>2.7777777777777779E-3</v>
      </c>
      <c r="H1298" s="167">
        <v>3</v>
      </c>
      <c r="I1298" s="168">
        <f t="shared" si="193"/>
        <v>9.2592592592592596E-4</v>
      </c>
    </row>
    <row r="1299" spans="1:9" ht="15.3" x14ac:dyDescent="0.5">
      <c r="A1299" s="167" t="s">
        <v>1975</v>
      </c>
      <c r="B1299" s="70" t="s">
        <v>2343</v>
      </c>
      <c r="C1299" s="4" t="s">
        <v>197</v>
      </c>
      <c r="D1299" s="171" t="s">
        <v>287</v>
      </c>
      <c r="E1299" s="167" t="s">
        <v>2377</v>
      </c>
      <c r="F1299" s="167" t="s">
        <v>2394</v>
      </c>
      <c r="G1299" s="168">
        <f t="shared" si="192"/>
        <v>2.7777777777777779E-3</v>
      </c>
      <c r="H1299" s="167">
        <v>3</v>
      </c>
      <c r="I1299" s="168">
        <f t="shared" si="193"/>
        <v>9.2592592592592596E-4</v>
      </c>
    </row>
    <row r="1300" spans="1:9" ht="30.6" x14ac:dyDescent="0.5">
      <c r="A1300" s="167" t="s">
        <v>1976</v>
      </c>
      <c r="B1300" s="16" t="s">
        <v>2344</v>
      </c>
      <c r="C1300" s="4" t="s">
        <v>125</v>
      </c>
      <c r="D1300" s="171" t="s">
        <v>287</v>
      </c>
      <c r="E1300" s="167" t="s">
        <v>2377</v>
      </c>
      <c r="F1300" s="167" t="s">
        <v>2394</v>
      </c>
      <c r="G1300" s="168">
        <f t="shared" si="192"/>
        <v>2.7777777777777779E-3</v>
      </c>
      <c r="H1300" s="167">
        <v>3</v>
      </c>
      <c r="I1300" s="168">
        <f t="shared" si="193"/>
        <v>9.2592592592592596E-4</v>
      </c>
    </row>
    <row r="1301" spans="1:9" ht="30.6" x14ac:dyDescent="0.5">
      <c r="A1301" s="167" t="s">
        <v>1977</v>
      </c>
      <c r="B1301" s="16" t="s">
        <v>2345</v>
      </c>
      <c r="C1301" s="4" t="s">
        <v>125</v>
      </c>
      <c r="D1301" s="171" t="s">
        <v>287</v>
      </c>
      <c r="E1301" s="167" t="s">
        <v>2377</v>
      </c>
      <c r="F1301" s="167" t="s">
        <v>2394</v>
      </c>
      <c r="G1301" s="168">
        <f t="shared" si="192"/>
        <v>2.7777777777777779E-3</v>
      </c>
      <c r="H1301" s="167">
        <v>3</v>
      </c>
      <c r="I1301" s="168">
        <f t="shared" si="193"/>
        <v>9.2592592592592596E-4</v>
      </c>
    </row>
    <row r="1302" spans="1:9" ht="16.149999999999999" customHeight="1" x14ac:dyDescent="0.5">
      <c r="A1302" s="167" t="s">
        <v>1978</v>
      </c>
      <c r="B1302" s="16" t="s">
        <v>2346</v>
      </c>
      <c r="C1302" s="4" t="s">
        <v>125</v>
      </c>
      <c r="D1302" s="171" t="s">
        <v>287</v>
      </c>
      <c r="E1302" s="167" t="s">
        <v>2377</v>
      </c>
      <c r="F1302" s="167" t="s">
        <v>2394</v>
      </c>
      <c r="G1302" s="168">
        <f t="shared" si="192"/>
        <v>2.7777777777777779E-3</v>
      </c>
      <c r="H1302" s="167">
        <v>3</v>
      </c>
      <c r="I1302" s="168">
        <f t="shared" si="193"/>
        <v>9.2592592592592596E-4</v>
      </c>
    </row>
    <row r="1303" spans="1:9" ht="45.9" x14ac:dyDescent="0.5">
      <c r="A1303" s="167" t="s">
        <v>1979</v>
      </c>
      <c r="B1303" s="16" t="s">
        <v>2347</v>
      </c>
      <c r="C1303" s="4" t="s">
        <v>125</v>
      </c>
      <c r="D1303" s="171" t="s">
        <v>287</v>
      </c>
      <c r="E1303" s="167" t="s">
        <v>2377</v>
      </c>
      <c r="F1303" s="167" t="s">
        <v>2394</v>
      </c>
      <c r="G1303" s="168">
        <f t="shared" si="192"/>
        <v>2.7777777777777779E-3</v>
      </c>
      <c r="H1303" s="167">
        <v>3</v>
      </c>
      <c r="I1303" s="168">
        <f t="shared" si="193"/>
        <v>9.2592592592592596E-4</v>
      </c>
    </row>
    <row r="1304" spans="1:9" ht="15.3" x14ac:dyDescent="0.5">
      <c r="A1304" s="169">
        <v>11</v>
      </c>
      <c r="B1304" s="165" t="s">
        <v>1029</v>
      </c>
      <c r="C1304" s="167"/>
      <c r="D1304" s="167"/>
      <c r="E1304" s="167"/>
      <c r="F1304" s="167"/>
      <c r="G1304" s="167"/>
      <c r="H1304" s="167"/>
      <c r="I1304" s="169" t="s">
        <v>1590</v>
      </c>
    </row>
    <row r="1305" spans="1:9" ht="15.3" x14ac:dyDescent="0.5">
      <c r="A1305" s="167" t="s">
        <v>567</v>
      </c>
      <c r="B1305" s="3" t="s">
        <v>846</v>
      </c>
      <c r="C1305" s="4" t="s">
        <v>125</v>
      </c>
      <c r="D1305" s="118" t="s">
        <v>1111</v>
      </c>
      <c r="E1305" s="167" t="s">
        <v>2391</v>
      </c>
      <c r="F1305" s="167" t="s">
        <v>2407</v>
      </c>
      <c r="G1305" s="168">
        <f>3/1440</f>
        <v>2.0833333333333333E-3</v>
      </c>
      <c r="H1305" s="167">
        <v>3</v>
      </c>
      <c r="I1305" s="168">
        <f>G1305/H1305</f>
        <v>6.9444444444444447E-4</v>
      </c>
    </row>
    <row r="1306" spans="1:9" ht="15.3" x14ac:dyDescent="0.5">
      <c r="A1306" s="167" t="s">
        <v>568</v>
      </c>
      <c r="B1306" s="3" t="s">
        <v>847</v>
      </c>
      <c r="C1306" s="4" t="s">
        <v>125</v>
      </c>
      <c r="D1306" s="118" t="s">
        <v>566</v>
      </c>
      <c r="E1306" s="167" t="s">
        <v>2436</v>
      </c>
      <c r="F1306" s="167" t="s">
        <v>2437</v>
      </c>
      <c r="G1306" s="168">
        <f>4/1440</f>
        <v>2.7777777777777779E-3</v>
      </c>
      <c r="H1306" s="167">
        <v>3</v>
      </c>
      <c r="I1306" s="168">
        <f t="shared" ref="I1306:I1318" si="194">G1306/H1306</f>
        <v>9.2592592592592596E-4</v>
      </c>
    </row>
    <row r="1307" spans="1:9" ht="15.3" x14ac:dyDescent="0.5">
      <c r="A1307" s="167" t="s">
        <v>569</v>
      </c>
      <c r="B1307" s="3" t="s">
        <v>848</v>
      </c>
      <c r="C1307" s="4" t="s">
        <v>125</v>
      </c>
      <c r="D1307" s="118" t="s">
        <v>333</v>
      </c>
      <c r="E1307" s="167" t="s">
        <v>2382</v>
      </c>
      <c r="F1307" s="167" t="s">
        <v>2399</v>
      </c>
      <c r="G1307" s="168">
        <f>1/1440</f>
        <v>6.9444444444444447E-4</v>
      </c>
      <c r="H1307" s="167">
        <v>3</v>
      </c>
      <c r="I1307" s="168">
        <f t="shared" si="194"/>
        <v>2.3148148148148149E-4</v>
      </c>
    </row>
    <row r="1308" spans="1:9" ht="15.3" x14ac:dyDescent="0.5">
      <c r="A1308" s="167" t="s">
        <v>570</v>
      </c>
      <c r="B1308" s="3" t="s">
        <v>849</v>
      </c>
      <c r="C1308" s="4" t="s">
        <v>125</v>
      </c>
      <c r="D1308" s="118" t="s">
        <v>566</v>
      </c>
      <c r="E1308" s="167" t="s">
        <v>2436</v>
      </c>
      <c r="F1308" s="167" t="s">
        <v>2437</v>
      </c>
      <c r="G1308" s="168">
        <f>4/1440</f>
        <v>2.7777777777777779E-3</v>
      </c>
      <c r="H1308" s="167">
        <v>3</v>
      </c>
      <c r="I1308" s="168">
        <f t="shared" si="194"/>
        <v>9.2592592592592596E-4</v>
      </c>
    </row>
    <row r="1309" spans="1:9" ht="15.3" x14ac:dyDescent="0.5">
      <c r="A1309" s="167" t="s">
        <v>571</v>
      </c>
      <c r="B1309" s="3" t="s">
        <v>850</v>
      </c>
      <c r="C1309" s="4" t="s">
        <v>125</v>
      </c>
      <c r="D1309" s="118" t="s">
        <v>566</v>
      </c>
      <c r="E1309" s="167" t="s">
        <v>2436</v>
      </c>
      <c r="F1309" s="167" t="s">
        <v>2437</v>
      </c>
      <c r="G1309" s="168">
        <f t="shared" ref="G1309:G1313" si="195">4/1440</f>
        <v>2.7777777777777779E-3</v>
      </c>
      <c r="H1309" s="167">
        <v>3</v>
      </c>
      <c r="I1309" s="168">
        <f t="shared" si="194"/>
        <v>9.2592592592592596E-4</v>
      </c>
    </row>
    <row r="1310" spans="1:9" ht="15.3" x14ac:dyDescent="0.5">
      <c r="A1310" s="167" t="s">
        <v>572</v>
      </c>
      <c r="B1310" s="3" t="s">
        <v>1195</v>
      </c>
      <c r="C1310" s="4" t="s">
        <v>125</v>
      </c>
      <c r="D1310" s="118" t="s">
        <v>940</v>
      </c>
      <c r="E1310" s="167" t="s">
        <v>2373</v>
      </c>
      <c r="F1310" s="167" t="s">
        <v>2374</v>
      </c>
      <c r="G1310" s="168">
        <f>2/1440</f>
        <v>1.3888888888888889E-3</v>
      </c>
      <c r="H1310" s="167">
        <v>5</v>
      </c>
      <c r="I1310" s="168">
        <f t="shared" si="194"/>
        <v>2.7777777777777778E-4</v>
      </c>
    </row>
    <row r="1311" spans="1:9" ht="15.3" x14ac:dyDescent="0.5">
      <c r="A1311" s="167" t="s">
        <v>573</v>
      </c>
      <c r="B1311" s="3" t="s">
        <v>1030</v>
      </c>
      <c r="C1311" s="6" t="s">
        <v>125</v>
      </c>
      <c r="D1311" s="118" t="s">
        <v>566</v>
      </c>
      <c r="E1311" s="167" t="s">
        <v>2436</v>
      </c>
      <c r="F1311" s="167" t="s">
        <v>2437</v>
      </c>
      <c r="G1311" s="168">
        <f t="shared" si="195"/>
        <v>2.7777777777777779E-3</v>
      </c>
      <c r="H1311" s="167">
        <v>3</v>
      </c>
      <c r="I1311" s="168">
        <f t="shared" si="194"/>
        <v>9.2592592592592596E-4</v>
      </c>
    </row>
    <row r="1312" spans="1:9" ht="15.3" x14ac:dyDescent="0.5">
      <c r="A1312" s="167" t="s">
        <v>574</v>
      </c>
      <c r="B1312" s="3" t="s">
        <v>68</v>
      </c>
      <c r="C1312" s="4" t="s">
        <v>125</v>
      </c>
      <c r="D1312" s="118" t="s">
        <v>333</v>
      </c>
      <c r="E1312" s="167" t="s">
        <v>2382</v>
      </c>
      <c r="F1312" s="167" t="s">
        <v>2399</v>
      </c>
      <c r="G1312" s="168">
        <f>1/1440</f>
        <v>6.9444444444444447E-4</v>
      </c>
      <c r="H1312" s="167">
        <v>7</v>
      </c>
      <c r="I1312" s="168">
        <f t="shared" si="194"/>
        <v>9.9206349206349206E-5</v>
      </c>
    </row>
    <row r="1313" spans="1:9" ht="15.3" x14ac:dyDescent="0.5">
      <c r="A1313" s="167" t="s">
        <v>576</v>
      </c>
      <c r="B1313" s="3" t="s">
        <v>759</v>
      </c>
      <c r="C1313" s="4" t="s">
        <v>125</v>
      </c>
      <c r="D1313" s="118" t="s">
        <v>566</v>
      </c>
      <c r="E1313" s="167" t="s">
        <v>2436</v>
      </c>
      <c r="F1313" s="167" t="s">
        <v>2437</v>
      </c>
      <c r="G1313" s="168">
        <f t="shared" si="195"/>
        <v>2.7777777777777779E-3</v>
      </c>
      <c r="H1313" s="167">
        <v>3</v>
      </c>
      <c r="I1313" s="168">
        <f t="shared" si="194"/>
        <v>9.2592592592592596E-4</v>
      </c>
    </row>
    <row r="1314" spans="1:9" ht="15.3" x14ac:dyDescent="0.5">
      <c r="A1314" s="167" t="s">
        <v>577</v>
      </c>
      <c r="B1314" s="3" t="s">
        <v>69</v>
      </c>
      <c r="C1314" s="6" t="s">
        <v>125</v>
      </c>
      <c r="D1314" s="118" t="s">
        <v>333</v>
      </c>
      <c r="E1314" s="167" t="s">
        <v>2382</v>
      </c>
      <c r="F1314" s="167" t="s">
        <v>2399</v>
      </c>
      <c r="G1314" s="168">
        <f>1/1440</f>
        <v>6.9444444444444447E-4</v>
      </c>
      <c r="H1314" s="167">
        <v>5</v>
      </c>
      <c r="I1314" s="168">
        <f t="shared" si="194"/>
        <v>1.3888888888888889E-4</v>
      </c>
    </row>
    <row r="1315" spans="1:9" ht="15.3" x14ac:dyDescent="0.5">
      <c r="A1315" s="167" t="s">
        <v>578</v>
      </c>
      <c r="B1315" s="3" t="s">
        <v>851</v>
      </c>
      <c r="C1315" s="6" t="s">
        <v>967</v>
      </c>
      <c r="D1315" s="118" t="s">
        <v>912</v>
      </c>
      <c r="E1315" s="167" t="s">
        <v>2421</v>
      </c>
      <c r="F1315" s="167" t="s">
        <v>2426</v>
      </c>
      <c r="G1315" s="168">
        <f>45/1440</f>
        <v>3.125E-2</v>
      </c>
      <c r="H1315" s="167">
        <v>3</v>
      </c>
      <c r="I1315" s="168">
        <f t="shared" si="194"/>
        <v>1.0416666666666666E-2</v>
      </c>
    </row>
    <row r="1316" spans="1:9" ht="15.3" x14ac:dyDescent="0.5">
      <c r="A1316" s="167" t="s">
        <v>579</v>
      </c>
      <c r="B1316" s="3" t="s">
        <v>788</v>
      </c>
      <c r="C1316" s="6" t="s">
        <v>195</v>
      </c>
      <c r="D1316" s="118" t="s">
        <v>912</v>
      </c>
      <c r="E1316" s="167" t="s">
        <v>2421</v>
      </c>
      <c r="F1316" s="167" t="s">
        <v>2426</v>
      </c>
      <c r="G1316" s="168">
        <f>45/1440</f>
        <v>3.125E-2</v>
      </c>
      <c r="H1316" s="167">
        <v>3</v>
      </c>
      <c r="I1316" s="168">
        <f t="shared" si="194"/>
        <v>1.0416666666666666E-2</v>
      </c>
    </row>
    <row r="1317" spans="1:9" ht="15.3" x14ac:dyDescent="0.5">
      <c r="A1317" s="167" t="s">
        <v>581</v>
      </c>
      <c r="B1317" s="70" t="s">
        <v>2349</v>
      </c>
      <c r="C1317" s="4" t="s">
        <v>197</v>
      </c>
      <c r="D1317" s="171" t="s">
        <v>287</v>
      </c>
      <c r="E1317" s="167" t="s">
        <v>2377</v>
      </c>
      <c r="F1317" s="167" t="s">
        <v>2394</v>
      </c>
      <c r="G1317" s="168">
        <f t="shared" ref="G1317:G1318" si="196">1/360</f>
        <v>2.7777777777777779E-3</v>
      </c>
      <c r="H1317" s="167">
        <v>3</v>
      </c>
      <c r="I1317" s="168">
        <f t="shared" si="194"/>
        <v>9.2592592592592596E-4</v>
      </c>
    </row>
    <row r="1318" spans="1:9" ht="15.3" x14ac:dyDescent="0.5">
      <c r="A1318" s="167" t="s">
        <v>582</v>
      </c>
      <c r="B1318" s="70" t="s">
        <v>2350</v>
      </c>
      <c r="C1318" s="4" t="s">
        <v>197</v>
      </c>
      <c r="D1318" s="171" t="s">
        <v>287</v>
      </c>
      <c r="E1318" s="167" t="s">
        <v>2377</v>
      </c>
      <c r="F1318" s="167" t="s">
        <v>2394</v>
      </c>
      <c r="G1318" s="168">
        <f t="shared" si="196"/>
        <v>2.7777777777777779E-3</v>
      </c>
      <c r="H1318" s="167">
        <v>3</v>
      </c>
      <c r="I1318" s="168">
        <f t="shared" si="194"/>
        <v>9.2592592592592596E-4</v>
      </c>
    </row>
    <row r="1319" spans="1:9" ht="15.3" x14ac:dyDescent="0.5">
      <c r="A1319" s="167" t="s">
        <v>583</v>
      </c>
      <c r="B1319" s="70" t="s">
        <v>2351</v>
      </c>
      <c r="C1319" s="4" t="s">
        <v>125</v>
      </c>
      <c r="D1319" s="118" t="s">
        <v>1846</v>
      </c>
      <c r="E1319" s="167" t="s">
        <v>2383</v>
      </c>
      <c r="F1319" s="167" t="s">
        <v>2400</v>
      </c>
      <c r="G1319" s="168">
        <f>5/1440</f>
        <v>3.472222222222222E-3</v>
      </c>
      <c r="H1319" s="167">
        <v>3</v>
      </c>
      <c r="I1319" s="168">
        <f t="shared" ref="I1319:I1320" si="197">G1319/H1319</f>
        <v>1.1574074074074073E-3</v>
      </c>
    </row>
    <row r="1320" spans="1:9" ht="15.3" x14ac:dyDescent="0.5">
      <c r="A1320" s="167" t="s">
        <v>584</v>
      </c>
      <c r="B1320" s="70" t="s">
        <v>2352</v>
      </c>
      <c r="C1320" s="4" t="s">
        <v>125</v>
      </c>
      <c r="D1320" s="118" t="s">
        <v>1846</v>
      </c>
      <c r="E1320" s="167" t="s">
        <v>2383</v>
      </c>
      <c r="F1320" s="167" t="s">
        <v>2400</v>
      </c>
      <c r="G1320" s="168">
        <f>5/1440</f>
        <v>3.472222222222222E-3</v>
      </c>
      <c r="H1320" s="167">
        <v>3</v>
      </c>
      <c r="I1320" s="168">
        <f t="shared" si="197"/>
        <v>1.1574074074074073E-3</v>
      </c>
    </row>
    <row r="1321" spans="1:9" ht="15.3" x14ac:dyDescent="0.5">
      <c r="A1321" s="167" t="s">
        <v>585</v>
      </c>
      <c r="B1321" s="70" t="s">
        <v>1986</v>
      </c>
      <c r="C1321" s="4" t="s">
        <v>195</v>
      </c>
      <c r="D1321" s="167" t="s">
        <v>940</v>
      </c>
      <c r="E1321" s="167" t="s">
        <v>2373</v>
      </c>
      <c r="F1321" s="167" t="s">
        <v>2374</v>
      </c>
      <c r="G1321" s="168">
        <f>2/1440</f>
        <v>1.3888888888888889E-3</v>
      </c>
      <c r="H1321" s="167">
        <v>3</v>
      </c>
      <c r="I1321" s="168">
        <f t="shared" ref="I1321:I1347" si="198">G1321/H1321</f>
        <v>4.6296296296296298E-4</v>
      </c>
    </row>
    <row r="1322" spans="1:9" ht="15.3" x14ac:dyDescent="0.5">
      <c r="A1322" s="167" t="s">
        <v>586</v>
      </c>
      <c r="B1322" s="70" t="s">
        <v>1893</v>
      </c>
      <c r="C1322" s="4" t="s">
        <v>195</v>
      </c>
      <c r="D1322" s="167" t="s">
        <v>333</v>
      </c>
      <c r="E1322" s="167" t="s">
        <v>2382</v>
      </c>
      <c r="F1322" s="167" t="s">
        <v>2399</v>
      </c>
      <c r="G1322" s="168">
        <f>1/1440</f>
        <v>6.9444444444444447E-4</v>
      </c>
      <c r="H1322" s="167">
        <v>3</v>
      </c>
      <c r="I1322" s="168">
        <f t="shared" si="198"/>
        <v>2.3148148148148149E-4</v>
      </c>
    </row>
    <row r="1323" spans="1:9" ht="15.3" x14ac:dyDescent="0.5">
      <c r="A1323" s="167" t="s">
        <v>587</v>
      </c>
      <c r="B1323" s="70" t="s">
        <v>1987</v>
      </c>
      <c r="C1323" s="4" t="s">
        <v>195</v>
      </c>
      <c r="D1323" s="167" t="s">
        <v>940</v>
      </c>
      <c r="E1323" s="167" t="s">
        <v>2373</v>
      </c>
      <c r="F1323" s="167" t="s">
        <v>2374</v>
      </c>
      <c r="G1323" s="168">
        <f>2/1440</f>
        <v>1.3888888888888889E-3</v>
      </c>
      <c r="H1323" s="167">
        <v>3</v>
      </c>
      <c r="I1323" s="168">
        <f t="shared" si="198"/>
        <v>4.6296296296296298E-4</v>
      </c>
    </row>
    <row r="1324" spans="1:9" ht="15.3" x14ac:dyDescent="0.5">
      <c r="A1324" s="167" t="s">
        <v>588</v>
      </c>
      <c r="B1324" s="70" t="s">
        <v>1988</v>
      </c>
      <c r="C1324" s="4" t="s">
        <v>195</v>
      </c>
      <c r="D1324" s="167" t="s">
        <v>940</v>
      </c>
      <c r="E1324" s="167" t="s">
        <v>2373</v>
      </c>
      <c r="F1324" s="167" t="s">
        <v>2374</v>
      </c>
      <c r="G1324" s="168">
        <f t="shared" ref="G1324:G1326" si="199">2/1440</f>
        <v>1.3888888888888889E-3</v>
      </c>
      <c r="H1324" s="167">
        <v>3</v>
      </c>
      <c r="I1324" s="168">
        <f t="shared" si="198"/>
        <v>4.6296296296296298E-4</v>
      </c>
    </row>
    <row r="1325" spans="1:9" ht="15.3" x14ac:dyDescent="0.5">
      <c r="A1325" s="167" t="s">
        <v>589</v>
      </c>
      <c r="B1325" s="70" t="s">
        <v>1989</v>
      </c>
      <c r="C1325" s="4" t="s">
        <v>195</v>
      </c>
      <c r="D1325" s="167" t="s">
        <v>940</v>
      </c>
      <c r="E1325" s="167" t="s">
        <v>2373</v>
      </c>
      <c r="F1325" s="167" t="s">
        <v>2374</v>
      </c>
      <c r="G1325" s="168">
        <f t="shared" si="199"/>
        <v>1.3888888888888889E-3</v>
      </c>
      <c r="H1325" s="167">
        <v>3</v>
      </c>
      <c r="I1325" s="168">
        <f t="shared" si="198"/>
        <v>4.6296296296296298E-4</v>
      </c>
    </row>
    <row r="1326" spans="1:9" ht="15.3" x14ac:dyDescent="0.5">
      <c r="A1326" s="167" t="s">
        <v>2006</v>
      </c>
      <c r="B1326" s="70" t="s">
        <v>1990</v>
      </c>
      <c r="C1326" s="4" t="s">
        <v>195</v>
      </c>
      <c r="D1326" s="167" t="s">
        <v>940</v>
      </c>
      <c r="E1326" s="167" t="s">
        <v>2373</v>
      </c>
      <c r="F1326" s="167" t="s">
        <v>2374</v>
      </c>
      <c r="G1326" s="168">
        <f t="shared" si="199"/>
        <v>1.3888888888888889E-3</v>
      </c>
      <c r="H1326" s="167">
        <v>3</v>
      </c>
      <c r="I1326" s="168">
        <f t="shared" si="198"/>
        <v>4.6296296296296298E-4</v>
      </c>
    </row>
    <row r="1327" spans="1:9" ht="15.3" x14ac:dyDescent="0.5">
      <c r="A1327" s="167" t="s">
        <v>2007</v>
      </c>
      <c r="B1327" s="70" t="s">
        <v>1991</v>
      </c>
      <c r="C1327" s="4" t="s">
        <v>195</v>
      </c>
      <c r="D1327" s="167" t="s">
        <v>333</v>
      </c>
      <c r="E1327" s="167" t="s">
        <v>2382</v>
      </c>
      <c r="F1327" s="167" t="s">
        <v>2399</v>
      </c>
      <c r="G1327" s="168">
        <f>1/1440</f>
        <v>6.9444444444444447E-4</v>
      </c>
      <c r="H1327" s="167">
        <v>3</v>
      </c>
      <c r="I1327" s="168">
        <f t="shared" si="198"/>
        <v>2.3148148148148149E-4</v>
      </c>
    </row>
    <row r="1328" spans="1:9" ht="15.3" x14ac:dyDescent="0.5">
      <c r="A1328" s="167" t="s">
        <v>2008</v>
      </c>
      <c r="B1328" s="70" t="s">
        <v>1992</v>
      </c>
      <c r="C1328" s="4" t="s">
        <v>202</v>
      </c>
      <c r="D1328" s="167" t="s">
        <v>1846</v>
      </c>
      <c r="E1328" s="167" t="s">
        <v>2383</v>
      </c>
      <c r="F1328" s="167" t="s">
        <v>2400</v>
      </c>
      <c r="G1328" s="168">
        <f>5/1440</f>
        <v>3.472222222222222E-3</v>
      </c>
      <c r="H1328" s="167">
        <v>3</v>
      </c>
      <c r="I1328" s="168">
        <f t="shared" si="198"/>
        <v>1.1574074074074073E-3</v>
      </c>
    </row>
    <row r="1329" spans="1:9" ht="15.3" x14ac:dyDescent="0.5">
      <c r="A1329" s="167" t="s">
        <v>2009</v>
      </c>
      <c r="B1329" s="70" t="s">
        <v>797</v>
      </c>
      <c r="C1329" s="4" t="s">
        <v>195</v>
      </c>
      <c r="D1329" s="167" t="s">
        <v>1845</v>
      </c>
      <c r="E1329" s="167" t="s">
        <v>2419</v>
      </c>
      <c r="F1329" s="167" t="s">
        <v>2424</v>
      </c>
      <c r="G1329" s="168">
        <f>10/1440</f>
        <v>6.9444444444444441E-3</v>
      </c>
      <c r="H1329" s="167">
        <v>3</v>
      </c>
      <c r="I1329" s="168">
        <f t="shared" si="198"/>
        <v>2.3148148148148147E-3</v>
      </c>
    </row>
    <row r="1330" spans="1:9" ht="15.3" x14ac:dyDescent="0.5">
      <c r="A1330" s="167" t="s">
        <v>2010</v>
      </c>
      <c r="B1330" s="70" t="s">
        <v>1804</v>
      </c>
      <c r="C1330" s="4" t="s">
        <v>195</v>
      </c>
      <c r="D1330" s="167" t="s">
        <v>1846</v>
      </c>
      <c r="E1330" s="167" t="s">
        <v>2383</v>
      </c>
      <c r="F1330" s="167" t="s">
        <v>2400</v>
      </c>
      <c r="G1330" s="168">
        <f t="shared" ref="G1330:G1340" si="200">5/1440</f>
        <v>3.472222222222222E-3</v>
      </c>
      <c r="H1330" s="167">
        <v>3</v>
      </c>
      <c r="I1330" s="168">
        <f t="shared" si="198"/>
        <v>1.1574074074074073E-3</v>
      </c>
    </row>
    <row r="1331" spans="1:9" ht="15.3" x14ac:dyDescent="0.5">
      <c r="A1331" s="167" t="s">
        <v>2011</v>
      </c>
      <c r="B1331" s="70" t="s">
        <v>1805</v>
      </c>
      <c r="C1331" s="4" t="s">
        <v>195</v>
      </c>
      <c r="D1331" s="167" t="s">
        <v>1846</v>
      </c>
      <c r="E1331" s="167" t="s">
        <v>2383</v>
      </c>
      <c r="F1331" s="167" t="s">
        <v>2400</v>
      </c>
      <c r="G1331" s="168">
        <f t="shared" si="200"/>
        <v>3.472222222222222E-3</v>
      </c>
      <c r="H1331" s="167">
        <v>3</v>
      </c>
      <c r="I1331" s="168">
        <f t="shared" si="198"/>
        <v>1.1574074074074073E-3</v>
      </c>
    </row>
    <row r="1332" spans="1:9" ht="15.3" x14ac:dyDescent="0.5">
      <c r="A1332" s="167" t="s">
        <v>2012</v>
      </c>
      <c r="B1332" s="70" t="s">
        <v>1993</v>
      </c>
      <c r="C1332" s="4" t="s">
        <v>125</v>
      </c>
      <c r="D1332" s="167" t="s">
        <v>1846</v>
      </c>
      <c r="E1332" s="167" t="s">
        <v>2383</v>
      </c>
      <c r="F1332" s="167" t="s">
        <v>2400</v>
      </c>
      <c r="G1332" s="168">
        <f t="shared" si="200"/>
        <v>3.472222222222222E-3</v>
      </c>
      <c r="H1332" s="167">
        <v>3</v>
      </c>
      <c r="I1332" s="168">
        <f t="shared" si="198"/>
        <v>1.1574074074074073E-3</v>
      </c>
    </row>
    <row r="1333" spans="1:9" ht="15.3" x14ac:dyDescent="0.5">
      <c r="A1333" s="167" t="s">
        <v>2013</v>
      </c>
      <c r="B1333" s="70" t="s">
        <v>1994</v>
      </c>
      <c r="C1333" s="4" t="s">
        <v>195</v>
      </c>
      <c r="D1333" s="167" t="s">
        <v>1846</v>
      </c>
      <c r="E1333" s="167" t="s">
        <v>2383</v>
      </c>
      <c r="F1333" s="167" t="s">
        <v>2400</v>
      </c>
      <c r="G1333" s="168">
        <f t="shared" si="200"/>
        <v>3.472222222222222E-3</v>
      </c>
      <c r="H1333" s="167">
        <v>3</v>
      </c>
      <c r="I1333" s="168">
        <f t="shared" si="198"/>
        <v>1.1574074074074073E-3</v>
      </c>
    </row>
    <row r="1334" spans="1:9" ht="15.3" x14ac:dyDescent="0.5">
      <c r="A1334" s="167" t="s">
        <v>2014</v>
      </c>
      <c r="B1334" s="70" t="s">
        <v>795</v>
      </c>
      <c r="C1334" s="4" t="s">
        <v>195</v>
      </c>
      <c r="D1334" s="167" t="s">
        <v>1843</v>
      </c>
      <c r="E1334" s="167" t="s">
        <v>2389</v>
      </c>
      <c r="F1334" s="167" t="s">
        <v>2410</v>
      </c>
      <c r="G1334" s="168">
        <f>20/1440</f>
        <v>1.3888888888888888E-2</v>
      </c>
      <c r="H1334" s="167">
        <v>3</v>
      </c>
      <c r="I1334" s="168">
        <f t="shared" si="198"/>
        <v>4.6296296296296294E-3</v>
      </c>
    </row>
    <row r="1335" spans="1:9" ht="15.3" x14ac:dyDescent="0.5">
      <c r="A1335" s="167" t="s">
        <v>2015</v>
      </c>
      <c r="B1335" s="70" t="s">
        <v>1817</v>
      </c>
      <c r="C1335" s="4" t="s">
        <v>195</v>
      </c>
      <c r="D1335" s="167" t="s">
        <v>1846</v>
      </c>
      <c r="E1335" s="167" t="s">
        <v>2383</v>
      </c>
      <c r="F1335" s="167" t="s">
        <v>2400</v>
      </c>
      <c r="G1335" s="168">
        <f t="shared" si="200"/>
        <v>3.472222222222222E-3</v>
      </c>
      <c r="H1335" s="167">
        <v>3</v>
      </c>
      <c r="I1335" s="168">
        <f t="shared" si="198"/>
        <v>1.1574074074074073E-3</v>
      </c>
    </row>
    <row r="1336" spans="1:9" ht="15.3" x14ac:dyDescent="0.5">
      <c r="A1336" s="167" t="s">
        <v>2016</v>
      </c>
      <c r="B1336" s="70" t="s">
        <v>804</v>
      </c>
      <c r="C1336" s="4" t="s">
        <v>195</v>
      </c>
      <c r="D1336" s="167" t="s">
        <v>1846</v>
      </c>
      <c r="E1336" s="167" t="s">
        <v>2383</v>
      </c>
      <c r="F1336" s="167" t="s">
        <v>2400</v>
      </c>
      <c r="G1336" s="168">
        <f t="shared" si="200"/>
        <v>3.472222222222222E-3</v>
      </c>
      <c r="H1336" s="167">
        <v>3</v>
      </c>
      <c r="I1336" s="168">
        <f t="shared" si="198"/>
        <v>1.1574074074074073E-3</v>
      </c>
    </row>
    <row r="1337" spans="1:9" ht="15.3" x14ac:dyDescent="0.5">
      <c r="A1337" s="167" t="s">
        <v>2017</v>
      </c>
      <c r="B1337" s="70" t="s">
        <v>803</v>
      </c>
      <c r="C1337" s="4" t="s">
        <v>195</v>
      </c>
      <c r="D1337" s="167" t="s">
        <v>1846</v>
      </c>
      <c r="E1337" s="167" t="s">
        <v>2383</v>
      </c>
      <c r="F1337" s="167" t="s">
        <v>2400</v>
      </c>
      <c r="G1337" s="168">
        <f t="shared" si="200"/>
        <v>3.472222222222222E-3</v>
      </c>
      <c r="H1337" s="167">
        <v>3</v>
      </c>
      <c r="I1337" s="168">
        <f t="shared" si="198"/>
        <v>1.1574074074074073E-3</v>
      </c>
    </row>
    <row r="1338" spans="1:9" ht="15.3" x14ac:dyDescent="0.5">
      <c r="A1338" s="167" t="s">
        <v>2018</v>
      </c>
      <c r="B1338" s="70" t="s">
        <v>1995</v>
      </c>
      <c r="C1338" s="4" t="s">
        <v>195</v>
      </c>
      <c r="D1338" s="167" t="s">
        <v>1846</v>
      </c>
      <c r="E1338" s="167" t="s">
        <v>2383</v>
      </c>
      <c r="F1338" s="167" t="s">
        <v>2400</v>
      </c>
      <c r="G1338" s="168">
        <f t="shared" si="200"/>
        <v>3.472222222222222E-3</v>
      </c>
      <c r="H1338" s="167">
        <v>3</v>
      </c>
      <c r="I1338" s="168">
        <f t="shared" si="198"/>
        <v>1.1574074074074073E-3</v>
      </c>
    </row>
    <row r="1339" spans="1:9" ht="15.3" x14ac:dyDescent="0.5">
      <c r="A1339" s="167" t="s">
        <v>2019</v>
      </c>
      <c r="B1339" s="70" t="s">
        <v>1827</v>
      </c>
      <c r="C1339" s="4" t="s">
        <v>195</v>
      </c>
      <c r="D1339" s="167" t="s">
        <v>1846</v>
      </c>
      <c r="E1339" s="167" t="s">
        <v>2383</v>
      </c>
      <c r="F1339" s="167" t="s">
        <v>2400</v>
      </c>
      <c r="G1339" s="168">
        <f t="shared" si="200"/>
        <v>3.472222222222222E-3</v>
      </c>
      <c r="H1339" s="167">
        <v>3</v>
      </c>
      <c r="I1339" s="168">
        <f t="shared" si="198"/>
        <v>1.1574074074074073E-3</v>
      </c>
    </row>
    <row r="1340" spans="1:9" ht="15.3" x14ac:dyDescent="0.5">
      <c r="A1340" s="167" t="s">
        <v>2020</v>
      </c>
      <c r="B1340" s="70" t="s">
        <v>1996</v>
      </c>
      <c r="C1340" s="4" t="s">
        <v>195</v>
      </c>
      <c r="D1340" s="167" t="s">
        <v>1846</v>
      </c>
      <c r="E1340" s="167" t="s">
        <v>2383</v>
      </c>
      <c r="F1340" s="167" t="s">
        <v>2400</v>
      </c>
      <c r="G1340" s="168">
        <f t="shared" si="200"/>
        <v>3.472222222222222E-3</v>
      </c>
      <c r="H1340" s="167">
        <v>3</v>
      </c>
      <c r="I1340" s="168">
        <f t="shared" si="198"/>
        <v>1.1574074074074073E-3</v>
      </c>
    </row>
    <row r="1341" spans="1:9" ht="15.3" x14ac:dyDescent="0.5">
      <c r="A1341" s="167" t="s">
        <v>2021</v>
      </c>
      <c r="B1341" s="70" t="s">
        <v>2353</v>
      </c>
      <c r="C1341" s="4" t="s">
        <v>197</v>
      </c>
      <c r="D1341" s="171" t="s">
        <v>287</v>
      </c>
      <c r="E1341" s="167" t="s">
        <v>2377</v>
      </c>
      <c r="F1341" s="167" t="s">
        <v>2394</v>
      </c>
      <c r="G1341" s="168">
        <f t="shared" ref="G1341:G1347" si="201">1/360</f>
        <v>2.7777777777777779E-3</v>
      </c>
      <c r="H1341" s="167">
        <v>3</v>
      </c>
      <c r="I1341" s="168">
        <f t="shared" si="198"/>
        <v>9.2592592592592596E-4</v>
      </c>
    </row>
    <row r="1342" spans="1:9" ht="15.3" x14ac:dyDescent="0.5">
      <c r="A1342" s="167" t="s">
        <v>2022</v>
      </c>
      <c r="B1342" s="70" t="s">
        <v>2354</v>
      </c>
      <c r="C1342" s="4" t="s">
        <v>197</v>
      </c>
      <c r="D1342" s="171" t="s">
        <v>287</v>
      </c>
      <c r="E1342" s="167" t="s">
        <v>2377</v>
      </c>
      <c r="F1342" s="167" t="s">
        <v>2394</v>
      </c>
      <c r="G1342" s="168">
        <f t="shared" si="201"/>
        <v>2.7777777777777779E-3</v>
      </c>
      <c r="H1342" s="167">
        <v>3</v>
      </c>
      <c r="I1342" s="168">
        <f t="shared" si="198"/>
        <v>9.2592592592592596E-4</v>
      </c>
    </row>
    <row r="1343" spans="1:9" ht="15.3" x14ac:dyDescent="0.5">
      <c r="A1343" s="167" t="s">
        <v>2023</v>
      </c>
      <c r="B1343" s="70" t="s">
        <v>2355</v>
      </c>
      <c r="C1343" s="4" t="s">
        <v>197</v>
      </c>
      <c r="D1343" s="171" t="s">
        <v>287</v>
      </c>
      <c r="E1343" s="167" t="s">
        <v>2377</v>
      </c>
      <c r="F1343" s="167" t="s">
        <v>2394</v>
      </c>
      <c r="G1343" s="168">
        <f t="shared" si="201"/>
        <v>2.7777777777777779E-3</v>
      </c>
      <c r="H1343" s="167">
        <v>3</v>
      </c>
      <c r="I1343" s="168">
        <f t="shared" si="198"/>
        <v>9.2592592592592596E-4</v>
      </c>
    </row>
    <row r="1344" spans="1:9" ht="15.3" x14ac:dyDescent="0.5">
      <c r="A1344" s="167" t="s">
        <v>2024</v>
      </c>
      <c r="B1344" s="70" t="s">
        <v>2356</v>
      </c>
      <c r="C1344" s="4" t="s">
        <v>197</v>
      </c>
      <c r="D1344" s="171" t="s">
        <v>287</v>
      </c>
      <c r="E1344" s="167" t="s">
        <v>2377</v>
      </c>
      <c r="F1344" s="167" t="s">
        <v>2394</v>
      </c>
      <c r="G1344" s="168">
        <f t="shared" si="201"/>
        <v>2.7777777777777779E-3</v>
      </c>
      <c r="H1344" s="167">
        <v>3</v>
      </c>
      <c r="I1344" s="168">
        <f t="shared" si="198"/>
        <v>9.2592592592592596E-4</v>
      </c>
    </row>
    <row r="1345" spans="1:9" ht="15.3" x14ac:dyDescent="0.5">
      <c r="A1345" s="167" t="s">
        <v>2025</v>
      </c>
      <c r="B1345" s="70" t="s">
        <v>2357</v>
      </c>
      <c r="C1345" s="4" t="s">
        <v>125</v>
      </c>
      <c r="D1345" s="171" t="s">
        <v>287</v>
      </c>
      <c r="E1345" s="167" t="s">
        <v>2377</v>
      </c>
      <c r="F1345" s="167" t="s">
        <v>2394</v>
      </c>
      <c r="G1345" s="168">
        <f t="shared" si="201"/>
        <v>2.7777777777777779E-3</v>
      </c>
      <c r="H1345" s="167">
        <v>3</v>
      </c>
      <c r="I1345" s="168">
        <f t="shared" si="198"/>
        <v>9.2592592592592596E-4</v>
      </c>
    </row>
    <row r="1346" spans="1:9" ht="15.3" x14ac:dyDescent="0.5">
      <c r="A1346" s="167" t="s">
        <v>2026</v>
      </c>
      <c r="B1346" s="70" t="s">
        <v>2358</v>
      </c>
      <c r="C1346" s="4" t="s">
        <v>125</v>
      </c>
      <c r="D1346" s="171" t="s">
        <v>287</v>
      </c>
      <c r="E1346" s="167" t="s">
        <v>2377</v>
      </c>
      <c r="F1346" s="167" t="s">
        <v>2394</v>
      </c>
      <c r="G1346" s="168">
        <f t="shared" si="201"/>
        <v>2.7777777777777779E-3</v>
      </c>
      <c r="H1346" s="167">
        <v>3</v>
      </c>
      <c r="I1346" s="168">
        <f t="shared" si="198"/>
        <v>9.2592592592592596E-4</v>
      </c>
    </row>
    <row r="1347" spans="1:9" ht="15.3" x14ac:dyDescent="0.5">
      <c r="A1347" s="167" t="s">
        <v>2027</v>
      </c>
      <c r="B1347" s="70" t="s">
        <v>2359</v>
      </c>
      <c r="C1347" s="4" t="s">
        <v>125</v>
      </c>
      <c r="D1347" s="171" t="s">
        <v>287</v>
      </c>
      <c r="E1347" s="167" t="s">
        <v>2377</v>
      </c>
      <c r="F1347" s="167" t="s">
        <v>2394</v>
      </c>
      <c r="G1347" s="168">
        <f t="shared" si="201"/>
        <v>2.7777777777777779E-3</v>
      </c>
      <c r="H1347" s="167">
        <v>3</v>
      </c>
      <c r="I1347" s="168">
        <f t="shared" si="198"/>
        <v>9.2592592592592596E-4</v>
      </c>
    </row>
    <row r="1348" spans="1:9" ht="15.3" x14ac:dyDescent="0.5">
      <c r="A1348" s="169">
        <v>12</v>
      </c>
      <c r="B1348" s="165" t="s">
        <v>2032</v>
      </c>
      <c r="C1348" s="167"/>
      <c r="D1348" s="167"/>
      <c r="E1348" s="167"/>
      <c r="F1348" s="167"/>
      <c r="G1348" s="167"/>
      <c r="H1348" s="167"/>
      <c r="I1348" s="169" t="s">
        <v>1590</v>
      </c>
    </row>
    <row r="1349" spans="1:9" ht="15.3" x14ac:dyDescent="0.5">
      <c r="A1349" s="167" t="s">
        <v>590</v>
      </c>
      <c r="B1349" s="70" t="s">
        <v>159</v>
      </c>
      <c r="C1349" s="4" t="s">
        <v>125</v>
      </c>
      <c r="D1349" s="167" t="s">
        <v>333</v>
      </c>
      <c r="E1349" s="167" t="s">
        <v>2382</v>
      </c>
      <c r="F1349" s="167" t="s">
        <v>2399</v>
      </c>
      <c r="G1349" s="168">
        <f>1/1440</f>
        <v>6.9444444444444447E-4</v>
      </c>
      <c r="H1349" s="167">
        <v>7</v>
      </c>
      <c r="I1349" s="168">
        <f>G1349/H1349</f>
        <v>9.9206349206349206E-5</v>
      </c>
    </row>
    <row r="1350" spans="1:9" ht="15.3" x14ac:dyDescent="0.5">
      <c r="A1350" s="167" t="s">
        <v>591</v>
      </c>
      <c r="B1350" s="70" t="s">
        <v>160</v>
      </c>
      <c r="C1350" s="4" t="s">
        <v>125</v>
      </c>
      <c r="D1350" s="167" t="s">
        <v>1070</v>
      </c>
      <c r="E1350" s="167" t="s">
        <v>2432</v>
      </c>
      <c r="F1350" s="167" t="s">
        <v>2433</v>
      </c>
      <c r="G1350" s="168">
        <f>23/1440</f>
        <v>1.5972222222222221E-2</v>
      </c>
      <c r="H1350" s="167">
        <v>7</v>
      </c>
      <c r="I1350" s="168">
        <f>G1350/H1350</f>
        <v>2.2817460317460314E-3</v>
      </c>
    </row>
    <row r="1351" spans="1:9" ht="15.3" x14ac:dyDescent="0.5">
      <c r="A1351" s="167" t="s">
        <v>592</v>
      </c>
      <c r="B1351" s="70" t="s">
        <v>2033</v>
      </c>
      <c r="C1351" s="4" t="s">
        <v>125</v>
      </c>
      <c r="D1351" s="167" t="s">
        <v>333</v>
      </c>
      <c r="E1351" s="167" t="s">
        <v>2382</v>
      </c>
      <c r="F1351" s="167" t="s">
        <v>2399</v>
      </c>
      <c r="G1351" s="168">
        <f t="shared" ref="G1351:G1374" si="202">1/1440</f>
        <v>6.9444444444444447E-4</v>
      </c>
      <c r="H1351" s="167">
        <v>5</v>
      </c>
      <c r="I1351" s="168">
        <f t="shared" ref="I1351:I1375" si="203">G1351/H1351</f>
        <v>1.3888888888888889E-4</v>
      </c>
    </row>
    <row r="1352" spans="1:9" ht="15.3" x14ac:dyDescent="0.5">
      <c r="A1352" s="167" t="s">
        <v>593</v>
      </c>
      <c r="B1352" s="70" t="s">
        <v>161</v>
      </c>
      <c r="C1352" s="4" t="s">
        <v>125</v>
      </c>
      <c r="D1352" s="167" t="s">
        <v>333</v>
      </c>
      <c r="E1352" s="167" t="s">
        <v>2382</v>
      </c>
      <c r="F1352" s="167" t="s">
        <v>2399</v>
      </c>
      <c r="G1352" s="168">
        <f t="shared" si="202"/>
        <v>6.9444444444444447E-4</v>
      </c>
      <c r="H1352" s="167">
        <v>5</v>
      </c>
      <c r="I1352" s="168">
        <f t="shared" si="203"/>
        <v>1.3888888888888889E-4</v>
      </c>
    </row>
    <row r="1353" spans="1:9" ht="15.3" x14ac:dyDescent="0.5">
      <c r="A1353" s="167" t="s">
        <v>594</v>
      </c>
      <c r="B1353" s="70" t="s">
        <v>162</v>
      </c>
      <c r="C1353" s="4" t="s">
        <v>125</v>
      </c>
      <c r="D1353" s="167" t="s">
        <v>1070</v>
      </c>
      <c r="E1353" s="167" t="s">
        <v>2432</v>
      </c>
      <c r="F1353" s="167" t="s">
        <v>2433</v>
      </c>
      <c r="G1353" s="168">
        <f>23/1440</f>
        <v>1.5972222222222221E-2</v>
      </c>
      <c r="H1353" s="167">
        <v>5</v>
      </c>
      <c r="I1353" s="168">
        <f t="shared" si="203"/>
        <v>3.1944444444444442E-3</v>
      </c>
    </row>
    <row r="1354" spans="1:9" ht="15.3" x14ac:dyDescent="0.5">
      <c r="A1354" s="167" t="s">
        <v>595</v>
      </c>
      <c r="B1354" s="70" t="s">
        <v>163</v>
      </c>
      <c r="C1354" s="4" t="s">
        <v>580</v>
      </c>
      <c r="D1354" s="167" t="s">
        <v>333</v>
      </c>
      <c r="E1354" s="167" t="s">
        <v>2382</v>
      </c>
      <c r="F1354" s="167" t="s">
        <v>2399</v>
      </c>
      <c r="G1354" s="168">
        <f t="shared" si="202"/>
        <v>6.9444444444444447E-4</v>
      </c>
      <c r="H1354" s="167">
        <v>5</v>
      </c>
      <c r="I1354" s="168">
        <f t="shared" si="203"/>
        <v>1.3888888888888889E-4</v>
      </c>
    </row>
    <row r="1355" spans="1:9" ht="15.3" x14ac:dyDescent="0.5">
      <c r="A1355" s="167" t="s">
        <v>596</v>
      </c>
      <c r="B1355" s="70" t="s">
        <v>164</v>
      </c>
      <c r="C1355" s="4" t="s">
        <v>195</v>
      </c>
      <c r="D1355" s="167" t="s">
        <v>333</v>
      </c>
      <c r="E1355" s="167" t="s">
        <v>2382</v>
      </c>
      <c r="F1355" s="167" t="s">
        <v>2399</v>
      </c>
      <c r="G1355" s="168">
        <f t="shared" si="202"/>
        <v>6.9444444444444447E-4</v>
      </c>
      <c r="H1355" s="167">
        <v>8</v>
      </c>
      <c r="I1355" s="168">
        <f t="shared" si="203"/>
        <v>8.6805555555555559E-5</v>
      </c>
    </row>
    <row r="1356" spans="1:9" ht="15.3" x14ac:dyDescent="0.5">
      <c r="A1356" s="167" t="s">
        <v>597</v>
      </c>
      <c r="B1356" s="70" t="s">
        <v>165</v>
      </c>
      <c r="C1356" s="4" t="s">
        <v>202</v>
      </c>
      <c r="D1356" s="167" t="s">
        <v>333</v>
      </c>
      <c r="E1356" s="167" t="s">
        <v>2382</v>
      </c>
      <c r="F1356" s="167" t="s">
        <v>2399</v>
      </c>
      <c r="G1356" s="168">
        <f t="shared" si="202"/>
        <v>6.9444444444444447E-4</v>
      </c>
      <c r="H1356" s="167">
        <v>7</v>
      </c>
      <c r="I1356" s="168">
        <f t="shared" si="203"/>
        <v>9.9206349206349206E-5</v>
      </c>
    </row>
    <row r="1357" spans="1:9" ht="15.3" x14ac:dyDescent="0.5">
      <c r="A1357" s="167" t="s">
        <v>598</v>
      </c>
      <c r="B1357" s="70" t="s">
        <v>69</v>
      </c>
      <c r="C1357" s="4" t="s">
        <v>202</v>
      </c>
      <c r="D1357" s="167" t="s">
        <v>333</v>
      </c>
      <c r="E1357" s="167" t="s">
        <v>2382</v>
      </c>
      <c r="F1357" s="167" t="s">
        <v>2399</v>
      </c>
      <c r="G1357" s="168">
        <f t="shared" si="202"/>
        <v>6.9444444444444447E-4</v>
      </c>
      <c r="H1357" s="167">
        <v>5</v>
      </c>
      <c r="I1357" s="168">
        <f t="shared" si="203"/>
        <v>1.3888888888888889E-4</v>
      </c>
    </row>
    <row r="1358" spans="1:9" ht="15.3" x14ac:dyDescent="0.5">
      <c r="A1358" s="167" t="s">
        <v>599</v>
      </c>
      <c r="B1358" s="70" t="s">
        <v>2034</v>
      </c>
      <c r="C1358" s="4" t="s">
        <v>195</v>
      </c>
      <c r="D1358" s="167" t="s">
        <v>333</v>
      </c>
      <c r="E1358" s="167" t="s">
        <v>2382</v>
      </c>
      <c r="F1358" s="167" t="s">
        <v>2399</v>
      </c>
      <c r="G1358" s="168">
        <f t="shared" si="202"/>
        <v>6.9444444444444447E-4</v>
      </c>
      <c r="H1358" s="167">
        <v>8</v>
      </c>
      <c r="I1358" s="168">
        <f t="shared" si="203"/>
        <v>8.6805555555555559E-5</v>
      </c>
    </row>
    <row r="1359" spans="1:9" ht="15.3" x14ac:dyDescent="0.5">
      <c r="A1359" s="167" t="s">
        <v>600</v>
      </c>
      <c r="B1359" s="70" t="s">
        <v>167</v>
      </c>
      <c r="C1359" s="4" t="s">
        <v>125</v>
      </c>
      <c r="D1359" s="167" t="s">
        <v>333</v>
      </c>
      <c r="E1359" s="167" t="s">
        <v>2382</v>
      </c>
      <c r="F1359" s="167" t="s">
        <v>2399</v>
      </c>
      <c r="G1359" s="168">
        <f t="shared" si="202"/>
        <v>6.9444444444444447E-4</v>
      </c>
      <c r="H1359" s="167">
        <v>3</v>
      </c>
      <c r="I1359" s="168">
        <f t="shared" si="203"/>
        <v>2.3148148148148149E-4</v>
      </c>
    </row>
    <row r="1360" spans="1:9" ht="15.3" x14ac:dyDescent="0.5">
      <c r="A1360" s="167" t="s">
        <v>601</v>
      </c>
      <c r="B1360" s="70" t="s">
        <v>168</v>
      </c>
      <c r="C1360" s="4" t="s">
        <v>195</v>
      </c>
      <c r="D1360" s="167" t="s">
        <v>333</v>
      </c>
      <c r="E1360" s="167" t="s">
        <v>2382</v>
      </c>
      <c r="F1360" s="167" t="s">
        <v>2399</v>
      </c>
      <c r="G1360" s="168">
        <f t="shared" si="202"/>
        <v>6.9444444444444447E-4</v>
      </c>
      <c r="H1360" s="167">
        <v>5</v>
      </c>
      <c r="I1360" s="168">
        <f t="shared" si="203"/>
        <v>1.3888888888888889E-4</v>
      </c>
    </row>
    <row r="1361" spans="1:9" ht="15.3" x14ac:dyDescent="0.5">
      <c r="A1361" s="167" t="s">
        <v>602</v>
      </c>
      <c r="B1361" s="70" t="s">
        <v>169</v>
      </c>
      <c r="C1361" s="4" t="s">
        <v>125</v>
      </c>
      <c r="D1361" s="167" t="s">
        <v>333</v>
      </c>
      <c r="E1361" s="167" t="s">
        <v>2382</v>
      </c>
      <c r="F1361" s="167" t="s">
        <v>2399</v>
      </c>
      <c r="G1361" s="168">
        <f t="shared" si="202"/>
        <v>6.9444444444444447E-4</v>
      </c>
      <c r="H1361" s="167">
        <v>5</v>
      </c>
      <c r="I1361" s="168">
        <f t="shared" si="203"/>
        <v>1.3888888888888889E-4</v>
      </c>
    </row>
    <row r="1362" spans="1:9" ht="15.3" x14ac:dyDescent="0.5">
      <c r="A1362" s="167" t="s">
        <v>603</v>
      </c>
      <c r="B1362" s="70" t="s">
        <v>170</v>
      </c>
      <c r="C1362" s="4" t="s">
        <v>125</v>
      </c>
      <c r="D1362" s="167" t="s">
        <v>333</v>
      </c>
      <c r="E1362" s="167" t="s">
        <v>2382</v>
      </c>
      <c r="F1362" s="167" t="s">
        <v>2399</v>
      </c>
      <c r="G1362" s="168">
        <f t="shared" si="202"/>
        <v>6.9444444444444447E-4</v>
      </c>
      <c r="H1362" s="167">
        <v>5</v>
      </c>
      <c r="I1362" s="168">
        <f t="shared" si="203"/>
        <v>1.3888888888888889E-4</v>
      </c>
    </row>
    <row r="1363" spans="1:9" ht="15.3" x14ac:dyDescent="0.5">
      <c r="A1363" s="167" t="s">
        <v>604</v>
      </c>
      <c r="B1363" s="70" t="s">
        <v>171</v>
      </c>
      <c r="C1363" s="4" t="s">
        <v>125</v>
      </c>
      <c r="D1363" s="167" t="s">
        <v>333</v>
      </c>
      <c r="E1363" s="167" t="s">
        <v>2382</v>
      </c>
      <c r="F1363" s="167" t="s">
        <v>2399</v>
      </c>
      <c r="G1363" s="168">
        <f t="shared" si="202"/>
        <v>6.9444444444444447E-4</v>
      </c>
      <c r="H1363" s="167">
        <v>3</v>
      </c>
      <c r="I1363" s="168">
        <f t="shared" si="203"/>
        <v>2.3148148148148149E-4</v>
      </c>
    </row>
    <row r="1364" spans="1:9" ht="15.3" x14ac:dyDescent="0.5">
      <c r="A1364" s="167" t="s">
        <v>605</v>
      </c>
      <c r="B1364" s="70" t="s">
        <v>172</v>
      </c>
      <c r="C1364" s="4" t="s">
        <v>125</v>
      </c>
      <c r="D1364" s="167" t="s">
        <v>333</v>
      </c>
      <c r="E1364" s="167" t="s">
        <v>2382</v>
      </c>
      <c r="F1364" s="167" t="s">
        <v>2399</v>
      </c>
      <c r="G1364" s="168">
        <f t="shared" si="202"/>
        <v>6.9444444444444447E-4</v>
      </c>
      <c r="H1364" s="167">
        <v>3</v>
      </c>
      <c r="I1364" s="168">
        <f t="shared" si="203"/>
        <v>2.3148148148148149E-4</v>
      </c>
    </row>
    <row r="1365" spans="1:9" ht="15.3" x14ac:dyDescent="0.5">
      <c r="A1365" s="167" t="s">
        <v>606</v>
      </c>
      <c r="B1365" s="70" t="s">
        <v>173</v>
      </c>
      <c r="C1365" s="4" t="s">
        <v>125</v>
      </c>
      <c r="D1365" s="167" t="s">
        <v>333</v>
      </c>
      <c r="E1365" s="167" t="s">
        <v>2382</v>
      </c>
      <c r="F1365" s="167" t="s">
        <v>2399</v>
      </c>
      <c r="G1365" s="168">
        <f t="shared" si="202"/>
        <v>6.9444444444444447E-4</v>
      </c>
      <c r="H1365" s="167">
        <v>3</v>
      </c>
      <c r="I1365" s="168">
        <f t="shared" si="203"/>
        <v>2.3148148148148149E-4</v>
      </c>
    </row>
    <row r="1366" spans="1:9" ht="15.3" x14ac:dyDescent="0.5">
      <c r="A1366" s="167" t="s">
        <v>607</v>
      </c>
      <c r="B1366" s="70" t="s">
        <v>174</v>
      </c>
      <c r="C1366" s="4" t="s">
        <v>125</v>
      </c>
      <c r="D1366" s="167" t="s">
        <v>333</v>
      </c>
      <c r="E1366" s="167" t="s">
        <v>2382</v>
      </c>
      <c r="F1366" s="167" t="s">
        <v>2399</v>
      </c>
      <c r="G1366" s="168">
        <f t="shared" si="202"/>
        <v>6.9444444444444447E-4</v>
      </c>
      <c r="H1366" s="167">
        <v>3</v>
      </c>
      <c r="I1366" s="168">
        <f t="shared" si="203"/>
        <v>2.3148148148148149E-4</v>
      </c>
    </row>
    <row r="1367" spans="1:9" ht="15.3" x14ac:dyDescent="0.5">
      <c r="A1367" s="167" t="s">
        <v>608</v>
      </c>
      <c r="B1367" s="70" t="s">
        <v>175</v>
      </c>
      <c r="C1367" s="4" t="s">
        <v>125</v>
      </c>
      <c r="D1367" s="167" t="s">
        <v>333</v>
      </c>
      <c r="E1367" s="167" t="s">
        <v>2382</v>
      </c>
      <c r="F1367" s="167" t="s">
        <v>2399</v>
      </c>
      <c r="G1367" s="168">
        <f t="shared" si="202"/>
        <v>6.9444444444444447E-4</v>
      </c>
      <c r="H1367" s="167">
        <v>3</v>
      </c>
      <c r="I1367" s="168">
        <f t="shared" si="203"/>
        <v>2.3148148148148149E-4</v>
      </c>
    </row>
    <row r="1368" spans="1:9" ht="15.3" x14ac:dyDescent="0.5">
      <c r="A1368" s="167" t="s">
        <v>609</v>
      </c>
      <c r="B1368" s="70" t="s">
        <v>176</v>
      </c>
      <c r="C1368" s="4" t="s">
        <v>125</v>
      </c>
      <c r="D1368" s="167" t="s">
        <v>333</v>
      </c>
      <c r="E1368" s="167" t="s">
        <v>2382</v>
      </c>
      <c r="F1368" s="167" t="s">
        <v>2399</v>
      </c>
      <c r="G1368" s="168">
        <f t="shared" si="202"/>
        <v>6.9444444444444447E-4</v>
      </c>
      <c r="H1368" s="167">
        <v>3</v>
      </c>
      <c r="I1368" s="168">
        <f t="shared" si="203"/>
        <v>2.3148148148148149E-4</v>
      </c>
    </row>
    <row r="1369" spans="1:9" ht="15.3" x14ac:dyDescent="0.5">
      <c r="A1369" s="167" t="s">
        <v>610</v>
      </c>
      <c r="B1369" s="70" t="s">
        <v>2360</v>
      </c>
      <c r="C1369" s="4" t="s">
        <v>125</v>
      </c>
      <c r="D1369" s="167" t="s">
        <v>333</v>
      </c>
      <c r="E1369" s="167" t="s">
        <v>2382</v>
      </c>
      <c r="F1369" s="167" t="s">
        <v>2399</v>
      </c>
      <c r="G1369" s="168">
        <f t="shared" si="202"/>
        <v>6.9444444444444447E-4</v>
      </c>
      <c r="H1369" s="167">
        <v>3</v>
      </c>
      <c r="I1369" s="168">
        <f t="shared" si="203"/>
        <v>2.3148148148148149E-4</v>
      </c>
    </row>
    <row r="1370" spans="1:9" ht="15.3" x14ac:dyDescent="0.5">
      <c r="A1370" s="167" t="s">
        <v>2039</v>
      </c>
      <c r="B1370" s="70" t="s">
        <v>1341</v>
      </c>
      <c r="C1370" s="4" t="s">
        <v>125</v>
      </c>
      <c r="D1370" s="167" t="s">
        <v>333</v>
      </c>
      <c r="E1370" s="167" t="s">
        <v>2382</v>
      </c>
      <c r="F1370" s="167" t="s">
        <v>2399</v>
      </c>
      <c r="G1370" s="168">
        <f t="shared" si="202"/>
        <v>6.9444444444444447E-4</v>
      </c>
      <c r="H1370" s="167">
        <v>3</v>
      </c>
      <c r="I1370" s="168">
        <f t="shared" si="203"/>
        <v>2.3148148148148149E-4</v>
      </c>
    </row>
    <row r="1371" spans="1:9" ht="15.3" x14ac:dyDescent="0.5">
      <c r="A1371" s="167" t="s">
        <v>2040</v>
      </c>
      <c r="B1371" s="70" t="s">
        <v>861</v>
      </c>
      <c r="C1371" s="4" t="s">
        <v>202</v>
      </c>
      <c r="D1371" s="167" t="s">
        <v>333</v>
      </c>
      <c r="E1371" s="167" t="s">
        <v>2382</v>
      </c>
      <c r="F1371" s="167" t="s">
        <v>2399</v>
      </c>
      <c r="G1371" s="168">
        <f t="shared" si="202"/>
        <v>6.9444444444444447E-4</v>
      </c>
      <c r="H1371" s="167">
        <v>3</v>
      </c>
      <c r="I1371" s="168">
        <f t="shared" si="203"/>
        <v>2.3148148148148149E-4</v>
      </c>
    </row>
    <row r="1372" spans="1:9" ht="15.3" x14ac:dyDescent="0.5">
      <c r="A1372" s="167" t="s">
        <v>2041</v>
      </c>
      <c r="B1372" s="70" t="s">
        <v>863</v>
      </c>
      <c r="C1372" s="4" t="s">
        <v>1077</v>
      </c>
      <c r="D1372" s="167" t="s">
        <v>1078</v>
      </c>
      <c r="E1372" s="167" t="s">
        <v>2418</v>
      </c>
      <c r="F1372" s="167" t="s">
        <v>2435</v>
      </c>
      <c r="G1372" s="168">
        <f>100/1440</f>
        <v>6.9444444444444448E-2</v>
      </c>
      <c r="H1372" s="167">
        <v>3</v>
      </c>
      <c r="I1372" s="168">
        <f t="shared" si="203"/>
        <v>2.314814814814815E-2</v>
      </c>
    </row>
    <row r="1373" spans="1:9" ht="15.3" x14ac:dyDescent="0.5">
      <c r="A1373" s="167" t="s">
        <v>2274</v>
      </c>
      <c r="B1373" s="70" t="s">
        <v>864</v>
      </c>
      <c r="C1373" s="4" t="s">
        <v>195</v>
      </c>
      <c r="D1373" s="167" t="s">
        <v>1078</v>
      </c>
      <c r="E1373" s="167" t="s">
        <v>2418</v>
      </c>
      <c r="F1373" s="167" t="s">
        <v>2435</v>
      </c>
      <c r="G1373" s="168">
        <f>100/1440</f>
        <v>6.9444444444444448E-2</v>
      </c>
      <c r="H1373" s="167">
        <v>3</v>
      </c>
      <c r="I1373" s="168">
        <f t="shared" si="203"/>
        <v>2.314814814814815E-2</v>
      </c>
    </row>
    <row r="1374" spans="1:9" ht="15.3" x14ac:dyDescent="0.5">
      <c r="A1374" s="167" t="s">
        <v>2275</v>
      </c>
      <c r="B1374" s="70" t="s">
        <v>2361</v>
      </c>
      <c r="C1374" s="4" t="s">
        <v>125</v>
      </c>
      <c r="D1374" s="167" t="s">
        <v>333</v>
      </c>
      <c r="E1374" s="167" t="s">
        <v>2382</v>
      </c>
      <c r="F1374" s="167" t="s">
        <v>2399</v>
      </c>
      <c r="G1374" s="168">
        <f t="shared" si="202"/>
        <v>6.9444444444444447E-4</v>
      </c>
      <c r="H1374" s="167">
        <v>3</v>
      </c>
      <c r="I1374" s="168">
        <f t="shared" si="203"/>
        <v>2.3148148148148149E-4</v>
      </c>
    </row>
    <row r="1375" spans="1:9" ht="15.3" x14ac:dyDescent="0.5">
      <c r="A1375" s="167" t="s">
        <v>2276</v>
      </c>
      <c r="B1375" s="70" t="s">
        <v>2038</v>
      </c>
      <c r="C1375" s="4" t="s">
        <v>125</v>
      </c>
      <c r="D1375" s="167" t="s">
        <v>939</v>
      </c>
      <c r="E1375" s="167" t="s">
        <v>2414</v>
      </c>
      <c r="F1375" s="167" t="s">
        <v>2415</v>
      </c>
      <c r="G1375" s="168">
        <f>7/1440</f>
        <v>4.8611111111111112E-3</v>
      </c>
      <c r="H1375" s="167">
        <v>3</v>
      </c>
      <c r="I1375" s="168">
        <f t="shared" si="203"/>
        <v>1.6203703703703703E-3</v>
      </c>
    </row>
    <row r="1376" spans="1:9" ht="15.3" x14ac:dyDescent="0.5">
      <c r="A1376" s="169">
        <v>13</v>
      </c>
      <c r="B1376" s="59" t="s">
        <v>2042</v>
      </c>
      <c r="C1376" s="167"/>
      <c r="D1376" s="167"/>
      <c r="E1376" s="167"/>
      <c r="F1376" s="167"/>
      <c r="G1376" s="167"/>
      <c r="H1376" s="167"/>
      <c r="I1376" s="167"/>
    </row>
    <row r="1377" spans="1:9" ht="15.3" x14ac:dyDescent="0.5">
      <c r="A1377" s="167" t="s">
        <v>617</v>
      </c>
      <c r="B1377" s="70" t="s">
        <v>2043</v>
      </c>
      <c r="C1377" s="4" t="s">
        <v>125</v>
      </c>
      <c r="D1377" s="167" t="s">
        <v>287</v>
      </c>
      <c r="E1377" s="167" t="s">
        <v>2377</v>
      </c>
      <c r="F1377" s="167" t="s">
        <v>2394</v>
      </c>
      <c r="G1377" s="168">
        <f>1/360</f>
        <v>2.7777777777777779E-3</v>
      </c>
      <c r="H1377" s="167">
        <v>3</v>
      </c>
      <c r="I1377" s="168">
        <f>G1377/H1377</f>
        <v>9.2592592592592596E-4</v>
      </c>
    </row>
    <row r="1378" spans="1:9" ht="15.3" x14ac:dyDescent="0.5">
      <c r="A1378" s="167" t="s">
        <v>618</v>
      </c>
      <c r="B1378" s="70" t="s">
        <v>2044</v>
      </c>
      <c r="C1378" s="4" t="s">
        <v>195</v>
      </c>
      <c r="D1378" s="167" t="s">
        <v>287</v>
      </c>
      <c r="E1378" s="167" t="s">
        <v>2377</v>
      </c>
      <c r="F1378" s="167" t="s">
        <v>2394</v>
      </c>
      <c r="G1378" s="168">
        <f t="shared" ref="G1378:G1398" si="204">1/360</f>
        <v>2.7777777777777779E-3</v>
      </c>
      <c r="H1378" s="167">
        <v>3</v>
      </c>
      <c r="I1378" s="168">
        <f t="shared" ref="I1378:I1398" si="205">G1378/H1378</f>
        <v>9.2592592592592596E-4</v>
      </c>
    </row>
    <row r="1379" spans="1:9" ht="15.3" x14ac:dyDescent="0.5">
      <c r="A1379" s="167" t="s">
        <v>619</v>
      </c>
      <c r="B1379" s="70" t="s">
        <v>61</v>
      </c>
      <c r="C1379" s="4" t="s">
        <v>125</v>
      </c>
      <c r="D1379" s="167" t="s">
        <v>496</v>
      </c>
      <c r="E1379" s="167" t="s">
        <v>2384</v>
      </c>
      <c r="F1379" s="167" t="s">
        <v>2401</v>
      </c>
      <c r="G1379" s="168">
        <f>5/360</f>
        <v>1.3888888888888888E-2</v>
      </c>
      <c r="H1379" s="167">
        <v>3</v>
      </c>
      <c r="I1379" s="168">
        <f t="shared" si="205"/>
        <v>4.6296296296296294E-3</v>
      </c>
    </row>
    <row r="1380" spans="1:9" ht="15.3" x14ac:dyDescent="0.5">
      <c r="A1380" s="167" t="s">
        <v>620</v>
      </c>
      <c r="B1380" s="70" t="s">
        <v>62</v>
      </c>
      <c r="C1380" s="4" t="s">
        <v>195</v>
      </c>
      <c r="D1380" s="167" t="s">
        <v>496</v>
      </c>
      <c r="E1380" s="167" t="s">
        <v>2384</v>
      </c>
      <c r="F1380" s="167" t="s">
        <v>2401</v>
      </c>
      <c r="G1380" s="168">
        <f t="shared" ref="G1380:G1381" si="206">5/360</f>
        <v>1.3888888888888888E-2</v>
      </c>
      <c r="H1380" s="167">
        <v>3</v>
      </c>
      <c r="I1380" s="168">
        <f t="shared" si="205"/>
        <v>4.6296296296296294E-3</v>
      </c>
    </row>
    <row r="1381" spans="1:9" ht="15.3" x14ac:dyDescent="0.5">
      <c r="A1381" s="167" t="s">
        <v>621</v>
      </c>
      <c r="B1381" s="70" t="s">
        <v>193</v>
      </c>
      <c r="C1381" s="4" t="s">
        <v>497</v>
      </c>
      <c r="D1381" s="167" t="s">
        <v>496</v>
      </c>
      <c r="E1381" s="167" t="s">
        <v>2384</v>
      </c>
      <c r="F1381" s="167" t="s">
        <v>2401</v>
      </c>
      <c r="G1381" s="168">
        <f t="shared" si="206"/>
        <v>1.3888888888888888E-2</v>
      </c>
      <c r="H1381" s="167">
        <v>3</v>
      </c>
      <c r="I1381" s="168">
        <f t="shared" si="205"/>
        <v>4.6296296296296294E-3</v>
      </c>
    </row>
    <row r="1382" spans="1:9" ht="15.3" x14ac:dyDescent="0.5">
      <c r="A1382" s="167" t="s">
        <v>622</v>
      </c>
      <c r="B1382" s="70" t="s">
        <v>194</v>
      </c>
      <c r="C1382" s="4" t="s">
        <v>195</v>
      </c>
      <c r="D1382" s="167" t="s">
        <v>424</v>
      </c>
      <c r="E1382" s="167" t="s">
        <v>2378</v>
      </c>
      <c r="F1382" s="167" t="s">
        <v>2395</v>
      </c>
      <c r="G1382" s="168">
        <f>3/360</f>
        <v>8.3333333333333332E-3</v>
      </c>
      <c r="H1382" s="167">
        <v>3</v>
      </c>
      <c r="I1382" s="168">
        <f t="shared" si="205"/>
        <v>2.7777777777777779E-3</v>
      </c>
    </row>
    <row r="1383" spans="1:9" ht="15.3" x14ac:dyDescent="0.5">
      <c r="A1383" s="167" t="s">
        <v>623</v>
      </c>
      <c r="B1383" s="70" t="s">
        <v>2045</v>
      </c>
      <c r="C1383" s="4" t="s">
        <v>125</v>
      </c>
      <c r="D1383" s="167" t="s">
        <v>287</v>
      </c>
      <c r="E1383" s="167" t="s">
        <v>2377</v>
      </c>
      <c r="F1383" s="167" t="s">
        <v>2394</v>
      </c>
      <c r="G1383" s="168">
        <f t="shared" si="204"/>
        <v>2.7777777777777779E-3</v>
      </c>
      <c r="H1383" s="167">
        <v>3</v>
      </c>
      <c r="I1383" s="168">
        <f t="shared" si="205"/>
        <v>9.2592592592592596E-4</v>
      </c>
    </row>
    <row r="1384" spans="1:9" ht="15.3" x14ac:dyDescent="0.5">
      <c r="A1384" s="167" t="s">
        <v>624</v>
      </c>
      <c r="B1384" s="70" t="s">
        <v>2046</v>
      </c>
      <c r="C1384" s="4" t="s">
        <v>195</v>
      </c>
      <c r="D1384" s="167" t="s">
        <v>434</v>
      </c>
      <c r="E1384" s="167" t="s">
        <v>2390</v>
      </c>
      <c r="F1384" s="167" t="s">
        <v>2402</v>
      </c>
      <c r="G1384" s="168">
        <f>10/360</f>
        <v>2.7777777777777776E-2</v>
      </c>
      <c r="H1384" s="167">
        <v>3</v>
      </c>
      <c r="I1384" s="168">
        <f t="shared" si="205"/>
        <v>9.2592592592592587E-3</v>
      </c>
    </row>
    <row r="1385" spans="1:9" ht="15.3" x14ac:dyDescent="0.5">
      <c r="A1385" s="167" t="s">
        <v>625</v>
      </c>
      <c r="B1385" s="70" t="s">
        <v>2047</v>
      </c>
      <c r="C1385" s="4" t="s">
        <v>195</v>
      </c>
      <c r="D1385" s="167" t="s">
        <v>287</v>
      </c>
      <c r="E1385" s="167" t="s">
        <v>2377</v>
      </c>
      <c r="F1385" s="167" t="s">
        <v>2394</v>
      </c>
      <c r="G1385" s="168">
        <f t="shared" si="204"/>
        <v>2.7777777777777779E-3</v>
      </c>
      <c r="H1385" s="167">
        <v>3</v>
      </c>
      <c r="I1385" s="168">
        <f t="shared" si="205"/>
        <v>9.2592592592592596E-4</v>
      </c>
    </row>
    <row r="1386" spans="1:9" ht="15.3" x14ac:dyDescent="0.5">
      <c r="A1386" s="167" t="s">
        <v>626</v>
      </c>
      <c r="B1386" s="70" t="s">
        <v>2048</v>
      </c>
      <c r="C1386" s="4" t="s">
        <v>195</v>
      </c>
      <c r="D1386" s="167" t="s">
        <v>287</v>
      </c>
      <c r="E1386" s="167" t="s">
        <v>2377</v>
      </c>
      <c r="F1386" s="167" t="s">
        <v>2394</v>
      </c>
      <c r="G1386" s="168">
        <f t="shared" si="204"/>
        <v>2.7777777777777779E-3</v>
      </c>
      <c r="H1386" s="167">
        <v>3</v>
      </c>
      <c r="I1386" s="168">
        <f t="shared" si="205"/>
        <v>9.2592592592592596E-4</v>
      </c>
    </row>
    <row r="1387" spans="1:9" ht="15.3" x14ac:dyDescent="0.5">
      <c r="A1387" s="167" t="s">
        <v>627</v>
      </c>
      <c r="B1387" s="70" t="s">
        <v>2049</v>
      </c>
      <c r="C1387" s="4" t="s">
        <v>195</v>
      </c>
      <c r="D1387" s="167" t="s">
        <v>287</v>
      </c>
      <c r="E1387" s="167" t="s">
        <v>2377</v>
      </c>
      <c r="F1387" s="167" t="s">
        <v>2394</v>
      </c>
      <c r="G1387" s="168">
        <f t="shared" si="204"/>
        <v>2.7777777777777779E-3</v>
      </c>
      <c r="H1387" s="167">
        <v>3</v>
      </c>
      <c r="I1387" s="168">
        <f t="shared" si="205"/>
        <v>9.2592592592592596E-4</v>
      </c>
    </row>
    <row r="1388" spans="1:9" ht="15.3" x14ac:dyDescent="0.5">
      <c r="A1388" s="167" t="s">
        <v>628</v>
      </c>
      <c r="B1388" s="70" t="s">
        <v>2050</v>
      </c>
      <c r="C1388" s="4" t="s">
        <v>195</v>
      </c>
      <c r="D1388" s="167" t="s">
        <v>287</v>
      </c>
      <c r="E1388" s="167" t="s">
        <v>2377</v>
      </c>
      <c r="F1388" s="167" t="s">
        <v>2394</v>
      </c>
      <c r="G1388" s="168">
        <f t="shared" si="204"/>
        <v>2.7777777777777779E-3</v>
      </c>
      <c r="H1388" s="167">
        <v>3</v>
      </c>
      <c r="I1388" s="168">
        <f t="shared" si="205"/>
        <v>9.2592592592592596E-4</v>
      </c>
    </row>
    <row r="1389" spans="1:9" ht="15.3" x14ac:dyDescent="0.5">
      <c r="A1389" s="167" t="s">
        <v>629</v>
      </c>
      <c r="B1389" s="70" t="s">
        <v>2051</v>
      </c>
      <c r="C1389" s="4" t="s">
        <v>195</v>
      </c>
      <c r="D1389" s="167" t="s">
        <v>287</v>
      </c>
      <c r="E1389" s="167" t="s">
        <v>2377</v>
      </c>
      <c r="F1389" s="167" t="s">
        <v>2394</v>
      </c>
      <c r="G1389" s="168">
        <f t="shared" si="204"/>
        <v>2.7777777777777779E-3</v>
      </c>
      <c r="H1389" s="167">
        <v>3</v>
      </c>
      <c r="I1389" s="168">
        <f t="shared" si="205"/>
        <v>9.2592592592592596E-4</v>
      </c>
    </row>
    <row r="1390" spans="1:9" ht="15.3" x14ac:dyDescent="0.5">
      <c r="A1390" s="167" t="s">
        <v>630</v>
      </c>
      <c r="B1390" s="70" t="s">
        <v>2052</v>
      </c>
      <c r="C1390" s="4" t="s">
        <v>195</v>
      </c>
      <c r="D1390" s="167" t="s">
        <v>287</v>
      </c>
      <c r="E1390" s="167" t="s">
        <v>2377</v>
      </c>
      <c r="F1390" s="167" t="s">
        <v>2394</v>
      </c>
      <c r="G1390" s="168">
        <f t="shared" si="204"/>
        <v>2.7777777777777779E-3</v>
      </c>
      <c r="H1390" s="167">
        <v>3</v>
      </c>
      <c r="I1390" s="168">
        <f t="shared" si="205"/>
        <v>9.2592592592592596E-4</v>
      </c>
    </row>
    <row r="1391" spans="1:9" ht="15.3" x14ac:dyDescent="0.5">
      <c r="A1391" s="167" t="s">
        <v>631</v>
      </c>
      <c r="B1391" s="70" t="s">
        <v>246</v>
      </c>
      <c r="C1391" s="4" t="s">
        <v>195</v>
      </c>
      <c r="D1391" s="167" t="s">
        <v>496</v>
      </c>
      <c r="E1391" s="167" t="s">
        <v>2384</v>
      </c>
      <c r="F1391" s="167" t="s">
        <v>2401</v>
      </c>
      <c r="G1391" s="168">
        <f>5/360</f>
        <v>1.3888888888888888E-2</v>
      </c>
      <c r="H1391" s="167">
        <v>3</v>
      </c>
      <c r="I1391" s="168">
        <f t="shared" si="205"/>
        <v>4.6296296296296294E-3</v>
      </c>
    </row>
    <row r="1392" spans="1:9" ht="15.3" x14ac:dyDescent="0.5">
      <c r="A1392" s="167" t="s">
        <v>2056</v>
      </c>
      <c r="B1392" s="70" t="s">
        <v>247</v>
      </c>
      <c r="C1392" s="4" t="s">
        <v>195</v>
      </c>
      <c r="D1392" s="167" t="s">
        <v>426</v>
      </c>
      <c r="E1392" s="167" t="s">
        <v>2380</v>
      </c>
      <c r="F1392" s="167" t="s">
        <v>2397</v>
      </c>
      <c r="G1392" s="168">
        <f>20/360</f>
        <v>5.5555555555555552E-2</v>
      </c>
      <c r="H1392" s="167">
        <v>3</v>
      </c>
      <c r="I1392" s="168">
        <f t="shared" si="205"/>
        <v>1.8518518518518517E-2</v>
      </c>
    </row>
    <row r="1393" spans="1:9" ht="15.3" x14ac:dyDescent="0.5">
      <c r="A1393" s="167" t="s">
        <v>2057</v>
      </c>
      <c r="B1393" s="70" t="s">
        <v>2053</v>
      </c>
      <c r="C1393" s="4" t="s">
        <v>195</v>
      </c>
      <c r="D1393" s="167" t="s">
        <v>446</v>
      </c>
      <c r="E1393" s="167" t="s">
        <v>2381</v>
      </c>
      <c r="F1393" s="167" t="s">
        <v>2406</v>
      </c>
      <c r="G1393" s="168">
        <f>2/360</f>
        <v>5.5555555555555558E-3</v>
      </c>
      <c r="H1393" s="167">
        <v>3</v>
      </c>
      <c r="I1393" s="168">
        <f t="shared" si="205"/>
        <v>1.8518518518518519E-3</v>
      </c>
    </row>
    <row r="1394" spans="1:9" ht="15.3" x14ac:dyDescent="0.5">
      <c r="A1394" s="167" t="s">
        <v>2058</v>
      </c>
      <c r="B1394" s="70" t="s">
        <v>248</v>
      </c>
      <c r="C1394" s="4" t="s">
        <v>195</v>
      </c>
      <c r="D1394" s="167" t="s">
        <v>287</v>
      </c>
      <c r="E1394" s="167" t="s">
        <v>2377</v>
      </c>
      <c r="F1394" s="167" t="s">
        <v>2394</v>
      </c>
      <c r="G1394" s="168">
        <f t="shared" si="204"/>
        <v>2.7777777777777779E-3</v>
      </c>
      <c r="H1394" s="167">
        <v>3</v>
      </c>
      <c r="I1394" s="168">
        <f t="shared" si="205"/>
        <v>9.2592592592592596E-4</v>
      </c>
    </row>
    <row r="1395" spans="1:9" ht="15.3" x14ac:dyDescent="0.5">
      <c r="A1395" s="167" t="s">
        <v>2059</v>
      </c>
      <c r="B1395" s="70" t="s">
        <v>1208</v>
      </c>
      <c r="C1395" s="4" t="s">
        <v>498</v>
      </c>
      <c r="D1395" s="167" t="s">
        <v>496</v>
      </c>
      <c r="E1395" s="167" t="s">
        <v>2384</v>
      </c>
      <c r="F1395" s="167" t="s">
        <v>2401</v>
      </c>
      <c r="G1395" s="168">
        <f>5/360</f>
        <v>1.3888888888888888E-2</v>
      </c>
      <c r="H1395" s="167">
        <v>3</v>
      </c>
      <c r="I1395" s="168">
        <f t="shared" si="205"/>
        <v>4.6296296296296294E-3</v>
      </c>
    </row>
    <row r="1396" spans="1:9" ht="15.3" x14ac:dyDescent="0.5">
      <c r="A1396" s="167" t="s">
        <v>2060</v>
      </c>
      <c r="B1396" s="70" t="s">
        <v>2054</v>
      </c>
      <c r="C1396" s="4" t="s">
        <v>498</v>
      </c>
      <c r="D1396" s="167" t="s">
        <v>424</v>
      </c>
      <c r="E1396" s="167" t="s">
        <v>2378</v>
      </c>
      <c r="F1396" s="167" t="s">
        <v>2395</v>
      </c>
      <c r="G1396" s="168">
        <f>3/360</f>
        <v>8.3333333333333332E-3</v>
      </c>
      <c r="H1396" s="167">
        <v>3</v>
      </c>
      <c r="I1396" s="168">
        <f t="shared" si="205"/>
        <v>2.7777777777777779E-3</v>
      </c>
    </row>
    <row r="1397" spans="1:9" ht="15.3" x14ac:dyDescent="0.5">
      <c r="A1397" s="167" t="s">
        <v>2061</v>
      </c>
      <c r="B1397" s="70" t="s">
        <v>2055</v>
      </c>
      <c r="C1397" s="4" t="s">
        <v>498</v>
      </c>
      <c r="D1397" s="167" t="s">
        <v>287</v>
      </c>
      <c r="E1397" s="167" t="s">
        <v>2377</v>
      </c>
      <c r="F1397" s="167" t="s">
        <v>2394</v>
      </c>
      <c r="G1397" s="168">
        <f t="shared" si="204"/>
        <v>2.7777777777777779E-3</v>
      </c>
      <c r="H1397" s="167">
        <v>5</v>
      </c>
      <c r="I1397" s="168">
        <f t="shared" si="205"/>
        <v>5.5555555555555556E-4</v>
      </c>
    </row>
    <row r="1398" spans="1:9" ht="15.3" x14ac:dyDescent="0.5">
      <c r="A1398" s="167" t="s">
        <v>2062</v>
      </c>
      <c r="B1398" s="70" t="s">
        <v>57</v>
      </c>
      <c r="C1398" s="4" t="s">
        <v>125</v>
      </c>
      <c r="D1398" s="167" t="s">
        <v>287</v>
      </c>
      <c r="E1398" s="167" t="s">
        <v>2377</v>
      </c>
      <c r="F1398" s="167" t="s">
        <v>2394</v>
      </c>
      <c r="G1398" s="168">
        <f t="shared" si="204"/>
        <v>2.7777777777777779E-3</v>
      </c>
      <c r="H1398" s="167">
        <v>5</v>
      </c>
      <c r="I1398" s="168">
        <f t="shared" si="205"/>
        <v>5.5555555555555556E-4</v>
      </c>
    </row>
    <row r="1399" spans="1:9" ht="15.3" x14ac:dyDescent="0.5">
      <c r="A1399" s="169">
        <v>14</v>
      </c>
      <c r="B1399" s="59" t="s">
        <v>2063</v>
      </c>
      <c r="C1399" s="167"/>
      <c r="D1399" s="167"/>
      <c r="E1399" s="167"/>
      <c r="F1399" s="167"/>
      <c r="G1399" s="167"/>
      <c r="H1399" s="167"/>
      <c r="I1399" s="169" t="s">
        <v>1590</v>
      </c>
    </row>
    <row r="1400" spans="1:9" ht="15.3" x14ac:dyDescent="0.5">
      <c r="A1400" s="167" t="s">
        <v>632</v>
      </c>
      <c r="B1400" s="70" t="s">
        <v>2064</v>
      </c>
      <c r="C1400" s="4" t="s">
        <v>125</v>
      </c>
      <c r="D1400" s="167" t="s">
        <v>333</v>
      </c>
      <c r="E1400" s="167" t="s">
        <v>2382</v>
      </c>
      <c r="F1400" s="167" t="s">
        <v>2399</v>
      </c>
      <c r="G1400" s="168">
        <f>1/1440</f>
        <v>6.9444444444444447E-4</v>
      </c>
      <c r="H1400" s="167">
        <v>7</v>
      </c>
      <c r="I1400" s="168">
        <f>G1400/H1400</f>
        <v>9.9206349206349206E-5</v>
      </c>
    </row>
    <row r="1401" spans="1:9" ht="15.3" x14ac:dyDescent="0.5">
      <c r="A1401" s="167" t="s">
        <v>633</v>
      </c>
      <c r="B1401" s="70" t="s">
        <v>69</v>
      </c>
      <c r="C1401" s="4" t="s">
        <v>125</v>
      </c>
      <c r="D1401" s="167" t="s">
        <v>333</v>
      </c>
      <c r="E1401" s="167" t="s">
        <v>2382</v>
      </c>
      <c r="F1401" s="167" t="s">
        <v>2399</v>
      </c>
      <c r="G1401" s="168">
        <f t="shared" ref="G1401:G1407" si="207">1/1440</f>
        <v>6.9444444444444447E-4</v>
      </c>
      <c r="H1401" s="167">
        <v>5</v>
      </c>
      <c r="I1401" s="168">
        <f>G1401/H1401</f>
        <v>1.3888888888888889E-4</v>
      </c>
    </row>
    <row r="1402" spans="1:9" ht="15.3" x14ac:dyDescent="0.5">
      <c r="A1402" s="167" t="s">
        <v>1117</v>
      </c>
      <c r="B1402" s="70" t="s">
        <v>881</v>
      </c>
      <c r="C1402" s="4" t="s">
        <v>125</v>
      </c>
      <c r="D1402" s="167" t="s">
        <v>333</v>
      </c>
      <c r="E1402" s="167" t="s">
        <v>2382</v>
      </c>
      <c r="F1402" s="167" t="s">
        <v>2399</v>
      </c>
      <c r="G1402" s="168">
        <f t="shared" si="207"/>
        <v>6.9444444444444447E-4</v>
      </c>
      <c r="H1402" s="167">
        <v>1</v>
      </c>
      <c r="I1402" s="168">
        <f t="shared" ref="I1402:I1415" si="208">G1402/H1402</f>
        <v>6.9444444444444447E-4</v>
      </c>
    </row>
    <row r="1403" spans="1:9" ht="15.3" x14ac:dyDescent="0.5">
      <c r="A1403" s="167" t="s">
        <v>1118</v>
      </c>
      <c r="B1403" s="70" t="s">
        <v>882</v>
      </c>
      <c r="C1403" s="4" t="s">
        <v>195</v>
      </c>
      <c r="D1403" s="167" t="s">
        <v>333</v>
      </c>
      <c r="E1403" s="167" t="s">
        <v>2382</v>
      </c>
      <c r="F1403" s="167" t="s">
        <v>2399</v>
      </c>
      <c r="G1403" s="168">
        <f t="shared" si="207"/>
        <v>6.9444444444444447E-4</v>
      </c>
      <c r="H1403" s="167">
        <v>3</v>
      </c>
      <c r="I1403" s="168">
        <f t="shared" si="208"/>
        <v>2.3148148148148149E-4</v>
      </c>
    </row>
    <row r="1404" spans="1:9" ht="15.3" x14ac:dyDescent="0.5">
      <c r="A1404" s="167" t="s">
        <v>1119</v>
      </c>
      <c r="B1404" s="70" t="s">
        <v>883</v>
      </c>
      <c r="C1404" s="4" t="s">
        <v>125</v>
      </c>
      <c r="D1404" s="167" t="s">
        <v>1070</v>
      </c>
      <c r="E1404" s="167" t="s">
        <v>2432</v>
      </c>
      <c r="F1404" s="167" t="s">
        <v>2433</v>
      </c>
      <c r="G1404" s="168">
        <f>23/1440</f>
        <v>1.5972222222222221E-2</v>
      </c>
      <c r="H1404" s="167">
        <v>5</v>
      </c>
      <c r="I1404" s="168">
        <f t="shared" si="208"/>
        <v>3.1944444444444442E-3</v>
      </c>
    </row>
    <row r="1405" spans="1:9" ht="15.3" x14ac:dyDescent="0.5">
      <c r="A1405" s="167" t="s">
        <v>1120</v>
      </c>
      <c r="B1405" s="70" t="s">
        <v>884</v>
      </c>
      <c r="C1405" s="4" t="s">
        <v>125</v>
      </c>
      <c r="D1405" s="167" t="s">
        <v>333</v>
      </c>
      <c r="E1405" s="167" t="s">
        <v>2382</v>
      </c>
      <c r="F1405" s="167" t="s">
        <v>2399</v>
      </c>
      <c r="G1405" s="168">
        <f t="shared" si="207"/>
        <v>6.9444444444444447E-4</v>
      </c>
      <c r="H1405" s="167">
        <v>3</v>
      </c>
      <c r="I1405" s="168">
        <f t="shared" si="208"/>
        <v>2.3148148148148149E-4</v>
      </c>
    </row>
    <row r="1406" spans="1:9" ht="15.3" x14ac:dyDescent="0.5">
      <c r="A1406" s="167" t="s">
        <v>1121</v>
      </c>
      <c r="B1406" s="70" t="s">
        <v>71</v>
      </c>
      <c r="C1406" s="4" t="s">
        <v>195</v>
      </c>
      <c r="D1406" s="167" t="s">
        <v>1111</v>
      </c>
      <c r="E1406" s="167" t="s">
        <v>2391</v>
      </c>
      <c r="F1406" s="167" t="s">
        <v>2407</v>
      </c>
      <c r="G1406" s="168">
        <f>3/1440</f>
        <v>2.0833333333333333E-3</v>
      </c>
      <c r="H1406" s="167">
        <v>8</v>
      </c>
      <c r="I1406" s="168">
        <f t="shared" si="208"/>
        <v>2.6041666666666666E-4</v>
      </c>
    </row>
    <row r="1407" spans="1:9" ht="15.3" x14ac:dyDescent="0.5">
      <c r="A1407" s="167" t="s">
        <v>1122</v>
      </c>
      <c r="B1407" s="70" t="s">
        <v>885</v>
      </c>
      <c r="C1407" s="4" t="s">
        <v>125</v>
      </c>
      <c r="D1407" s="167" t="s">
        <v>333</v>
      </c>
      <c r="E1407" s="167" t="s">
        <v>2382</v>
      </c>
      <c r="F1407" s="167" t="s">
        <v>2399</v>
      </c>
      <c r="G1407" s="168">
        <f t="shared" si="207"/>
        <v>6.9444444444444447E-4</v>
      </c>
      <c r="H1407" s="167">
        <v>3</v>
      </c>
      <c r="I1407" s="168">
        <f t="shared" si="208"/>
        <v>2.3148148148148149E-4</v>
      </c>
    </row>
    <row r="1408" spans="1:9" ht="15.3" x14ac:dyDescent="0.5">
      <c r="A1408" s="167" t="s">
        <v>1213</v>
      </c>
      <c r="B1408" s="70" t="s">
        <v>65</v>
      </c>
      <c r="C1408" s="4" t="s">
        <v>195</v>
      </c>
      <c r="D1408" s="167" t="s">
        <v>912</v>
      </c>
      <c r="E1408" s="167" t="s">
        <v>2421</v>
      </c>
      <c r="F1408" s="167" t="s">
        <v>2426</v>
      </c>
      <c r="G1408" s="168">
        <f>45/1440</f>
        <v>3.125E-2</v>
      </c>
      <c r="H1408" s="167">
        <v>3</v>
      </c>
      <c r="I1408" s="168">
        <f t="shared" si="208"/>
        <v>1.0416666666666666E-2</v>
      </c>
    </row>
    <row r="1409" spans="1:9" ht="15.3" x14ac:dyDescent="0.5">
      <c r="A1409" s="167" t="s">
        <v>1214</v>
      </c>
      <c r="B1409" s="70" t="s">
        <v>886</v>
      </c>
      <c r="C1409" s="4" t="s">
        <v>195</v>
      </c>
      <c r="D1409" s="167" t="s">
        <v>912</v>
      </c>
      <c r="E1409" s="167" t="s">
        <v>2421</v>
      </c>
      <c r="F1409" s="167" t="s">
        <v>2426</v>
      </c>
      <c r="G1409" s="168">
        <f t="shared" ref="G1409:G1415" si="209">45/1440</f>
        <v>3.125E-2</v>
      </c>
      <c r="H1409" s="167">
        <v>3</v>
      </c>
      <c r="I1409" s="168">
        <f t="shared" si="208"/>
        <v>1.0416666666666666E-2</v>
      </c>
    </row>
    <row r="1410" spans="1:9" ht="15.3" x14ac:dyDescent="0.5">
      <c r="A1410" s="167" t="s">
        <v>1215</v>
      </c>
      <c r="B1410" s="70" t="s">
        <v>72</v>
      </c>
      <c r="C1410" s="4" t="s">
        <v>195</v>
      </c>
      <c r="D1410" s="167" t="s">
        <v>912</v>
      </c>
      <c r="E1410" s="167" t="s">
        <v>2421</v>
      </c>
      <c r="F1410" s="167" t="s">
        <v>2426</v>
      </c>
      <c r="G1410" s="168">
        <f t="shared" si="209"/>
        <v>3.125E-2</v>
      </c>
      <c r="H1410" s="167">
        <v>1</v>
      </c>
      <c r="I1410" s="168">
        <f t="shared" si="208"/>
        <v>3.125E-2</v>
      </c>
    </row>
    <row r="1411" spans="1:9" ht="15.3" x14ac:dyDescent="0.5">
      <c r="A1411" s="167" t="s">
        <v>1216</v>
      </c>
      <c r="B1411" s="70" t="s">
        <v>1112</v>
      </c>
      <c r="C1411" s="4" t="s">
        <v>195</v>
      </c>
      <c r="D1411" s="167" t="s">
        <v>912</v>
      </c>
      <c r="E1411" s="167" t="s">
        <v>2421</v>
      </c>
      <c r="F1411" s="167" t="s">
        <v>2426</v>
      </c>
      <c r="G1411" s="168">
        <f t="shared" si="209"/>
        <v>3.125E-2</v>
      </c>
      <c r="H1411" s="167">
        <v>3</v>
      </c>
      <c r="I1411" s="168">
        <f t="shared" si="208"/>
        <v>1.0416666666666666E-2</v>
      </c>
    </row>
    <row r="1412" spans="1:9" ht="15.3" x14ac:dyDescent="0.5">
      <c r="A1412" s="167" t="s">
        <v>1217</v>
      </c>
      <c r="B1412" s="70" t="s">
        <v>887</v>
      </c>
      <c r="C1412" s="4" t="s">
        <v>195</v>
      </c>
      <c r="D1412" s="167" t="s">
        <v>1928</v>
      </c>
      <c r="E1412" s="167" t="s">
        <v>2429</v>
      </c>
      <c r="F1412" s="167" t="s">
        <v>2431</v>
      </c>
      <c r="G1412" s="168">
        <f>15/1440</f>
        <v>1.0416666666666666E-2</v>
      </c>
      <c r="H1412" s="167">
        <v>3</v>
      </c>
      <c r="I1412" s="168">
        <f t="shared" si="208"/>
        <v>3.472222222222222E-3</v>
      </c>
    </row>
    <row r="1413" spans="1:9" ht="15.3" x14ac:dyDescent="0.5">
      <c r="A1413" s="167" t="s">
        <v>1218</v>
      </c>
      <c r="B1413" s="70" t="s">
        <v>888</v>
      </c>
      <c r="C1413" s="4" t="s">
        <v>195</v>
      </c>
      <c r="D1413" s="167" t="s">
        <v>1846</v>
      </c>
      <c r="E1413" s="167" t="s">
        <v>2383</v>
      </c>
      <c r="F1413" s="167" t="s">
        <v>2400</v>
      </c>
      <c r="G1413" s="168">
        <f>5/1440</f>
        <v>3.472222222222222E-3</v>
      </c>
      <c r="H1413" s="167">
        <v>3</v>
      </c>
      <c r="I1413" s="168">
        <f t="shared" si="208"/>
        <v>1.1574074074074073E-3</v>
      </c>
    </row>
    <row r="1414" spans="1:9" ht="15.3" x14ac:dyDescent="0.5">
      <c r="A1414" s="167" t="s">
        <v>1219</v>
      </c>
      <c r="B1414" s="3" t="s">
        <v>1114</v>
      </c>
      <c r="C1414" s="6" t="s">
        <v>196</v>
      </c>
      <c r="D1414" s="118" t="s">
        <v>912</v>
      </c>
      <c r="E1414" s="167" t="s">
        <v>2421</v>
      </c>
      <c r="F1414" s="167" t="s">
        <v>2426</v>
      </c>
      <c r="G1414" s="168">
        <f t="shared" si="209"/>
        <v>3.125E-2</v>
      </c>
      <c r="H1414" s="167">
        <v>1</v>
      </c>
      <c r="I1414" s="168">
        <f t="shared" si="208"/>
        <v>3.125E-2</v>
      </c>
    </row>
    <row r="1415" spans="1:9" ht="15.3" x14ac:dyDescent="0.5">
      <c r="A1415" s="167" t="s">
        <v>2079</v>
      </c>
      <c r="B1415" s="3" t="s">
        <v>77</v>
      </c>
      <c r="C1415" s="6" t="s">
        <v>196</v>
      </c>
      <c r="D1415" s="118" t="s">
        <v>912</v>
      </c>
      <c r="E1415" s="167" t="s">
        <v>2421</v>
      </c>
      <c r="F1415" s="167" t="s">
        <v>2426</v>
      </c>
      <c r="G1415" s="168">
        <f t="shared" si="209"/>
        <v>3.125E-2</v>
      </c>
      <c r="H1415" s="167">
        <v>1</v>
      </c>
      <c r="I1415" s="168">
        <f t="shared" si="208"/>
        <v>3.125E-2</v>
      </c>
    </row>
    <row r="1416" spans="1:9" ht="15.3" x14ac:dyDescent="0.5">
      <c r="A1416" s="167" t="s">
        <v>2082</v>
      </c>
      <c r="B1416" s="70" t="s">
        <v>2362</v>
      </c>
      <c r="C1416" s="4" t="s">
        <v>197</v>
      </c>
      <c r="D1416" s="167" t="s">
        <v>333</v>
      </c>
      <c r="E1416" s="167"/>
      <c r="F1416" s="167"/>
      <c r="G1416" s="167"/>
      <c r="H1416" s="167"/>
      <c r="I1416" s="167"/>
    </row>
    <row r="1417" spans="1:9" ht="15.3" x14ac:dyDescent="0.5">
      <c r="A1417" s="167" t="s">
        <v>2083</v>
      </c>
      <c r="B1417" s="70" t="s">
        <v>2363</v>
      </c>
      <c r="C1417" s="4" t="s">
        <v>125</v>
      </c>
      <c r="D1417" s="167" t="s">
        <v>333</v>
      </c>
      <c r="E1417" s="167"/>
      <c r="F1417" s="167"/>
      <c r="G1417" s="167"/>
      <c r="H1417" s="167"/>
      <c r="I1417" s="167"/>
    </row>
    <row r="1418" spans="1:9" ht="15.3" x14ac:dyDescent="0.5">
      <c r="A1418" s="167" t="s">
        <v>2084</v>
      </c>
      <c r="B1418" s="70" t="s">
        <v>2281</v>
      </c>
      <c r="C1418" s="4" t="s">
        <v>125</v>
      </c>
      <c r="D1418" s="167" t="s">
        <v>333</v>
      </c>
      <c r="E1418" s="167"/>
      <c r="F1418" s="167"/>
      <c r="G1418" s="167"/>
      <c r="H1418" s="167"/>
      <c r="I1418" s="167"/>
    </row>
    <row r="1419" spans="1:9" ht="15.3" x14ac:dyDescent="0.5">
      <c r="A1419" s="167" t="s">
        <v>2085</v>
      </c>
      <c r="B1419" s="70" t="s">
        <v>2072</v>
      </c>
      <c r="C1419" s="4" t="s">
        <v>125</v>
      </c>
      <c r="D1419" s="167" t="s">
        <v>333</v>
      </c>
      <c r="E1419" s="167"/>
      <c r="F1419" s="167"/>
      <c r="G1419" s="167"/>
      <c r="H1419" s="167"/>
      <c r="I1419" s="167"/>
    </row>
    <row r="1420" spans="1:9" ht="15.3" x14ac:dyDescent="0.5">
      <c r="A1420" s="167" t="s">
        <v>2086</v>
      </c>
      <c r="B1420" s="70" t="s">
        <v>2364</v>
      </c>
      <c r="C1420" s="4" t="s">
        <v>125</v>
      </c>
      <c r="D1420" s="167" t="s">
        <v>333</v>
      </c>
      <c r="E1420" s="167"/>
      <c r="F1420" s="167"/>
      <c r="G1420" s="167"/>
      <c r="H1420" s="167"/>
      <c r="I1420" s="167"/>
    </row>
    <row r="1421" spans="1:9" ht="15.3" x14ac:dyDescent="0.5">
      <c r="A1421" s="167" t="s">
        <v>2087</v>
      </c>
      <c r="B1421" s="70" t="s">
        <v>2365</v>
      </c>
      <c r="C1421" s="4" t="s">
        <v>125</v>
      </c>
      <c r="D1421" s="167" t="s">
        <v>333</v>
      </c>
      <c r="E1421" s="167"/>
      <c r="F1421" s="167"/>
      <c r="G1421" s="167"/>
      <c r="H1421" s="167"/>
      <c r="I1421" s="167"/>
    </row>
    <row r="1422" spans="1:9" ht="15.3" x14ac:dyDescent="0.5">
      <c r="A1422" s="167" t="s">
        <v>2088</v>
      </c>
      <c r="B1422" s="70" t="s">
        <v>2366</v>
      </c>
      <c r="C1422" s="4" t="s">
        <v>197</v>
      </c>
      <c r="D1422" s="167" t="s">
        <v>333</v>
      </c>
      <c r="E1422" s="167"/>
      <c r="F1422" s="167"/>
      <c r="G1422" s="167"/>
      <c r="H1422" s="167"/>
      <c r="I1422" s="167"/>
    </row>
    <row r="1423" spans="1:9" ht="15.3" x14ac:dyDescent="0.5">
      <c r="A1423" s="167" t="s">
        <v>2089</v>
      </c>
      <c r="B1423" s="70" t="s">
        <v>2367</v>
      </c>
      <c r="C1423" s="4" t="s">
        <v>197</v>
      </c>
      <c r="D1423" s="167" t="s">
        <v>333</v>
      </c>
      <c r="E1423" s="167"/>
      <c r="F1423" s="167"/>
      <c r="G1423" s="167"/>
      <c r="H1423" s="167"/>
      <c r="I1423" s="167"/>
    </row>
    <row r="1424" spans="1:9" ht="30.6" x14ac:dyDescent="0.5">
      <c r="A1424" s="167" t="s">
        <v>2090</v>
      </c>
      <c r="B1424" s="70" t="s">
        <v>2368</v>
      </c>
      <c r="C1424" s="4" t="s">
        <v>197</v>
      </c>
      <c r="D1424" s="167" t="s">
        <v>333</v>
      </c>
      <c r="E1424" s="167"/>
      <c r="F1424" s="167"/>
      <c r="G1424" s="167"/>
      <c r="H1424" s="167"/>
      <c r="I1424" s="167"/>
    </row>
    <row r="1425" spans="1:9" ht="15.3" x14ac:dyDescent="0.5">
      <c r="A1425" s="167" t="s">
        <v>2091</v>
      </c>
      <c r="B1425" s="70" t="s">
        <v>2078</v>
      </c>
      <c r="C1425" s="4" t="s">
        <v>125</v>
      </c>
      <c r="D1425" s="167" t="s">
        <v>333</v>
      </c>
      <c r="E1425" s="167"/>
      <c r="F1425" s="167"/>
      <c r="G1425" s="167"/>
      <c r="H1425" s="167"/>
      <c r="I1425" s="167"/>
    </row>
    <row r="1426" spans="1:9" ht="15.3" x14ac:dyDescent="0.5">
      <c r="A1426" s="169">
        <v>15</v>
      </c>
      <c r="B1426" s="59" t="s">
        <v>1115</v>
      </c>
      <c r="C1426" s="167"/>
      <c r="D1426" s="167"/>
      <c r="E1426" s="167"/>
      <c r="F1426" s="167"/>
      <c r="G1426" s="167"/>
      <c r="H1426" s="167"/>
      <c r="I1426" s="167"/>
    </row>
    <row r="1427" spans="1:9" ht="15.3" x14ac:dyDescent="0.5">
      <c r="A1427" s="167" t="s">
        <v>2105</v>
      </c>
      <c r="B1427" s="70" t="s">
        <v>275</v>
      </c>
      <c r="C1427" s="4" t="s">
        <v>125</v>
      </c>
      <c r="D1427" s="167" t="s">
        <v>287</v>
      </c>
      <c r="E1427" s="167" t="s">
        <v>1567</v>
      </c>
      <c r="F1427" s="167" t="s">
        <v>1574</v>
      </c>
      <c r="G1427" s="168">
        <f>1/270</f>
        <v>3.7037037037037038E-3</v>
      </c>
      <c r="H1427" s="167">
        <v>3</v>
      </c>
      <c r="I1427" s="168">
        <f t="shared" ref="I1427:I1432" si="210">G1427/H1427</f>
        <v>1.2345679012345679E-3</v>
      </c>
    </row>
    <row r="1428" spans="1:9" ht="15.3" x14ac:dyDescent="0.5">
      <c r="A1428" s="167" t="s">
        <v>2106</v>
      </c>
      <c r="B1428" s="70" t="s">
        <v>2100</v>
      </c>
      <c r="C1428" s="4" t="s">
        <v>125</v>
      </c>
      <c r="D1428" s="167" t="s">
        <v>913</v>
      </c>
      <c r="E1428" s="167"/>
      <c r="F1428" s="167" t="s">
        <v>635</v>
      </c>
      <c r="G1428" s="168">
        <f>1/6</f>
        <v>0.16666666666666666</v>
      </c>
      <c r="H1428" s="167">
        <v>3</v>
      </c>
      <c r="I1428" s="168">
        <f t="shared" si="210"/>
        <v>5.5555555555555552E-2</v>
      </c>
    </row>
    <row r="1429" spans="1:9" ht="15.3" x14ac:dyDescent="0.5">
      <c r="A1429" s="167" t="s">
        <v>2107</v>
      </c>
      <c r="B1429" s="70" t="s">
        <v>2101</v>
      </c>
      <c r="C1429" s="4" t="s">
        <v>125</v>
      </c>
      <c r="D1429" s="167" t="s">
        <v>287</v>
      </c>
      <c r="E1429" s="167" t="s">
        <v>1567</v>
      </c>
      <c r="F1429" s="167" t="s">
        <v>1574</v>
      </c>
      <c r="G1429" s="168">
        <f>1/270</f>
        <v>3.7037037037037038E-3</v>
      </c>
      <c r="H1429" s="167">
        <v>3</v>
      </c>
      <c r="I1429" s="168">
        <f t="shared" si="210"/>
        <v>1.2345679012345679E-3</v>
      </c>
    </row>
    <row r="1430" spans="1:9" ht="15.3" x14ac:dyDescent="0.5">
      <c r="A1430" s="167" t="s">
        <v>2108</v>
      </c>
      <c r="B1430" s="70" t="s">
        <v>2369</v>
      </c>
      <c r="C1430" s="4" t="s">
        <v>125</v>
      </c>
      <c r="D1430" s="167" t="s">
        <v>287</v>
      </c>
      <c r="E1430" s="167" t="s">
        <v>1567</v>
      </c>
      <c r="F1430" s="167" t="s">
        <v>1574</v>
      </c>
      <c r="G1430" s="168">
        <f t="shared" ref="G1430:G1432" si="211">1/270</f>
        <v>3.7037037037037038E-3</v>
      </c>
      <c r="H1430" s="167">
        <v>3</v>
      </c>
      <c r="I1430" s="168">
        <f t="shared" si="210"/>
        <v>1.2345679012345679E-3</v>
      </c>
    </row>
    <row r="1431" spans="1:9" ht="15.3" x14ac:dyDescent="0.5">
      <c r="A1431" s="167" t="s">
        <v>2109</v>
      </c>
      <c r="B1431" s="70" t="s">
        <v>2103</v>
      </c>
      <c r="C1431" s="4" t="s">
        <v>125</v>
      </c>
      <c r="D1431" s="167" t="s">
        <v>287</v>
      </c>
      <c r="E1431" s="167" t="s">
        <v>1567</v>
      </c>
      <c r="F1431" s="167" t="s">
        <v>1574</v>
      </c>
      <c r="G1431" s="168">
        <f t="shared" si="211"/>
        <v>3.7037037037037038E-3</v>
      </c>
      <c r="H1431" s="167">
        <v>3</v>
      </c>
      <c r="I1431" s="168">
        <f t="shared" si="210"/>
        <v>1.2345679012345679E-3</v>
      </c>
    </row>
    <row r="1432" spans="1:9" ht="15.3" x14ac:dyDescent="0.5">
      <c r="A1432" s="167" t="s">
        <v>2110</v>
      </c>
      <c r="B1432" s="70" t="s">
        <v>2104</v>
      </c>
      <c r="C1432" s="4" t="s">
        <v>125</v>
      </c>
      <c r="D1432" s="167" t="s">
        <v>287</v>
      </c>
      <c r="E1432" s="167" t="s">
        <v>1567</v>
      </c>
      <c r="F1432" s="167" t="s">
        <v>1574</v>
      </c>
      <c r="G1432" s="168">
        <f t="shared" si="211"/>
        <v>3.7037037037037038E-3</v>
      </c>
      <c r="H1432" s="167">
        <v>3</v>
      </c>
      <c r="I1432" s="168">
        <f t="shared" si="210"/>
        <v>1.2345679012345679E-3</v>
      </c>
    </row>
    <row r="1433" spans="1:9" ht="45.9" x14ac:dyDescent="0.5">
      <c r="A1433" s="167" t="s">
        <v>2111</v>
      </c>
      <c r="B1433" s="52" t="s">
        <v>551</v>
      </c>
      <c r="C1433" s="9" t="s">
        <v>125</v>
      </c>
      <c r="D1433" s="118" t="s">
        <v>421</v>
      </c>
      <c r="E1433" s="167" t="s">
        <v>2383</v>
      </c>
      <c r="F1433" s="167" t="s">
        <v>2400</v>
      </c>
      <c r="G1433" s="168">
        <f>5/1440</f>
        <v>3.472222222222222E-3</v>
      </c>
      <c r="H1433" s="167">
        <v>3</v>
      </c>
      <c r="I1433" s="168">
        <f t="shared" ref="I1433:I1435" si="212">G1433/H1433</f>
        <v>1.1574074074074073E-3</v>
      </c>
    </row>
    <row r="1434" spans="1:9" ht="45.9" x14ac:dyDescent="0.5">
      <c r="A1434" s="167" t="s">
        <v>2112</v>
      </c>
      <c r="B1434" s="58" t="s">
        <v>550</v>
      </c>
      <c r="C1434" s="25" t="s">
        <v>125</v>
      </c>
      <c r="D1434" s="125" t="s">
        <v>289</v>
      </c>
      <c r="E1434" s="167"/>
      <c r="F1434" s="167" t="s">
        <v>1626</v>
      </c>
      <c r="G1434" s="168">
        <f>2/45</f>
        <v>4.4444444444444446E-2</v>
      </c>
      <c r="H1434" s="167">
        <v>3</v>
      </c>
      <c r="I1434" s="168">
        <f t="shared" si="212"/>
        <v>1.4814814814814815E-2</v>
      </c>
    </row>
    <row r="1435" spans="1:9" ht="28.2" x14ac:dyDescent="0.5">
      <c r="A1435" s="167" t="s">
        <v>2113</v>
      </c>
      <c r="B1435" s="46" t="s">
        <v>552</v>
      </c>
      <c r="C1435" s="6" t="s">
        <v>125</v>
      </c>
      <c r="D1435" s="125" t="s">
        <v>421</v>
      </c>
      <c r="E1435" s="167" t="s">
        <v>2383</v>
      </c>
      <c r="F1435" s="167" t="s">
        <v>2400</v>
      </c>
      <c r="G1435" s="168">
        <f t="shared" ref="G1435" si="213">5/1440</f>
        <v>3.472222222222222E-3</v>
      </c>
      <c r="H1435" s="167">
        <v>3</v>
      </c>
      <c r="I1435" s="168">
        <f t="shared" si="212"/>
        <v>1.1574074074074073E-3</v>
      </c>
    </row>
    <row r="1436" spans="1:9" ht="15.3" x14ac:dyDescent="0.5">
      <c r="A1436" s="169">
        <v>16</v>
      </c>
      <c r="B1436" s="59" t="s">
        <v>611</v>
      </c>
      <c r="C1436" s="167"/>
      <c r="D1436" s="167"/>
      <c r="E1436" s="167"/>
      <c r="F1436" s="167"/>
      <c r="G1436" s="167"/>
      <c r="H1436" s="167"/>
      <c r="I1436" s="167"/>
    </row>
    <row r="1437" spans="1:9" ht="15.3" x14ac:dyDescent="0.5">
      <c r="A1437" s="167" t="s">
        <v>2116</v>
      </c>
      <c r="B1437" s="70" t="s">
        <v>88</v>
      </c>
      <c r="C1437" s="4" t="s">
        <v>202</v>
      </c>
      <c r="D1437" s="167" t="s">
        <v>517</v>
      </c>
      <c r="E1437" s="167" t="s">
        <v>2438</v>
      </c>
      <c r="F1437" s="167" t="s">
        <v>2439</v>
      </c>
      <c r="G1437" s="168">
        <f>12/1440</f>
        <v>8.3333333333333332E-3</v>
      </c>
      <c r="H1437" s="167">
        <v>3</v>
      </c>
      <c r="I1437" s="168">
        <f>G1437/H1437</f>
        <v>2.7777777777777779E-3</v>
      </c>
    </row>
    <row r="1438" spans="1:9" ht="15.3" x14ac:dyDescent="0.5">
      <c r="A1438" s="167" t="s">
        <v>2118</v>
      </c>
      <c r="B1438" s="70" t="s">
        <v>898</v>
      </c>
      <c r="C1438" s="4" t="s">
        <v>202</v>
      </c>
      <c r="D1438" s="167" t="s">
        <v>432</v>
      </c>
      <c r="E1438" s="167" t="s">
        <v>2391</v>
      </c>
      <c r="F1438" s="167" t="s">
        <v>2407</v>
      </c>
      <c r="G1438" s="168">
        <f>3/1440</f>
        <v>2.0833333333333333E-3</v>
      </c>
      <c r="H1438" s="167">
        <v>8</v>
      </c>
      <c r="I1438" s="168">
        <f t="shared" ref="I1438:I1456" si="214">G1438/H1438</f>
        <v>2.6041666666666666E-4</v>
      </c>
    </row>
    <row r="1439" spans="1:9" ht="15.3" x14ac:dyDescent="0.5">
      <c r="A1439" s="167" t="s">
        <v>2119</v>
      </c>
      <c r="B1439" s="70" t="s">
        <v>899</v>
      </c>
      <c r="C1439" s="4" t="s">
        <v>202</v>
      </c>
      <c r="D1439" s="167" t="s">
        <v>432</v>
      </c>
      <c r="E1439" s="167" t="s">
        <v>2391</v>
      </c>
      <c r="F1439" s="167" t="s">
        <v>2407</v>
      </c>
      <c r="G1439" s="168">
        <f t="shared" ref="G1439:G1442" si="215">3/1440</f>
        <v>2.0833333333333333E-3</v>
      </c>
      <c r="H1439" s="167">
        <v>8</v>
      </c>
      <c r="I1439" s="168">
        <f t="shared" si="214"/>
        <v>2.6041666666666666E-4</v>
      </c>
    </row>
    <row r="1440" spans="1:9" ht="15.3" x14ac:dyDescent="0.5">
      <c r="A1440" s="167" t="s">
        <v>2120</v>
      </c>
      <c r="B1440" s="70" t="s">
        <v>91</v>
      </c>
      <c r="C1440" s="4" t="s">
        <v>202</v>
      </c>
      <c r="D1440" s="167" t="s">
        <v>2114</v>
      </c>
      <c r="E1440" s="167" t="s">
        <v>2418</v>
      </c>
      <c r="F1440" s="167" t="s">
        <v>2435</v>
      </c>
      <c r="G1440" s="168">
        <f>100/1440</f>
        <v>6.9444444444444448E-2</v>
      </c>
      <c r="H1440" s="167">
        <v>3</v>
      </c>
      <c r="I1440" s="168">
        <f t="shared" si="214"/>
        <v>2.314814814814815E-2</v>
      </c>
    </row>
    <row r="1441" spans="1:9" ht="15.3" x14ac:dyDescent="0.5">
      <c r="A1441" s="167" t="s">
        <v>2117</v>
      </c>
      <c r="B1441" s="70" t="s">
        <v>92</v>
      </c>
      <c r="C1441" s="4" t="s">
        <v>202</v>
      </c>
      <c r="D1441" s="167" t="s">
        <v>2115</v>
      </c>
      <c r="E1441" s="167" t="s">
        <v>2416</v>
      </c>
      <c r="F1441" s="167" t="s">
        <v>2422</v>
      </c>
      <c r="G1441" s="168">
        <f>50/1440</f>
        <v>3.4722222222222224E-2</v>
      </c>
      <c r="H1441" s="167">
        <v>3</v>
      </c>
      <c r="I1441" s="168">
        <f t="shared" si="214"/>
        <v>1.1574074074074075E-2</v>
      </c>
    </row>
    <row r="1442" spans="1:9" ht="15.3" x14ac:dyDescent="0.5">
      <c r="A1442" s="167" t="s">
        <v>2121</v>
      </c>
      <c r="B1442" s="70" t="s">
        <v>93</v>
      </c>
      <c r="C1442" s="4" t="s">
        <v>202</v>
      </c>
      <c r="D1442" s="167" t="s">
        <v>432</v>
      </c>
      <c r="E1442" s="167" t="s">
        <v>2391</v>
      </c>
      <c r="F1442" s="167" t="s">
        <v>2407</v>
      </c>
      <c r="G1442" s="168">
        <f t="shared" si="215"/>
        <v>2.0833333333333333E-3</v>
      </c>
      <c r="H1442" s="167">
        <v>3</v>
      </c>
      <c r="I1442" s="168">
        <f t="shared" si="214"/>
        <v>6.9444444444444447E-4</v>
      </c>
    </row>
    <row r="1443" spans="1:9" ht="15.3" x14ac:dyDescent="0.5">
      <c r="A1443" s="167" t="s">
        <v>2122</v>
      </c>
      <c r="B1443" s="70" t="s">
        <v>94</v>
      </c>
      <c r="C1443" s="4" t="s">
        <v>202</v>
      </c>
      <c r="D1443" s="167" t="s">
        <v>613</v>
      </c>
      <c r="E1443" s="167"/>
      <c r="F1443" s="167" t="s">
        <v>1553</v>
      </c>
      <c r="G1443" s="168">
        <f>1/225</f>
        <v>4.4444444444444444E-3</v>
      </c>
      <c r="H1443" s="167">
        <v>5</v>
      </c>
      <c r="I1443" s="168">
        <f t="shared" si="214"/>
        <v>8.8888888888888893E-4</v>
      </c>
    </row>
    <row r="1444" spans="1:9" ht="15.3" x14ac:dyDescent="0.5">
      <c r="A1444" s="167" t="s">
        <v>2123</v>
      </c>
      <c r="B1444" s="70" t="s">
        <v>95</v>
      </c>
      <c r="C1444" s="4" t="s">
        <v>202</v>
      </c>
      <c r="D1444" s="167" t="s">
        <v>613</v>
      </c>
      <c r="E1444" s="167"/>
      <c r="F1444" s="167" t="s">
        <v>1553</v>
      </c>
      <c r="G1444" s="168">
        <f t="shared" ref="G1444:G1449" si="216">1/225</f>
        <v>4.4444444444444444E-3</v>
      </c>
      <c r="H1444" s="167">
        <v>5</v>
      </c>
      <c r="I1444" s="168">
        <f t="shared" si="214"/>
        <v>8.8888888888888893E-4</v>
      </c>
    </row>
    <row r="1445" spans="1:9" ht="15.3" x14ac:dyDescent="0.5">
      <c r="A1445" s="167" t="s">
        <v>2124</v>
      </c>
      <c r="B1445" s="70" t="s">
        <v>57</v>
      </c>
      <c r="C1445" s="4" t="s">
        <v>125</v>
      </c>
      <c r="D1445" s="167" t="s">
        <v>613</v>
      </c>
      <c r="E1445" s="167"/>
      <c r="F1445" s="167" t="s">
        <v>1553</v>
      </c>
      <c r="G1445" s="168">
        <f t="shared" si="216"/>
        <v>4.4444444444444444E-3</v>
      </c>
      <c r="H1445" s="167">
        <v>5</v>
      </c>
      <c r="I1445" s="168">
        <f t="shared" si="214"/>
        <v>8.8888888888888893E-4</v>
      </c>
    </row>
    <row r="1446" spans="1:9" ht="15.3" x14ac:dyDescent="0.5">
      <c r="A1446" s="167" t="s">
        <v>2125</v>
      </c>
      <c r="B1446" s="70" t="s">
        <v>68</v>
      </c>
      <c r="C1446" s="4" t="s">
        <v>125</v>
      </c>
      <c r="D1446" s="167" t="s">
        <v>613</v>
      </c>
      <c r="E1446" s="167"/>
      <c r="F1446" s="167" t="s">
        <v>1553</v>
      </c>
      <c r="G1446" s="168">
        <f t="shared" si="216"/>
        <v>4.4444444444444444E-3</v>
      </c>
      <c r="H1446" s="167">
        <v>7</v>
      </c>
      <c r="I1446" s="168">
        <f t="shared" si="214"/>
        <v>6.3492063492063492E-4</v>
      </c>
    </row>
    <row r="1447" spans="1:9" ht="15.3" x14ac:dyDescent="0.5">
      <c r="A1447" s="167" t="s">
        <v>2126</v>
      </c>
      <c r="B1447" s="70" t="s">
        <v>69</v>
      </c>
      <c r="C1447" s="4" t="s">
        <v>125</v>
      </c>
      <c r="D1447" s="167" t="s">
        <v>613</v>
      </c>
      <c r="E1447" s="167"/>
      <c r="F1447" s="167" t="s">
        <v>1553</v>
      </c>
      <c r="G1447" s="168">
        <f t="shared" si="216"/>
        <v>4.4444444444444444E-3</v>
      </c>
      <c r="H1447" s="167">
        <v>5</v>
      </c>
      <c r="I1447" s="168">
        <f t="shared" si="214"/>
        <v>8.8888888888888893E-4</v>
      </c>
    </row>
    <row r="1448" spans="1:9" ht="15.3" x14ac:dyDescent="0.5">
      <c r="A1448" s="167" t="s">
        <v>2127</v>
      </c>
      <c r="B1448" s="70" t="s">
        <v>96</v>
      </c>
      <c r="C1448" s="4" t="s">
        <v>202</v>
      </c>
      <c r="D1448" s="167" t="s">
        <v>613</v>
      </c>
      <c r="E1448" s="167"/>
      <c r="F1448" s="167" t="s">
        <v>1553</v>
      </c>
      <c r="G1448" s="168">
        <f t="shared" si="216"/>
        <v>4.4444444444444444E-3</v>
      </c>
      <c r="H1448" s="167">
        <v>5</v>
      </c>
      <c r="I1448" s="168">
        <f t="shared" si="214"/>
        <v>8.8888888888888893E-4</v>
      </c>
    </row>
    <row r="1449" spans="1:9" ht="15.3" x14ac:dyDescent="0.5">
      <c r="A1449" s="167" t="s">
        <v>2128</v>
      </c>
      <c r="B1449" s="70" t="s">
        <v>97</v>
      </c>
      <c r="C1449" s="4" t="s">
        <v>202</v>
      </c>
      <c r="D1449" s="167" t="s">
        <v>613</v>
      </c>
      <c r="E1449" s="167"/>
      <c r="F1449" s="167" t="s">
        <v>1553</v>
      </c>
      <c r="G1449" s="168">
        <f t="shared" si="216"/>
        <v>4.4444444444444444E-3</v>
      </c>
      <c r="H1449" s="167">
        <v>5</v>
      </c>
      <c r="I1449" s="168">
        <f t="shared" si="214"/>
        <v>8.8888888888888893E-4</v>
      </c>
    </row>
    <row r="1450" spans="1:9" ht="15.3" x14ac:dyDescent="0.5">
      <c r="A1450" s="167" t="s">
        <v>2129</v>
      </c>
      <c r="B1450" s="70" t="s">
        <v>98</v>
      </c>
      <c r="C1450" s="4" t="s">
        <v>202</v>
      </c>
      <c r="D1450" s="167" t="s">
        <v>427</v>
      </c>
      <c r="E1450" s="167" t="s">
        <v>2373</v>
      </c>
      <c r="F1450" s="167" t="s">
        <v>2374</v>
      </c>
      <c r="G1450" s="168">
        <f>2/1440</f>
        <v>1.3888888888888889E-3</v>
      </c>
      <c r="H1450" s="167">
        <v>7</v>
      </c>
      <c r="I1450" s="168">
        <f t="shared" si="214"/>
        <v>1.9841269841269841E-4</v>
      </c>
    </row>
    <row r="1451" spans="1:9" ht="15.3" x14ac:dyDescent="0.5">
      <c r="A1451" s="167" t="s">
        <v>2130</v>
      </c>
      <c r="B1451" s="70" t="s">
        <v>99</v>
      </c>
      <c r="C1451" s="4" t="s">
        <v>202</v>
      </c>
      <c r="D1451" s="167" t="s">
        <v>454</v>
      </c>
      <c r="E1451" s="167" t="s">
        <v>2382</v>
      </c>
      <c r="F1451" s="167" t="s">
        <v>2399</v>
      </c>
      <c r="G1451" s="168">
        <f>1/1440</f>
        <v>6.9444444444444447E-4</v>
      </c>
      <c r="H1451" s="167">
        <v>5</v>
      </c>
      <c r="I1451" s="168">
        <f t="shared" si="214"/>
        <v>1.3888888888888889E-4</v>
      </c>
    </row>
    <row r="1452" spans="1:9" ht="15.3" x14ac:dyDescent="0.5">
      <c r="A1452" s="167" t="s">
        <v>2131</v>
      </c>
      <c r="B1452" s="70" t="s">
        <v>100</v>
      </c>
      <c r="C1452" s="4" t="s">
        <v>202</v>
      </c>
      <c r="D1452" s="167" t="s">
        <v>427</v>
      </c>
      <c r="E1452" s="167" t="s">
        <v>2373</v>
      </c>
      <c r="F1452" s="167" t="s">
        <v>2374</v>
      </c>
      <c r="G1452" s="168">
        <f t="shared" ref="G1452:G1453" si="217">2/1440</f>
        <v>1.3888888888888889E-3</v>
      </c>
      <c r="H1452" s="167">
        <v>3</v>
      </c>
      <c r="I1452" s="168">
        <f t="shared" si="214"/>
        <v>4.6296296296296298E-4</v>
      </c>
    </row>
    <row r="1453" spans="1:9" ht="15.3" x14ac:dyDescent="0.5">
      <c r="A1453" s="167" t="s">
        <v>2132</v>
      </c>
      <c r="B1453" s="70" t="s">
        <v>101</v>
      </c>
      <c r="C1453" s="4" t="s">
        <v>195</v>
      </c>
      <c r="D1453" s="167" t="s">
        <v>427</v>
      </c>
      <c r="E1453" s="167" t="s">
        <v>2373</v>
      </c>
      <c r="F1453" s="167" t="s">
        <v>2374</v>
      </c>
      <c r="G1453" s="168">
        <f t="shared" si="217"/>
        <v>1.3888888888888889E-3</v>
      </c>
      <c r="H1453" s="167">
        <v>3</v>
      </c>
      <c r="I1453" s="168">
        <f t="shared" si="214"/>
        <v>4.6296296296296298E-4</v>
      </c>
    </row>
    <row r="1454" spans="1:9" ht="15.3" x14ac:dyDescent="0.5">
      <c r="A1454" s="167" t="s">
        <v>2293</v>
      </c>
      <c r="B1454" s="3" t="s">
        <v>102</v>
      </c>
      <c r="C1454" s="6" t="s">
        <v>125</v>
      </c>
      <c r="D1454" s="118" t="s">
        <v>636</v>
      </c>
      <c r="E1454" s="118"/>
      <c r="F1454" s="118" t="s">
        <v>636</v>
      </c>
      <c r="G1454" s="37">
        <f>1/2</f>
        <v>0.5</v>
      </c>
      <c r="H1454" s="34">
        <v>5</v>
      </c>
      <c r="I1454" s="37">
        <f t="shared" si="214"/>
        <v>0.1</v>
      </c>
    </row>
    <row r="1455" spans="1:9" ht="15.3" x14ac:dyDescent="0.5">
      <c r="A1455" s="167" t="s">
        <v>2294</v>
      </c>
      <c r="B1455" s="3" t="s">
        <v>103</v>
      </c>
      <c r="C1455" s="6" t="s">
        <v>202</v>
      </c>
      <c r="D1455" s="118" t="s">
        <v>680</v>
      </c>
      <c r="E1455" s="118" t="s">
        <v>285</v>
      </c>
      <c r="F1455" s="118" t="s">
        <v>1630</v>
      </c>
      <c r="G1455" s="37">
        <f>1/45</f>
        <v>2.2222222222222223E-2</v>
      </c>
      <c r="H1455" s="34">
        <v>5</v>
      </c>
      <c r="I1455" s="37">
        <f t="shared" si="214"/>
        <v>4.4444444444444444E-3</v>
      </c>
    </row>
    <row r="1456" spans="1:9" ht="15.3" x14ac:dyDescent="0.5">
      <c r="A1456" s="167" t="s">
        <v>2295</v>
      </c>
      <c r="B1456" s="3" t="s">
        <v>104</v>
      </c>
      <c r="C1456" s="6" t="s">
        <v>125</v>
      </c>
      <c r="D1456" s="118" t="s">
        <v>680</v>
      </c>
      <c r="E1456" s="118" t="s">
        <v>285</v>
      </c>
      <c r="F1456" s="118" t="s">
        <v>1630</v>
      </c>
      <c r="G1456" s="37">
        <f>1/45</f>
        <v>2.2222222222222223E-2</v>
      </c>
      <c r="H1456" s="34">
        <v>10</v>
      </c>
      <c r="I1456" s="37">
        <f t="shared" si="214"/>
        <v>2.2222222222222222E-3</v>
      </c>
    </row>
    <row r="1457" spans="1:9" ht="15.3" x14ac:dyDescent="0.5">
      <c r="A1457" s="169">
        <v>17</v>
      </c>
      <c r="B1457" s="59" t="s">
        <v>86</v>
      </c>
      <c r="C1457" s="167"/>
      <c r="D1457" s="167"/>
      <c r="E1457" s="167"/>
      <c r="F1457" s="167"/>
      <c r="G1457" s="167"/>
      <c r="H1457" s="167"/>
      <c r="I1457" s="167"/>
    </row>
    <row r="1458" spans="1:9" ht="15.3" x14ac:dyDescent="0.5">
      <c r="A1458" s="167" t="s">
        <v>2134</v>
      </c>
      <c r="B1458" s="70" t="s">
        <v>2441</v>
      </c>
      <c r="C1458" s="4" t="s">
        <v>125</v>
      </c>
      <c r="D1458" s="167" t="s">
        <v>427</v>
      </c>
      <c r="E1458" s="167" t="s">
        <v>2440</v>
      </c>
      <c r="F1458" s="167" t="s">
        <v>2374</v>
      </c>
      <c r="G1458" s="168">
        <f>2/1440</f>
        <v>1.3888888888888889E-3</v>
      </c>
      <c r="H1458" s="167">
        <v>3</v>
      </c>
      <c r="I1458" s="168">
        <f>G1458/H1458</f>
        <v>4.6296296296296298E-4</v>
      </c>
    </row>
    <row r="1459" spans="1:9" ht="15.3" x14ac:dyDescent="0.55000000000000004">
      <c r="A1459" s="167" t="s">
        <v>2135</v>
      </c>
      <c r="B1459" s="172" t="s">
        <v>2442</v>
      </c>
      <c r="C1459" s="4" t="s">
        <v>125</v>
      </c>
      <c r="D1459" s="167" t="s">
        <v>427</v>
      </c>
      <c r="E1459" s="167" t="s">
        <v>2440</v>
      </c>
      <c r="F1459" s="167" t="s">
        <v>2374</v>
      </c>
      <c r="G1459" s="168">
        <f t="shared" ref="G1459:G1462" si="218">2/1440</f>
        <v>1.3888888888888889E-3</v>
      </c>
      <c r="H1459" s="167">
        <v>3</v>
      </c>
      <c r="I1459" s="168">
        <f t="shared" ref="I1459:I1462" si="219">G1459/H1459</f>
        <v>4.6296296296296298E-4</v>
      </c>
    </row>
    <row r="1460" spans="1:9" ht="15.3" x14ac:dyDescent="0.5">
      <c r="A1460" s="167" t="s">
        <v>2136</v>
      </c>
      <c r="B1460" s="70" t="s">
        <v>87</v>
      </c>
      <c r="C1460" s="4" t="s">
        <v>125</v>
      </c>
      <c r="D1460" s="167" t="s">
        <v>427</v>
      </c>
      <c r="E1460" s="167" t="s">
        <v>2440</v>
      </c>
      <c r="F1460" s="167" t="s">
        <v>2374</v>
      </c>
      <c r="G1460" s="168">
        <f t="shared" si="218"/>
        <v>1.3888888888888889E-3</v>
      </c>
      <c r="H1460" s="167">
        <v>3</v>
      </c>
      <c r="I1460" s="168">
        <f t="shared" si="219"/>
        <v>4.6296296296296298E-4</v>
      </c>
    </row>
    <row r="1461" spans="1:9" ht="15.3" x14ac:dyDescent="0.5">
      <c r="A1461" s="167" t="s">
        <v>2137</v>
      </c>
      <c r="B1461" s="70" t="s">
        <v>2133</v>
      </c>
      <c r="C1461" s="4" t="s">
        <v>125</v>
      </c>
      <c r="D1461" s="167" t="s">
        <v>427</v>
      </c>
      <c r="E1461" s="167" t="s">
        <v>2440</v>
      </c>
      <c r="F1461" s="167" t="s">
        <v>2374</v>
      </c>
      <c r="G1461" s="168">
        <f t="shared" si="218"/>
        <v>1.3888888888888889E-3</v>
      </c>
      <c r="H1461" s="167">
        <v>3</v>
      </c>
      <c r="I1461" s="168">
        <f t="shared" si="219"/>
        <v>4.6296296296296298E-4</v>
      </c>
    </row>
    <row r="1462" spans="1:9" ht="15.3" x14ac:dyDescent="0.55000000000000004">
      <c r="A1462" s="167" t="s">
        <v>2138</v>
      </c>
      <c r="B1462" s="172" t="s">
        <v>2139</v>
      </c>
      <c r="C1462" s="4" t="s">
        <v>125</v>
      </c>
      <c r="D1462" s="167" t="s">
        <v>427</v>
      </c>
      <c r="E1462" s="167" t="s">
        <v>2440</v>
      </c>
      <c r="F1462" s="167" t="s">
        <v>2374</v>
      </c>
      <c r="G1462" s="168">
        <f t="shared" si="218"/>
        <v>1.3888888888888889E-3</v>
      </c>
      <c r="H1462" s="167">
        <v>3</v>
      </c>
      <c r="I1462" s="168">
        <f t="shared" si="219"/>
        <v>4.6296296296296298E-4</v>
      </c>
    </row>
    <row r="1463" spans="1:9" ht="15.3" x14ac:dyDescent="0.55000000000000004">
      <c r="A1463" s="173"/>
      <c r="B1463" s="173"/>
      <c r="C1463" s="173"/>
      <c r="D1463" s="173"/>
      <c r="E1463" s="173"/>
      <c r="F1463" s="173"/>
      <c r="G1463" s="173"/>
      <c r="H1463" s="173"/>
      <c r="I1463" s="173"/>
    </row>
    <row r="1464" spans="1:9" ht="15.3" x14ac:dyDescent="0.55000000000000004">
      <c r="A1464" s="173"/>
      <c r="B1464" s="1" t="s">
        <v>634</v>
      </c>
      <c r="C1464" s="173"/>
      <c r="D1464" s="173"/>
      <c r="E1464" s="173"/>
      <c r="F1464" s="173"/>
      <c r="G1464" s="173"/>
      <c r="H1464" s="173"/>
      <c r="I1464" s="173"/>
    </row>
    <row r="1465" spans="1:9" ht="66.599999999999994" customHeight="1" x14ac:dyDescent="0.5">
      <c r="A1465" s="174">
        <v>1</v>
      </c>
      <c r="B1465" s="201" t="s">
        <v>2521</v>
      </c>
      <c r="C1465" s="201"/>
      <c r="D1465" s="201"/>
      <c r="E1465" s="201"/>
      <c r="F1465" s="201"/>
      <c r="G1465" s="201"/>
      <c r="H1465" s="201"/>
      <c r="I1465" s="201"/>
    </row>
    <row r="1466" spans="1:9" ht="16.899999999999999" customHeight="1" x14ac:dyDescent="0.5">
      <c r="A1466" s="174">
        <v>2</v>
      </c>
      <c r="B1466" s="201" t="s">
        <v>2370</v>
      </c>
      <c r="C1466" s="201"/>
      <c r="D1466" s="201"/>
      <c r="E1466" s="201"/>
      <c r="F1466" s="201"/>
      <c r="G1466" s="201"/>
      <c r="H1466" s="201"/>
      <c r="I1466" s="201"/>
    </row>
    <row r="1467" spans="1:9" ht="49.15" customHeight="1" x14ac:dyDescent="0.5">
      <c r="A1467" s="174">
        <v>3</v>
      </c>
      <c r="B1467" s="201" t="s">
        <v>2372</v>
      </c>
      <c r="C1467" s="201"/>
      <c r="D1467" s="201"/>
      <c r="E1467" s="201"/>
      <c r="F1467" s="201"/>
      <c r="G1467" s="201"/>
      <c r="H1467" s="201"/>
      <c r="I1467" s="201"/>
    </row>
    <row r="1468" spans="1:9" ht="18.75" customHeight="1" x14ac:dyDescent="0.5">
      <c r="A1468" s="174">
        <v>4</v>
      </c>
      <c r="B1468" s="201" t="s">
        <v>2142</v>
      </c>
      <c r="C1468" s="201"/>
      <c r="D1468" s="201"/>
      <c r="E1468" s="201"/>
      <c r="F1468" s="201"/>
      <c r="G1468" s="201"/>
      <c r="H1468" s="201"/>
      <c r="I1468" s="201"/>
    </row>
    <row r="1469" spans="1:9" ht="15.3" x14ac:dyDescent="0.55000000000000004">
      <c r="A1469" s="173"/>
      <c r="B1469" s="173"/>
      <c r="C1469" s="173"/>
      <c r="D1469" s="173"/>
      <c r="E1469" s="173"/>
      <c r="F1469" s="173"/>
      <c r="G1469" s="173"/>
      <c r="H1469" s="173"/>
      <c r="I1469" s="173"/>
    </row>
    <row r="1470" spans="1:9" ht="42.75" customHeight="1" x14ac:dyDescent="0.55000000000000004">
      <c r="A1470" s="173"/>
      <c r="B1470" s="194" t="s">
        <v>1504</v>
      </c>
      <c r="C1470" s="194"/>
      <c r="D1470" s="156" t="s">
        <v>1536</v>
      </c>
      <c r="E1470" s="71" t="s">
        <v>2141</v>
      </c>
      <c r="F1470" s="71" t="s">
        <v>1534</v>
      </c>
      <c r="G1470" s="169" t="s">
        <v>1533</v>
      </c>
      <c r="H1470" s="173"/>
      <c r="I1470" s="173"/>
    </row>
    <row r="1471" spans="1:9" ht="15.3" x14ac:dyDescent="0.55000000000000004">
      <c r="A1471" s="173"/>
      <c r="B1471" s="200" t="s">
        <v>1511</v>
      </c>
      <c r="C1471" s="175" t="s">
        <v>1526</v>
      </c>
      <c r="D1471" s="176">
        <v>105</v>
      </c>
      <c r="E1471" s="167">
        <v>3</v>
      </c>
      <c r="F1471" s="167">
        <v>6</v>
      </c>
      <c r="G1471" s="167"/>
      <c r="H1471" s="173"/>
      <c r="I1471" s="173"/>
    </row>
    <row r="1472" spans="1:9" ht="15.3" x14ac:dyDescent="0.55000000000000004">
      <c r="A1472" s="173"/>
      <c r="B1472" s="200"/>
      <c r="C1472" s="175" t="s">
        <v>1512</v>
      </c>
      <c r="D1472" s="176">
        <v>105</v>
      </c>
      <c r="E1472" s="167">
        <v>3</v>
      </c>
      <c r="F1472" s="167">
        <v>6</v>
      </c>
      <c r="G1472" s="167"/>
      <c r="H1472" s="173"/>
      <c r="I1472" s="173"/>
    </row>
    <row r="1473" spans="1:9" ht="15.3" x14ac:dyDescent="0.55000000000000004">
      <c r="A1473" s="173"/>
      <c r="B1473" s="200"/>
      <c r="C1473" s="175" t="s">
        <v>1513</v>
      </c>
      <c r="D1473" s="176">
        <v>105</v>
      </c>
      <c r="E1473" s="167">
        <v>3</v>
      </c>
      <c r="F1473" s="167">
        <v>6</v>
      </c>
      <c r="G1473" s="167"/>
      <c r="H1473" s="173"/>
      <c r="I1473" s="173"/>
    </row>
    <row r="1474" spans="1:9" ht="15.3" x14ac:dyDescent="0.55000000000000004">
      <c r="A1474" s="173"/>
      <c r="B1474" s="200"/>
      <c r="C1474" s="175" t="s">
        <v>1537</v>
      </c>
      <c r="D1474" s="176">
        <v>52</v>
      </c>
      <c r="E1474" s="167">
        <v>1.5</v>
      </c>
      <c r="F1474" s="167">
        <v>11</v>
      </c>
      <c r="G1474" s="167"/>
      <c r="H1474" s="173"/>
      <c r="I1474" s="173"/>
    </row>
    <row r="1475" spans="1:9" ht="30.6" x14ac:dyDescent="0.55000000000000004">
      <c r="A1475" s="173"/>
      <c r="B1475" s="200"/>
      <c r="C1475" s="175" t="s">
        <v>1516</v>
      </c>
      <c r="D1475" s="176">
        <v>70</v>
      </c>
      <c r="E1475" s="167">
        <v>2</v>
      </c>
      <c r="F1475" s="167">
        <v>8</v>
      </c>
      <c r="G1475" s="167"/>
      <c r="H1475" s="173"/>
      <c r="I1475" s="173"/>
    </row>
    <row r="1476" spans="1:9" ht="45.9" x14ac:dyDescent="0.55000000000000004">
      <c r="A1476" s="173"/>
      <c r="B1476" s="200"/>
      <c r="C1476" s="175" t="s">
        <v>1538</v>
      </c>
      <c r="D1476" s="176">
        <v>35</v>
      </c>
      <c r="E1476" s="167">
        <v>1</v>
      </c>
      <c r="F1476" s="167">
        <v>17</v>
      </c>
      <c r="G1476" s="167"/>
      <c r="H1476" s="173"/>
      <c r="I1476" s="173"/>
    </row>
    <row r="1477" spans="1:9" ht="15.3" x14ac:dyDescent="0.55000000000000004">
      <c r="A1477" s="173"/>
      <c r="B1477" s="200" t="s">
        <v>1539</v>
      </c>
      <c r="C1477" s="175" t="s">
        <v>1540</v>
      </c>
      <c r="D1477" s="176">
        <v>70</v>
      </c>
      <c r="E1477" s="167">
        <v>2</v>
      </c>
      <c r="F1477" s="167">
        <v>8</v>
      </c>
      <c r="G1477" s="167"/>
      <c r="H1477" s="173"/>
      <c r="I1477" s="173"/>
    </row>
    <row r="1478" spans="1:9" ht="30.6" x14ac:dyDescent="0.55000000000000004">
      <c r="A1478" s="173"/>
      <c r="B1478" s="200"/>
      <c r="C1478" s="175" t="s">
        <v>1541</v>
      </c>
      <c r="D1478" s="176">
        <v>70</v>
      </c>
      <c r="E1478" s="167">
        <v>2</v>
      </c>
      <c r="F1478" s="167">
        <v>8</v>
      </c>
      <c r="G1478" s="167"/>
      <c r="H1478" s="173"/>
      <c r="I1478" s="173"/>
    </row>
    <row r="1479" spans="1:9" ht="15.3" x14ac:dyDescent="0.55000000000000004">
      <c r="A1479" s="173"/>
      <c r="B1479" s="200"/>
      <c r="C1479" s="175" t="s">
        <v>1542</v>
      </c>
      <c r="D1479" s="176">
        <v>70</v>
      </c>
      <c r="E1479" s="167">
        <v>2</v>
      </c>
      <c r="F1479" s="167">
        <v>8</v>
      </c>
      <c r="G1479" s="167"/>
      <c r="H1479" s="173"/>
      <c r="I1479" s="173"/>
    </row>
    <row r="1480" spans="1:9" ht="15.3" x14ac:dyDescent="0.55000000000000004">
      <c r="A1480" s="173"/>
      <c r="B1480" s="200"/>
      <c r="C1480" s="175" t="s">
        <v>1543</v>
      </c>
      <c r="D1480" s="176">
        <v>70</v>
      </c>
      <c r="E1480" s="167">
        <v>2</v>
      </c>
      <c r="F1480" s="167">
        <v>8</v>
      </c>
      <c r="G1480" s="167"/>
      <c r="H1480" s="173"/>
      <c r="I1480" s="173"/>
    </row>
    <row r="1481" spans="1:9" ht="15.3" x14ac:dyDescent="0.55000000000000004">
      <c r="A1481" s="173"/>
      <c r="B1481" s="200"/>
      <c r="C1481" s="175" t="s">
        <v>1544</v>
      </c>
      <c r="D1481" s="176">
        <v>70</v>
      </c>
      <c r="E1481" s="167">
        <v>2</v>
      </c>
      <c r="F1481" s="167">
        <v>8</v>
      </c>
      <c r="G1481" s="167"/>
      <c r="H1481" s="173"/>
      <c r="I1481" s="173"/>
    </row>
    <row r="1482" spans="1:9" ht="15.3" x14ac:dyDescent="0.55000000000000004">
      <c r="A1482" s="173"/>
      <c r="B1482" s="200"/>
      <c r="C1482" s="175" t="s">
        <v>1529</v>
      </c>
      <c r="D1482" s="176">
        <v>70</v>
      </c>
      <c r="E1482" s="167">
        <v>2</v>
      </c>
      <c r="F1482" s="167">
        <v>8</v>
      </c>
      <c r="G1482" s="167"/>
      <c r="H1482" s="173"/>
      <c r="I1482" s="173"/>
    </row>
    <row r="1483" spans="1:9" ht="15.3" x14ac:dyDescent="0.55000000000000004">
      <c r="A1483" s="173"/>
      <c r="B1483" s="200"/>
      <c r="C1483" s="175" t="s">
        <v>1530</v>
      </c>
      <c r="D1483" s="176">
        <v>70</v>
      </c>
      <c r="E1483" s="167">
        <v>2</v>
      </c>
      <c r="F1483" s="167">
        <v>8</v>
      </c>
      <c r="G1483" s="167"/>
      <c r="H1483" s="173"/>
      <c r="I1483" s="173"/>
    </row>
    <row r="1484" spans="1:9" ht="15.3" x14ac:dyDescent="0.55000000000000004">
      <c r="A1484" s="173"/>
      <c r="B1484" s="200"/>
      <c r="C1484" s="175" t="s">
        <v>1545</v>
      </c>
      <c r="D1484" s="176">
        <v>70</v>
      </c>
      <c r="E1484" s="167">
        <v>2</v>
      </c>
      <c r="F1484" s="167">
        <v>8</v>
      </c>
      <c r="G1484" s="167"/>
      <c r="H1484" s="173"/>
      <c r="I1484" s="173"/>
    </row>
    <row r="1485" spans="1:9" ht="15.3" x14ac:dyDescent="0.55000000000000004">
      <c r="A1485" s="173"/>
      <c r="B1485" s="200"/>
      <c r="C1485" s="175" t="s">
        <v>1546</v>
      </c>
      <c r="D1485" s="176">
        <v>70</v>
      </c>
      <c r="E1485" s="167">
        <v>2</v>
      </c>
      <c r="F1485" s="167">
        <v>8</v>
      </c>
      <c r="G1485" s="167"/>
      <c r="H1485" s="173"/>
      <c r="I1485" s="173"/>
    </row>
    <row r="1486" spans="1:9" ht="45.9" x14ac:dyDescent="0.55000000000000004">
      <c r="A1486" s="173"/>
      <c r="B1486" s="166" t="s">
        <v>1518</v>
      </c>
      <c r="C1486" s="175" t="s">
        <v>1531</v>
      </c>
      <c r="D1486" s="176">
        <v>105</v>
      </c>
      <c r="E1486" s="167">
        <v>3</v>
      </c>
      <c r="F1486" s="167">
        <v>6</v>
      </c>
      <c r="G1486" s="167"/>
      <c r="H1486" s="173"/>
      <c r="I1486" s="173"/>
    </row>
  </sheetData>
  <mergeCells count="10">
    <mergeCell ref="B1477:B1485"/>
    <mergeCell ref="A1:I1"/>
    <mergeCell ref="A2:I2"/>
    <mergeCell ref="A3:I3"/>
    <mergeCell ref="B1470:C1470"/>
    <mergeCell ref="B1471:B1476"/>
    <mergeCell ref="B1465:I1465"/>
    <mergeCell ref="B1466:I1466"/>
    <mergeCell ref="B1467:I1467"/>
    <mergeCell ref="B1468:I1468"/>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1091"/>
  <sheetViews>
    <sheetView workbookViewId="0">
      <selection activeCell="D5" sqref="D5"/>
    </sheetView>
  </sheetViews>
  <sheetFormatPr defaultColWidth="9.15625" defaultRowHeight="14.1" x14ac:dyDescent="0.5"/>
  <cols>
    <col min="1" max="1" width="5.68359375" style="114" customWidth="1"/>
    <col min="2" max="2" width="57.68359375" style="114" customWidth="1"/>
    <col min="3" max="3" width="14.578125" style="114" customWidth="1"/>
    <col min="4" max="5" width="12.26171875" style="114" customWidth="1"/>
    <col min="6" max="6" width="13" style="114" customWidth="1"/>
    <col min="7" max="7" width="12.83984375" style="114" customWidth="1"/>
    <col min="8" max="8" width="13.41796875" style="114" customWidth="1"/>
    <col min="9" max="9" width="13.578125" style="114" customWidth="1"/>
    <col min="10" max="10" width="21" style="114" customWidth="1"/>
    <col min="11" max="11" width="20" style="114" customWidth="1"/>
    <col min="12" max="13" width="40" style="114" customWidth="1"/>
    <col min="14" max="16384" width="9.15625" style="114"/>
  </cols>
  <sheetData>
    <row r="1" spans="1:9" x14ac:dyDescent="0.5">
      <c r="A1" s="192" t="s">
        <v>2873</v>
      </c>
      <c r="B1" s="192"/>
      <c r="C1" s="192"/>
      <c r="D1" s="192"/>
      <c r="E1" s="192"/>
      <c r="F1" s="192"/>
      <c r="G1" s="192"/>
      <c r="H1" s="192"/>
      <c r="I1" s="192"/>
    </row>
    <row r="2" spans="1:9" x14ac:dyDescent="0.5">
      <c r="A2" s="192" t="s">
        <v>2444</v>
      </c>
      <c r="B2" s="192"/>
      <c r="C2" s="192"/>
      <c r="D2" s="192"/>
      <c r="E2" s="192"/>
      <c r="F2" s="192"/>
      <c r="G2" s="192"/>
      <c r="H2" s="192"/>
      <c r="I2" s="192"/>
    </row>
    <row r="3" spans="1:9" x14ac:dyDescent="0.5">
      <c r="A3" s="193" t="s">
        <v>2445</v>
      </c>
      <c r="B3" s="193"/>
      <c r="C3" s="193"/>
      <c r="D3" s="193"/>
      <c r="E3" s="193"/>
      <c r="F3" s="193"/>
      <c r="G3" s="193"/>
      <c r="H3" s="193"/>
      <c r="I3" s="193"/>
    </row>
    <row r="4" spans="1:9" ht="15" x14ac:dyDescent="0.5">
      <c r="A4" s="1"/>
    </row>
    <row r="5" spans="1:9" s="115" customFormat="1" ht="75" x14ac:dyDescent="0.45">
      <c r="A5" s="71" t="s">
        <v>0</v>
      </c>
      <c r="B5" s="71" t="s">
        <v>1</v>
      </c>
      <c r="C5" s="71" t="s">
        <v>2</v>
      </c>
      <c r="D5" s="71" t="s">
        <v>286</v>
      </c>
      <c r="E5" s="71" t="s">
        <v>8</v>
      </c>
      <c r="F5" s="71" t="s">
        <v>330</v>
      </c>
      <c r="G5" s="71" t="s">
        <v>331</v>
      </c>
      <c r="H5" s="71" t="s">
        <v>9</v>
      </c>
      <c r="I5" s="71" t="s">
        <v>332</v>
      </c>
    </row>
    <row r="6" spans="1:9" ht="17.5" customHeight="1" x14ac:dyDescent="0.5">
      <c r="A6" s="71"/>
      <c r="B6" s="71" t="s">
        <v>1636</v>
      </c>
      <c r="C6" s="167"/>
      <c r="D6" s="167"/>
      <c r="E6" s="167"/>
      <c r="F6" s="167"/>
      <c r="G6" s="167"/>
      <c r="H6" s="167"/>
      <c r="I6" s="167"/>
    </row>
    <row r="7" spans="1:9" ht="17.5" customHeight="1" x14ac:dyDescent="0.5">
      <c r="A7" s="116">
        <v>1</v>
      </c>
      <c r="B7" s="59" t="s">
        <v>902</v>
      </c>
      <c r="C7" s="167"/>
      <c r="D7" s="167"/>
      <c r="E7" s="167"/>
      <c r="F7" s="167"/>
      <c r="G7" s="167"/>
      <c r="H7" s="167"/>
      <c r="I7" s="167"/>
    </row>
    <row r="8" spans="1:9" ht="17.5" customHeight="1" x14ac:dyDescent="0.5">
      <c r="A8" s="19" t="s">
        <v>290</v>
      </c>
      <c r="B8" s="70" t="s">
        <v>1637</v>
      </c>
      <c r="C8" s="4" t="s">
        <v>197</v>
      </c>
      <c r="D8" s="167" t="s">
        <v>287</v>
      </c>
      <c r="E8" s="167" t="s">
        <v>1567</v>
      </c>
      <c r="F8" s="167" t="s">
        <v>1574</v>
      </c>
      <c r="G8" s="168">
        <f>1/270</f>
        <v>3.7037037037037038E-3</v>
      </c>
      <c r="H8" s="167">
        <v>3</v>
      </c>
      <c r="I8" s="168">
        <f>G8/H8</f>
        <v>1.2345679012345679E-3</v>
      </c>
    </row>
    <row r="9" spans="1:9" ht="17.5" customHeight="1" x14ac:dyDescent="0.5">
      <c r="A9" s="19" t="s">
        <v>291</v>
      </c>
      <c r="B9" s="70" t="s">
        <v>1638</v>
      </c>
      <c r="C9" s="4" t="s">
        <v>197</v>
      </c>
      <c r="D9" s="167" t="s">
        <v>287</v>
      </c>
      <c r="E9" s="167" t="s">
        <v>1567</v>
      </c>
      <c r="F9" s="167" t="s">
        <v>1574</v>
      </c>
      <c r="G9" s="168">
        <f t="shared" ref="G9:G26" si="0">1/270</f>
        <v>3.7037037037037038E-3</v>
      </c>
      <c r="H9" s="167">
        <v>3</v>
      </c>
      <c r="I9" s="168">
        <f t="shared" ref="I9:I26" si="1">G9/H9</f>
        <v>1.2345679012345679E-3</v>
      </c>
    </row>
    <row r="10" spans="1:9" ht="17.5" customHeight="1" x14ac:dyDescent="0.5">
      <c r="A10" s="19" t="s">
        <v>292</v>
      </c>
      <c r="B10" s="70" t="s">
        <v>275</v>
      </c>
      <c r="C10" s="4" t="s">
        <v>125</v>
      </c>
      <c r="D10" s="167" t="s">
        <v>287</v>
      </c>
      <c r="E10" s="167" t="s">
        <v>1567</v>
      </c>
      <c r="F10" s="167" t="s">
        <v>1574</v>
      </c>
      <c r="G10" s="168">
        <f t="shared" si="0"/>
        <v>3.7037037037037038E-3</v>
      </c>
      <c r="H10" s="167">
        <v>3</v>
      </c>
      <c r="I10" s="168">
        <f t="shared" si="1"/>
        <v>1.2345679012345679E-3</v>
      </c>
    </row>
    <row r="11" spans="1:9" ht="17.5" customHeight="1" x14ac:dyDescent="0.5">
      <c r="A11" s="19" t="s">
        <v>293</v>
      </c>
      <c r="B11" s="70" t="s">
        <v>1640</v>
      </c>
      <c r="C11" s="4" t="s">
        <v>125</v>
      </c>
      <c r="D11" s="167" t="s">
        <v>287</v>
      </c>
      <c r="E11" s="167" t="s">
        <v>1567</v>
      </c>
      <c r="F11" s="167" t="s">
        <v>1574</v>
      </c>
      <c r="G11" s="168">
        <f t="shared" si="0"/>
        <v>3.7037037037037038E-3</v>
      </c>
      <c r="H11" s="167">
        <v>3</v>
      </c>
      <c r="I11" s="168">
        <f t="shared" si="1"/>
        <v>1.2345679012345679E-3</v>
      </c>
    </row>
    <row r="12" spans="1:9" ht="17.5" customHeight="1" x14ac:dyDescent="0.5">
      <c r="A12" s="19" t="s">
        <v>294</v>
      </c>
      <c r="B12" s="70" t="s">
        <v>1641</v>
      </c>
      <c r="C12" s="4" t="s">
        <v>125</v>
      </c>
      <c r="D12" s="167" t="s">
        <v>287</v>
      </c>
      <c r="E12" s="167" t="s">
        <v>1567</v>
      </c>
      <c r="F12" s="167" t="s">
        <v>1574</v>
      </c>
      <c r="G12" s="168">
        <f t="shared" si="0"/>
        <v>3.7037037037037038E-3</v>
      </c>
      <c r="H12" s="167">
        <v>3</v>
      </c>
      <c r="I12" s="168">
        <f t="shared" si="1"/>
        <v>1.2345679012345679E-3</v>
      </c>
    </row>
    <row r="13" spans="1:9" ht="17.5" customHeight="1" x14ac:dyDescent="0.5">
      <c r="A13" s="19" t="s">
        <v>295</v>
      </c>
      <c r="B13" s="70" t="s">
        <v>1642</v>
      </c>
      <c r="C13" s="4" t="s">
        <v>125</v>
      </c>
      <c r="D13" s="167" t="s">
        <v>287</v>
      </c>
      <c r="E13" s="167" t="s">
        <v>1567</v>
      </c>
      <c r="F13" s="167" t="s">
        <v>1574</v>
      </c>
      <c r="G13" s="168">
        <f t="shared" si="0"/>
        <v>3.7037037037037038E-3</v>
      </c>
      <c r="H13" s="167">
        <v>3</v>
      </c>
      <c r="I13" s="168">
        <f t="shared" si="1"/>
        <v>1.2345679012345679E-3</v>
      </c>
    </row>
    <row r="14" spans="1:9" ht="17.5" customHeight="1" x14ac:dyDescent="0.5">
      <c r="A14" s="19" t="s">
        <v>903</v>
      </c>
      <c r="B14" s="70" t="s">
        <v>1643</v>
      </c>
      <c r="C14" s="4" t="s">
        <v>125</v>
      </c>
      <c r="D14" s="167" t="s">
        <v>287</v>
      </c>
      <c r="E14" s="167" t="s">
        <v>1567</v>
      </c>
      <c r="F14" s="167" t="s">
        <v>1574</v>
      </c>
      <c r="G14" s="168">
        <f t="shared" si="0"/>
        <v>3.7037037037037038E-3</v>
      </c>
      <c r="H14" s="167">
        <v>3</v>
      </c>
      <c r="I14" s="168">
        <f t="shared" si="1"/>
        <v>1.2345679012345679E-3</v>
      </c>
    </row>
    <row r="15" spans="1:9" ht="17.5" customHeight="1" x14ac:dyDescent="0.5">
      <c r="A15" s="19" t="s">
        <v>904</v>
      </c>
      <c r="B15" s="70" t="s">
        <v>1644</v>
      </c>
      <c r="C15" s="4" t="s">
        <v>125</v>
      </c>
      <c r="D15" s="167" t="s">
        <v>287</v>
      </c>
      <c r="E15" s="167" t="s">
        <v>1567</v>
      </c>
      <c r="F15" s="167" t="s">
        <v>1574</v>
      </c>
      <c r="G15" s="168">
        <f t="shared" si="0"/>
        <v>3.7037037037037038E-3</v>
      </c>
      <c r="H15" s="167">
        <v>3</v>
      </c>
      <c r="I15" s="168">
        <f t="shared" si="1"/>
        <v>1.2345679012345679E-3</v>
      </c>
    </row>
    <row r="16" spans="1:9" ht="17.5" customHeight="1" x14ac:dyDescent="0.5">
      <c r="A16" s="19" t="s">
        <v>905</v>
      </c>
      <c r="B16" s="70" t="s">
        <v>1645</v>
      </c>
      <c r="C16" s="4" t="s">
        <v>125</v>
      </c>
      <c r="D16" s="167" t="s">
        <v>287</v>
      </c>
      <c r="E16" s="167" t="s">
        <v>1567</v>
      </c>
      <c r="F16" s="167" t="s">
        <v>1574</v>
      </c>
      <c r="G16" s="168">
        <f t="shared" si="0"/>
        <v>3.7037037037037038E-3</v>
      </c>
      <c r="H16" s="167">
        <v>3</v>
      </c>
      <c r="I16" s="168">
        <f t="shared" si="1"/>
        <v>1.2345679012345679E-3</v>
      </c>
    </row>
    <row r="17" spans="1:9" ht="17.5" customHeight="1" x14ac:dyDescent="0.5">
      <c r="A17" s="19" t="s">
        <v>906</v>
      </c>
      <c r="B17" s="70" t="s">
        <v>1230</v>
      </c>
      <c r="C17" s="4" t="s">
        <v>125</v>
      </c>
      <c r="D17" s="167" t="s">
        <v>287</v>
      </c>
      <c r="E17" s="167" t="s">
        <v>1567</v>
      </c>
      <c r="F17" s="167" t="s">
        <v>1574</v>
      </c>
      <c r="G17" s="168">
        <f t="shared" si="0"/>
        <v>3.7037037037037038E-3</v>
      </c>
      <c r="H17" s="167">
        <v>3</v>
      </c>
      <c r="I17" s="168">
        <f t="shared" si="1"/>
        <v>1.2345679012345679E-3</v>
      </c>
    </row>
    <row r="18" spans="1:9" ht="17.5" customHeight="1" x14ac:dyDescent="0.5">
      <c r="A18" s="19" t="s">
        <v>907</v>
      </c>
      <c r="B18" s="70" t="s">
        <v>1646</v>
      </c>
      <c r="C18" s="4" t="s">
        <v>125</v>
      </c>
      <c r="D18" s="167" t="s">
        <v>287</v>
      </c>
      <c r="E18" s="167" t="s">
        <v>1567</v>
      </c>
      <c r="F18" s="167" t="s">
        <v>1574</v>
      </c>
      <c r="G18" s="168">
        <f t="shared" si="0"/>
        <v>3.7037037037037038E-3</v>
      </c>
      <c r="H18" s="167">
        <v>3</v>
      </c>
      <c r="I18" s="168">
        <f t="shared" si="1"/>
        <v>1.2345679012345679E-3</v>
      </c>
    </row>
    <row r="19" spans="1:9" ht="15.3" x14ac:dyDescent="0.5">
      <c r="A19" s="121">
        <v>2</v>
      </c>
      <c r="B19" s="59" t="s">
        <v>326</v>
      </c>
      <c r="C19" s="167"/>
      <c r="D19" s="167"/>
      <c r="E19" s="167"/>
      <c r="F19" s="167"/>
      <c r="G19" s="168"/>
      <c r="H19" s="167"/>
      <c r="I19" s="168"/>
    </row>
    <row r="20" spans="1:9" ht="15.3" x14ac:dyDescent="0.5">
      <c r="A20" s="19" t="s">
        <v>296</v>
      </c>
      <c r="B20" s="3" t="s">
        <v>703</v>
      </c>
      <c r="C20" s="6" t="s">
        <v>125</v>
      </c>
      <c r="D20" s="167" t="s">
        <v>287</v>
      </c>
      <c r="E20" s="167" t="s">
        <v>1567</v>
      </c>
      <c r="F20" s="167" t="s">
        <v>1574</v>
      </c>
      <c r="G20" s="168">
        <f t="shared" si="0"/>
        <v>3.7037037037037038E-3</v>
      </c>
      <c r="H20" s="167">
        <v>3</v>
      </c>
      <c r="I20" s="168">
        <f t="shared" si="1"/>
        <v>1.2345679012345679E-3</v>
      </c>
    </row>
    <row r="21" spans="1:9" ht="15.3" x14ac:dyDescent="0.5">
      <c r="A21" s="19" t="s">
        <v>297</v>
      </c>
      <c r="B21" s="70" t="s">
        <v>1647</v>
      </c>
      <c r="C21" s="6" t="s">
        <v>125</v>
      </c>
      <c r="D21" s="167" t="s">
        <v>911</v>
      </c>
      <c r="E21" s="167" t="s">
        <v>1568</v>
      </c>
      <c r="F21" s="167" t="s">
        <v>1627</v>
      </c>
      <c r="G21" s="168">
        <f>8/270</f>
        <v>2.9629629629629631E-2</v>
      </c>
      <c r="H21" s="167">
        <v>3</v>
      </c>
      <c r="I21" s="168">
        <f t="shared" si="1"/>
        <v>9.876543209876543E-3</v>
      </c>
    </row>
    <row r="22" spans="1:9" ht="15.3" x14ac:dyDescent="0.5">
      <c r="A22" s="19" t="s">
        <v>303</v>
      </c>
      <c r="B22" s="70" t="s">
        <v>1648</v>
      </c>
      <c r="C22" s="6" t="s">
        <v>125</v>
      </c>
      <c r="D22" s="167" t="s">
        <v>911</v>
      </c>
      <c r="E22" s="167" t="s">
        <v>1567</v>
      </c>
      <c r="F22" s="167" t="s">
        <v>1574</v>
      </c>
      <c r="G22" s="168">
        <f t="shared" si="0"/>
        <v>3.7037037037037038E-3</v>
      </c>
      <c r="H22" s="167">
        <v>3</v>
      </c>
      <c r="I22" s="168">
        <f t="shared" si="1"/>
        <v>1.2345679012345679E-3</v>
      </c>
    </row>
    <row r="23" spans="1:9" ht="15.3" x14ac:dyDescent="0.5">
      <c r="A23" s="19" t="s">
        <v>307</v>
      </c>
      <c r="B23" s="70" t="s">
        <v>1649</v>
      </c>
      <c r="C23" s="6" t="s">
        <v>125</v>
      </c>
      <c r="D23" s="167" t="s">
        <v>287</v>
      </c>
      <c r="E23" s="167" t="s">
        <v>1567</v>
      </c>
      <c r="F23" s="167" t="s">
        <v>1574</v>
      </c>
      <c r="G23" s="168">
        <f t="shared" si="0"/>
        <v>3.7037037037037038E-3</v>
      </c>
      <c r="H23" s="167">
        <v>3</v>
      </c>
      <c r="I23" s="168">
        <f t="shared" si="1"/>
        <v>1.2345679012345679E-3</v>
      </c>
    </row>
    <row r="24" spans="1:9" ht="15.3" x14ac:dyDescent="0.5">
      <c r="A24" s="19" t="s">
        <v>308</v>
      </c>
      <c r="B24" s="70" t="s">
        <v>1650</v>
      </c>
      <c r="C24" s="6" t="s">
        <v>125</v>
      </c>
      <c r="D24" s="167" t="s">
        <v>287</v>
      </c>
      <c r="E24" s="167" t="s">
        <v>1567</v>
      </c>
      <c r="F24" s="167" t="s">
        <v>1574</v>
      </c>
      <c r="G24" s="168">
        <f t="shared" si="0"/>
        <v>3.7037037037037038E-3</v>
      </c>
      <c r="H24" s="167">
        <v>3</v>
      </c>
      <c r="I24" s="168">
        <f t="shared" si="1"/>
        <v>1.2345679012345679E-3</v>
      </c>
    </row>
    <row r="25" spans="1:9" ht="15.3" x14ac:dyDescent="0.5">
      <c r="A25" s="19" t="s">
        <v>309</v>
      </c>
      <c r="B25" s="70" t="s">
        <v>1651</v>
      </c>
      <c r="C25" s="6" t="s">
        <v>125</v>
      </c>
      <c r="D25" s="167" t="s">
        <v>287</v>
      </c>
      <c r="E25" s="167" t="s">
        <v>1567</v>
      </c>
      <c r="F25" s="167" t="s">
        <v>1574</v>
      </c>
      <c r="G25" s="168">
        <f t="shared" si="0"/>
        <v>3.7037037037037038E-3</v>
      </c>
      <c r="H25" s="167">
        <v>3</v>
      </c>
      <c r="I25" s="168">
        <f t="shared" si="1"/>
        <v>1.2345679012345679E-3</v>
      </c>
    </row>
    <row r="26" spans="1:9" ht="15.3" x14ac:dyDescent="0.5">
      <c r="A26" s="19" t="s">
        <v>311</v>
      </c>
      <c r="B26" s="70" t="s">
        <v>1652</v>
      </c>
      <c r="C26" s="6" t="s">
        <v>125</v>
      </c>
      <c r="D26" s="167" t="s">
        <v>287</v>
      </c>
      <c r="E26" s="167" t="s">
        <v>1567</v>
      </c>
      <c r="F26" s="167" t="s">
        <v>1574</v>
      </c>
      <c r="G26" s="168">
        <f t="shared" si="0"/>
        <v>3.7037037037037038E-3</v>
      </c>
      <c r="H26" s="167">
        <v>3</v>
      </c>
      <c r="I26" s="168">
        <f t="shared" si="1"/>
        <v>1.2345679012345679E-3</v>
      </c>
    </row>
    <row r="27" spans="1:9" ht="15.3" x14ac:dyDescent="0.5">
      <c r="A27" s="121">
        <v>3</v>
      </c>
      <c r="B27" s="59" t="s">
        <v>1675</v>
      </c>
      <c r="C27" s="167"/>
      <c r="D27" s="167"/>
      <c r="E27" s="167"/>
      <c r="F27" s="167"/>
      <c r="G27" s="167"/>
      <c r="H27" s="167"/>
      <c r="I27" s="169" t="s">
        <v>1590</v>
      </c>
    </row>
    <row r="28" spans="1:9" ht="30.6" x14ac:dyDescent="0.5">
      <c r="A28" s="167" t="s">
        <v>328</v>
      </c>
      <c r="B28" s="16" t="s">
        <v>1676</v>
      </c>
      <c r="C28" s="4" t="s">
        <v>125</v>
      </c>
      <c r="D28" s="118" t="s">
        <v>287</v>
      </c>
      <c r="E28" s="167" t="s">
        <v>2411</v>
      </c>
      <c r="F28" s="167" t="s">
        <v>2413</v>
      </c>
      <c r="G28" s="168">
        <f>1/495</f>
        <v>2.0202020202020202E-3</v>
      </c>
      <c r="H28" s="167">
        <v>3</v>
      </c>
      <c r="I28" s="168">
        <f>G28/H28</f>
        <v>6.7340067340067344E-4</v>
      </c>
    </row>
    <row r="29" spans="1:9" ht="15.3" x14ac:dyDescent="0.5">
      <c r="A29" s="167" t="s">
        <v>329</v>
      </c>
      <c r="B29" s="70" t="s">
        <v>1677</v>
      </c>
      <c r="C29" s="4" t="s">
        <v>197</v>
      </c>
      <c r="D29" s="118" t="s">
        <v>287</v>
      </c>
      <c r="E29" s="167" t="s">
        <v>2411</v>
      </c>
      <c r="F29" s="167" t="s">
        <v>2413</v>
      </c>
      <c r="G29" s="168">
        <f t="shared" ref="G29:G42" si="2">1/495</f>
        <v>2.0202020202020202E-3</v>
      </c>
      <c r="H29" s="167">
        <v>3</v>
      </c>
      <c r="I29" s="168">
        <f t="shared" ref="I29:I42" si="3">G29/H29</f>
        <v>6.7340067340067344E-4</v>
      </c>
    </row>
    <row r="30" spans="1:9" ht="15.3" x14ac:dyDescent="0.5">
      <c r="A30" s="167" t="s">
        <v>335</v>
      </c>
      <c r="B30" s="70" t="s">
        <v>1678</v>
      </c>
      <c r="C30" s="4" t="s">
        <v>197</v>
      </c>
      <c r="D30" s="118" t="s">
        <v>287</v>
      </c>
      <c r="E30" s="167" t="s">
        <v>2411</v>
      </c>
      <c r="F30" s="167" t="s">
        <v>2413</v>
      </c>
      <c r="G30" s="168">
        <f t="shared" si="2"/>
        <v>2.0202020202020202E-3</v>
      </c>
      <c r="H30" s="167">
        <v>3</v>
      </c>
      <c r="I30" s="168">
        <f t="shared" si="3"/>
        <v>6.7340067340067344E-4</v>
      </c>
    </row>
    <row r="31" spans="1:9" ht="15.3" x14ac:dyDescent="0.5">
      <c r="A31" s="167" t="s">
        <v>336</v>
      </c>
      <c r="B31" s="70" t="s">
        <v>1679</v>
      </c>
      <c r="C31" s="4" t="s">
        <v>197</v>
      </c>
      <c r="D31" s="118" t="s">
        <v>287</v>
      </c>
      <c r="E31" s="167" t="s">
        <v>2411</v>
      </c>
      <c r="F31" s="167" t="s">
        <v>2413</v>
      </c>
      <c r="G31" s="168">
        <f t="shared" si="2"/>
        <v>2.0202020202020202E-3</v>
      </c>
      <c r="H31" s="167">
        <v>3</v>
      </c>
      <c r="I31" s="168">
        <f t="shared" si="3"/>
        <v>6.7340067340067344E-4</v>
      </c>
    </row>
    <row r="32" spans="1:9" ht="30.6" x14ac:dyDescent="0.5">
      <c r="A32" s="167" t="s">
        <v>337</v>
      </c>
      <c r="B32" s="16" t="s">
        <v>1680</v>
      </c>
      <c r="C32" s="4" t="s">
        <v>125</v>
      </c>
      <c r="D32" s="118" t="s">
        <v>287</v>
      </c>
      <c r="E32" s="167" t="s">
        <v>2411</v>
      </c>
      <c r="F32" s="167" t="s">
        <v>2413</v>
      </c>
      <c r="G32" s="168">
        <f t="shared" si="2"/>
        <v>2.0202020202020202E-3</v>
      </c>
      <c r="H32" s="167">
        <v>3</v>
      </c>
      <c r="I32" s="168">
        <f t="shared" si="3"/>
        <v>6.7340067340067344E-4</v>
      </c>
    </row>
    <row r="33" spans="1:9" ht="30.6" x14ac:dyDescent="0.5">
      <c r="A33" s="167" t="s">
        <v>338</v>
      </c>
      <c r="B33" s="16" t="s">
        <v>1681</v>
      </c>
      <c r="C33" s="4" t="s">
        <v>125</v>
      </c>
      <c r="D33" s="118" t="s">
        <v>287</v>
      </c>
      <c r="E33" s="167" t="s">
        <v>2411</v>
      </c>
      <c r="F33" s="167" t="s">
        <v>2413</v>
      </c>
      <c r="G33" s="168">
        <f t="shared" si="2"/>
        <v>2.0202020202020202E-3</v>
      </c>
      <c r="H33" s="167">
        <v>3</v>
      </c>
      <c r="I33" s="168">
        <f t="shared" si="3"/>
        <v>6.7340067340067344E-4</v>
      </c>
    </row>
    <row r="34" spans="1:9" ht="30.6" x14ac:dyDescent="0.5">
      <c r="A34" s="167" t="s">
        <v>342</v>
      </c>
      <c r="B34" s="16" t="s">
        <v>1682</v>
      </c>
      <c r="C34" s="4" t="s">
        <v>125</v>
      </c>
      <c r="D34" s="118" t="s">
        <v>287</v>
      </c>
      <c r="E34" s="167" t="s">
        <v>2411</v>
      </c>
      <c r="F34" s="167" t="s">
        <v>2413</v>
      </c>
      <c r="G34" s="168">
        <f t="shared" si="2"/>
        <v>2.0202020202020202E-3</v>
      </c>
      <c r="H34" s="167">
        <v>3</v>
      </c>
      <c r="I34" s="168">
        <f t="shared" si="3"/>
        <v>6.7340067340067344E-4</v>
      </c>
    </row>
    <row r="35" spans="1:9" ht="30.6" x14ac:dyDescent="0.5">
      <c r="A35" s="167" t="s">
        <v>343</v>
      </c>
      <c r="B35" s="16" t="s">
        <v>1683</v>
      </c>
      <c r="C35" s="4" t="s">
        <v>125</v>
      </c>
      <c r="D35" s="118" t="s">
        <v>287</v>
      </c>
      <c r="E35" s="167" t="s">
        <v>2411</v>
      </c>
      <c r="F35" s="167" t="s">
        <v>2413</v>
      </c>
      <c r="G35" s="168">
        <f t="shared" si="2"/>
        <v>2.0202020202020202E-3</v>
      </c>
      <c r="H35" s="167">
        <v>3</v>
      </c>
      <c r="I35" s="168">
        <f t="shared" si="3"/>
        <v>6.7340067340067344E-4</v>
      </c>
    </row>
    <row r="36" spans="1:9" ht="30.6" x14ac:dyDescent="0.5">
      <c r="A36" s="167" t="s">
        <v>381</v>
      </c>
      <c r="B36" s="16" t="s">
        <v>1684</v>
      </c>
      <c r="C36" s="4" t="s">
        <v>125</v>
      </c>
      <c r="D36" s="118" t="s">
        <v>287</v>
      </c>
      <c r="E36" s="167" t="s">
        <v>2411</v>
      </c>
      <c r="F36" s="167" t="s">
        <v>2413</v>
      </c>
      <c r="G36" s="168">
        <f t="shared" si="2"/>
        <v>2.0202020202020202E-3</v>
      </c>
      <c r="H36" s="167">
        <v>3</v>
      </c>
      <c r="I36" s="168">
        <f t="shared" si="3"/>
        <v>6.7340067340067344E-4</v>
      </c>
    </row>
    <row r="37" spans="1:9" ht="30.6" x14ac:dyDescent="0.5">
      <c r="A37" s="167" t="s">
        <v>382</v>
      </c>
      <c r="B37" s="16" t="s">
        <v>1685</v>
      </c>
      <c r="C37" s="4" t="s">
        <v>125</v>
      </c>
      <c r="D37" s="118" t="s">
        <v>287</v>
      </c>
      <c r="E37" s="167" t="s">
        <v>2411</v>
      </c>
      <c r="F37" s="167" t="s">
        <v>2413</v>
      </c>
      <c r="G37" s="168">
        <f t="shared" si="2"/>
        <v>2.0202020202020202E-3</v>
      </c>
      <c r="H37" s="167">
        <v>3</v>
      </c>
      <c r="I37" s="168">
        <f t="shared" si="3"/>
        <v>6.7340067340067344E-4</v>
      </c>
    </row>
    <row r="38" spans="1:9" ht="30.6" x14ac:dyDescent="0.5">
      <c r="A38" s="167" t="s">
        <v>383</v>
      </c>
      <c r="B38" s="16" t="s">
        <v>1686</v>
      </c>
      <c r="C38" s="4" t="s">
        <v>125</v>
      </c>
      <c r="D38" s="118" t="s">
        <v>287</v>
      </c>
      <c r="E38" s="167" t="s">
        <v>2411</v>
      </c>
      <c r="F38" s="167" t="s">
        <v>2413</v>
      </c>
      <c r="G38" s="168">
        <f t="shared" si="2"/>
        <v>2.0202020202020202E-3</v>
      </c>
      <c r="H38" s="167">
        <v>3</v>
      </c>
      <c r="I38" s="168">
        <f t="shared" si="3"/>
        <v>6.7340067340067344E-4</v>
      </c>
    </row>
    <row r="39" spans="1:9" ht="15.3" x14ac:dyDescent="0.5">
      <c r="A39" s="167" t="s">
        <v>384</v>
      </c>
      <c r="B39" s="16" t="s">
        <v>1687</v>
      </c>
      <c r="C39" s="4" t="s">
        <v>125</v>
      </c>
      <c r="D39" s="118" t="s">
        <v>287</v>
      </c>
      <c r="E39" s="167" t="s">
        <v>2411</v>
      </c>
      <c r="F39" s="167" t="s">
        <v>2413</v>
      </c>
      <c r="G39" s="168">
        <f t="shared" si="2"/>
        <v>2.0202020202020202E-3</v>
      </c>
      <c r="H39" s="167">
        <v>3</v>
      </c>
      <c r="I39" s="168">
        <f t="shared" si="3"/>
        <v>6.7340067340067344E-4</v>
      </c>
    </row>
    <row r="40" spans="1:9" ht="30.6" x14ac:dyDescent="0.5">
      <c r="A40" s="167" t="s">
        <v>385</v>
      </c>
      <c r="B40" s="16" t="s">
        <v>1688</v>
      </c>
      <c r="C40" s="4" t="s">
        <v>125</v>
      </c>
      <c r="D40" s="118" t="s">
        <v>287</v>
      </c>
      <c r="E40" s="167" t="s">
        <v>2411</v>
      </c>
      <c r="F40" s="167" t="s">
        <v>2413</v>
      </c>
      <c r="G40" s="168">
        <f t="shared" si="2"/>
        <v>2.0202020202020202E-3</v>
      </c>
      <c r="H40" s="167">
        <v>3</v>
      </c>
      <c r="I40" s="168">
        <f t="shared" si="3"/>
        <v>6.7340067340067344E-4</v>
      </c>
    </row>
    <row r="41" spans="1:9" ht="30.6" x14ac:dyDescent="0.5">
      <c r="A41" s="167" t="s">
        <v>386</v>
      </c>
      <c r="B41" s="16" t="s">
        <v>1689</v>
      </c>
      <c r="C41" s="4" t="s">
        <v>125</v>
      </c>
      <c r="D41" s="118" t="s">
        <v>287</v>
      </c>
      <c r="E41" s="167" t="s">
        <v>2411</v>
      </c>
      <c r="F41" s="167" t="s">
        <v>2413</v>
      </c>
      <c r="G41" s="168">
        <f t="shared" si="2"/>
        <v>2.0202020202020202E-3</v>
      </c>
      <c r="H41" s="167">
        <v>3</v>
      </c>
      <c r="I41" s="168">
        <f t="shared" si="3"/>
        <v>6.7340067340067344E-4</v>
      </c>
    </row>
    <row r="42" spans="1:9" ht="15.3" x14ac:dyDescent="0.5">
      <c r="A42" s="167" t="s">
        <v>387</v>
      </c>
      <c r="B42" s="16" t="s">
        <v>1690</v>
      </c>
      <c r="C42" s="4" t="s">
        <v>125</v>
      </c>
      <c r="D42" s="118" t="s">
        <v>287</v>
      </c>
      <c r="E42" s="167" t="s">
        <v>2411</v>
      </c>
      <c r="F42" s="167" t="s">
        <v>2413</v>
      </c>
      <c r="G42" s="168">
        <f t="shared" si="2"/>
        <v>2.0202020202020202E-3</v>
      </c>
      <c r="H42" s="167">
        <v>3</v>
      </c>
      <c r="I42" s="168">
        <f t="shared" si="3"/>
        <v>6.7340067340067344E-4</v>
      </c>
    </row>
    <row r="43" spans="1:9" ht="15.3" x14ac:dyDescent="0.5">
      <c r="A43" s="121">
        <v>4</v>
      </c>
      <c r="B43" s="59" t="s">
        <v>1691</v>
      </c>
      <c r="C43" s="167"/>
      <c r="D43" s="167"/>
      <c r="E43" s="167"/>
      <c r="F43" s="167"/>
      <c r="G43" s="167"/>
      <c r="H43" s="167"/>
      <c r="I43" s="169" t="s">
        <v>1590</v>
      </c>
    </row>
    <row r="44" spans="1:9" ht="15.3" x14ac:dyDescent="0.5">
      <c r="A44" s="167" t="s">
        <v>344</v>
      </c>
      <c r="B44" s="70" t="s">
        <v>1692</v>
      </c>
      <c r="C44" s="4" t="s">
        <v>197</v>
      </c>
      <c r="D44" s="118" t="s">
        <v>287</v>
      </c>
      <c r="E44" s="167" t="s">
        <v>2412</v>
      </c>
      <c r="F44" s="167" t="s">
        <v>2394</v>
      </c>
      <c r="G44" s="168">
        <f>1/360</f>
        <v>2.7777777777777779E-3</v>
      </c>
      <c r="H44" s="167">
        <v>3</v>
      </c>
      <c r="I44" s="168">
        <f>G44/H44</f>
        <v>9.2592592592592596E-4</v>
      </c>
    </row>
    <row r="45" spans="1:9" ht="15.3" x14ac:dyDescent="0.5">
      <c r="A45" s="167" t="s">
        <v>345</v>
      </c>
      <c r="B45" s="70" t="s">
        <v>1693</v>
      </c>
      <c r="C45" s="4" t="s">
        <v>197</v>
      </c>
      <c r="D45" s="118" t="s">
        <v>287</v>
      </c>
      <c r="E45" s="167" t="s">
        <v>2412</v>
      </c>
      <c r="F45" s="167" t="s">
        <v>2394</v>
      </c>
      <c r="G45" s="168">
        <f t="shared" ref="G45:G60" si="4">1/360</f>
        <v>2.7777777777777779E-3</v>
      </c>
      <c r="H45" s="167">
        <v>3</v>
      </c>
      <c r="I45" s="168">
        <f t="shared" ref="I45:I69" si="5">G45/H45</f>
        <v>9.2592592592592596E-4</v>
      </c>
    </row>
    <row r="46" spans="1:9" ht="15.3" x14ac:dyDescent="0.5">
      <c r="A46" s="167" t="s">
        <v>346</v>
      </c>
      <c r="B46" s="16" t="s">
        <v>1694</v>
      </c>
      <c r="C46" s="4" t="s">
        <v>197</v>
      </c>
      <c r="D46" s="118" t="s">
        <v>287</v>
      </c>
      <c r="E46" s="167" t="s">
        <v>2412</v>
      </c>
      <c r="F46" s="167" t="s">
        <v>2394</v>
      </c>
      <c r="G46" s="168">
        <f t="shared" si="4"/>
        <v>2.7777777777777779E-3</v>
      </c>
      <c r="H46" s="167">
        <v>3</v>
      </c>
      <c r="I46" s="168">
        <f t="shared" si="5"/>
        <v>9.2592592592592596E-4</v>
      </c>
    </row>
    <row r="47" spans="1:9" ht="15.3" x14ac:dyDescent="0.5">
      <c r="A47" s="167" t="s">
        <v>347</v>
      </c>
      <c r="B47" s="16" t="s">
        <v>1695</v>
      </c>
      <c r="C47" s="4" t="s">
        <v>197</v>
      </c>
      <c r="D47" s="118" t="s">
        <v>287</v>
      </c>
      <c r="E47" s="167" t="s">
        <v>2412</v>
      </c>
      <c r="F47" s="167" t="s">
        <v>2394</v>
      </c>
      <c r="G47" s="168">
        <f t="shared" si="4"/>
        <v>2.7777777777777779E-3</v>
      </c>
      <c r="H47" s="167">
        <v>3</v>
      </c>
      <c r="I47" s="168">
        <f t="shared" si="5"/>
        <v>9.2592592592592596E-4</v>
      </c>
    </row>
    <row r="48" spans="1:9" ht="30.6" x14ac:dyDescent="0.5">
      <c r="A48" s="167" t="s">
        <v>349</v>
      </c>
      <c r="B48" s="16" t="s">
        <v>1696</v>
      </c>
      <c r="C48" s="4" t="s">
        <v>197</v>
      </c>
      <c r="D48" s="118" t="s">
        <v>287</v>
      </c>
      <c r="E48" s="167" t="s">
        <v>2412</v>
      </c>
      <c r="F48" s="167" t="s">
        <v>2394</v>
      </c>
      <c r="G48" s="168">
        <f t="shared" si="4"/>
        <v>2.7777777777777779E-3</v>
      </c>
      <c r="H48" s="167">
        <v>3</v>
      </c>
      <c r="I48" s="168">
        <f t="shared" si="5"/>
        <v>9.2592592592592596E-4</v>
      </c>
    </row>
    <row r="49" spans="1:9" ht="15.3" x14ac:dyDescent="0.5">
      <c r="A49" s="167" t="s">
        <v>351</v>
      </c>
      <c r="B49" s="16" t="s">
        <v>1697</v>
      </c>
      <c r="C49" s="4" t="s">
        <v>197</v>
      </c>
      <c r="D49" s="118" t="s">
        <v>287</v>
      </c>
      <c r="E49" s="167" t="s">
        <v>2412</v>
      </c>
      <c r="F49" s="167" t="s">
        <v>2394</v>
      </c>
      <c r="G49" s="168">
        <f t="shared" si="4"/>
        <v>2.7777777777777779E-3</v>
      </c>
      <c r="H49" s="167">
        <v>3</v>
      </c>
      <c r="I49" s="168">
        <f t="shared" si="5"/>
        <v>9.2592592592592596E-4</v>
      </c>
    </row>
    <row r="50" spans="1:9" ht="15.3" x14ac:dyDescent="0.5">
      <c r="A50" s="167" t="s">
        <v>352</v>
      </c>
      <c r="B50" s="16" t="s">
        <v>1698</v>
      </c>
      <c r="C50" s="4" t="s">
        <v>197</v>
      </c>
      <c r="D50" s="118" t="s">
        <v>287</v>
      </c>
      <c r="E50" s="167" t="s">
        <v>2412</v>
      </c>
      <c r="F50" s="167" t="s">
        <v>2394</v>
      </c>
      <c r="G50" s="168">
        <f t="shared" si="4"/>
        <v>2.7777777777777779E-3</v>
      </c>
      <c r="H50" s="167">
        <v>3</v>
      </c>
      <c r="I50" s="168">
        <f t="shared" si="5"/>
        <v>9.2592592592592596E-4</v>
      </c>
    </row>
    <row r="51" spans="1:9" ht="15.3" x14ac:dyDescent="0.5">
      <c r="A51" s="167" t="s">
        <v>353</v>
      </c>
      <c r="B51" s="16" t="s">
        <v>1699</v>
      </c>
      <c r="C51" s="4" t="s">
        <v>197</v>
      </c>
      <c r="D51" s="118" t="s">
        <v>287</v>
      </c>
      <c r="E51" s="167" t="s">
        <v>2412</v>
      </c>
      <c r="F51" s="167" t="s">
        <v>2394</v>
      </c>
      <c r="G51" s="168">
        <f t="shared" si="4"/>
        <v>2.7777777777777779E-3</v>
      </c>
      <c r="H51" s="167">
        <v>3</v>
      </c>
      <c r="I51" s="168">
        <f t="shared" si="5"/>
        <v>9.2592592592592596E-4</v>
      </c>
    </row>
    <row r="52" spans="1:9" ht="15.3" x14ac:dyDescent="0.5">
      <c r="A52" s="167" t="s">
        <v>354</v>
      </c>
      <c r="B52" s="16" t="s">
        <v>1700</v>
      </c>
      <c r="C52" s="4" t="s">
        <v>197</v>
      </c>
      <c r="D52" s="118" t="s">
        <v>287</v>
      </c>
      <c r="E52" s="167" t="s">
        <v>2412</v>
      </c>
      <c r="F52" s="167" t="s">
        <v>2394</v>
      </c>
      <c r="G52" s="168">
        <f t="shared" si="4"/>
        <v>2.7777777777777779E-3</v>
      </c>
      <c r="H52" s="167">
        <v>3</v>
      </c>
      <c r="I52" s="168">
        <f t="shared" si="5"/>
        <v>9.2592592592592596E-4</v>
      </c>
    </row>
    <row r="53" spans="1:9" ht="15.3" x14ac:dyDescent="0.5">
      <c r="A53" s="167" t="s">
        <v>355</v>
      </c>
      <c r="B53" s="16" t="s">
        <v>1701</v>
      </c>
      <c r="C53" s="4" t="s">
        <v>197</v>
      </c>
      <c r="D53" s="118" t="s">
        <v>287</v>
      </c>
      <c r="E53" s="167" t="s">
        <v>2412</v>
      </c>
      <c r="F53" s="167" t="s">
        <v>2394</v>
      </c>
      <c r="G53" s="168">
        <f t="shared" si="4"/>
        <v>2.7777777777777779E-3</v>
      </c>
      <c r="H53" s="167">
        <v>3</v>
      </c>
      <c r="I53" s="168">
        <f t="shared" si="5"/>
        <v>9.2592592592592596E-4</v>
      </c>
    </row>
    <row r="54" spans="1:9" ht="15.3" x14ac:dyDescent="0.5">
      <c r="A54" s="167" t="s">
        <v>356</v>
      </c>
      <c r="B54" s="16" t="s">
        <v>1702</v>
      </c>
      <c r="C54" s="4" t="s">
        <v>197</v>
      </c>
      <c r="D54" s="118" t="s">
        <v>287</v>
      </c>
      <c r="E54" s="167" t="s">
        <v>2412</v>
      </c>
      <c r="F54" s="167" t="s">
        <v>2394</v>
      </c>
      <c r="G54" s="168">
        <f t="shared" si="4"/>
        <v>2.7777777777777779E-3</v>
      </c>
      <c r="H54" s="167">
        <v>3</v>
      </c>
      <c r="I54" s="168">
        <f t="shared" si="5"/>
        <v>9.2592592592592596E-4</v>
      </c>
    </row>
    <row r="55" spans="1:9" ht="15.3" x14ac:dyDescent="0.5">
      <c r="A55" s="167" t="s">
        <v>357</v>
      </c>
      <c r="B55" s="16" t="s">
        <v>1703</v>
      </c>
      <c r="C55" s="4" t="s">
        <v>197</v>
      </c>
      <c r="D55" s="118" t="s">
        <v>287</v>
      </c>
      <c r="E55" s="167" t="s">
        <v>2412</v>
      </c>
      <c r="F55" s="167" t="s">
        <v>2394</v>
      </c>
      <c r="G55" s="168">
        <f t="shared" si="4"/>
        <v>2.7777777777777779E-3</v>
      </c>
      <c r="H55" s="167">
        <v>3</v>
      </c>
      <c r="I55" s="168">
        <f t="shared" si="5"/>
        <v>9.2592592592592596E-4</v>
      </c>
    </row>
    <row r="56" spans="1:9" ht="30.6" x14ac:dyDescent="0.5">
      <c r="A56" s="167" t="s">
        <v>358</v>
      </c>
      <c r="B56" s="16" t="s">
        <v>1704</v>
      </c>
      <c r="C56" s="4" t="s">
        <v>197</v>
      </c>
      <c r="D56" s="118" t="s">
        <v>287</v>
      </c>
      <c r="E56" s="167" t="s">
        <v>2412</v>
      </c>
      <c r="F56" s="167" t="s">
        <v>2394</v>
      </c>
      <c r="G56" s="168">
        <f t="shared" si="4"/>
        <v>2.7777777777777779E-3</v>
      </c>
      <c r="H56" s="167">
        <v>3</v>
      </c>
      <c r="I56" s="168">
        <f t="shared" si="5"/>
        <v>9.2592592592592596E-4</v>
      </c>
    </row>
    <row r="57" spans="1:9" ht="15.3" x14ac:dyDescent="0.5">
      <c r="A57" s="167" t="s">
        <v>359</v>
      </c>
      <c r="B57" s="70" t="s">
        <v>1705</v>
      </c>
      <c r="C57" s="4" t="s">
        <v>197</v>
      </c>
      <c r="D57" s="118" t="s">
        <v>287</v>
      </c>
      <c r="E57" s="167" t="s">
        <v>2412</v>
      </c>
      <c r="F57" s="167" t="s">
        <v>2394</v>
      </c>
      <c r="G57" s="168">
        <f t="shared" si="4"/>
        <v>2.7777777777777779E-3</v>
      </c>
      <c r="H57" s="167">
        <v>3</v>
      </c>
      <c r="I57" s="168">
        <f t="shared" si="5"/>
        <v>9.2592592592592596E-4</v>
      </c>
    </row>
    <row r="58" spans="1:9" ht="15.3" x14ac:dyDescent="0.5">
      <c r="A58" s="167" t="s">
        <v>360</v>
      </c>
      <c r="B58" s="70" t="s">
        <v>1706</v>
      </c>
      <c r="C58" s="4" t="s">
        <v>1639</v>
      </c>
      <c r="D58" s="118" t="s">
        <v>287</v>
      </c>
      <c r="E58" s="167" t="s">
        <v>2412</v>
      </c>
      <c r="F58" s="167" t="s">
        <v>2394</v>
      </c>
      <c r="G58" s="168">
        <f t="shared" si="4"/>
        <v>2.7777777777777779E-3</v>
      </c>
      <c r="H58" s="167">
        <v>3</v>
      </c>
      <c r="I58" s="168">
        <f t="shared" si="5"/>
        <v>9.2592592592592596E-4</v>
      </c>
    </row>
    <row r="59" spans="1:9" ht="15.3" x14ac:dyDescent="0.5">
      <c r="A59" s="167" t="s">
        <v>492</v>
      </c>
      <c r="B59" s="70" t="s">
        <v>1707</v>
      </c>
      <c r="C59" s="4" t="s">
        <v>1639</v>
      </c>
      <c r="D59" s="118" t="s">
        <v>287</v>
      </c>
      <c r="E59" s="167" t="s">
        <v>2412</v>
      </c>
      <c r="F59" s="167" t="s">
        <v>2394</v>
      </c>
      <c r="G59" s="168">
        <f t="shared" si="4"/>
        <v>2.7777777777777779E-3</v>
      </c>
      <c r="H59" s="167">
        <v>3</v>
      </c>
      <c r="I59" s="168">
        <f t="shared" si="5"/>
        <v>9.2592592592592596E-4</v>
      </c>
    </row>
    <row r="60" spans="1:9" ht="30.6" x14ac:dyDescent="0.5">
      <c r="A60" s="167" t="s">
        <v>493</v>
      </c>
      <c r="B60" s="16" t="s">
        <v>1708</v>
      </c>
      <c r="C60" s="4" t="s">
        <v>1639</v>
      </c>
      <c r="D60" s="118" t="s">
        <v>287</v>
      </c>
      <c r="E60" s="167" t="s">
        <v>2412</v>
      </c>
      <c r="F60" s="167" t="s">
        <v>2394</v>
      </c>
      <c r="G60" s="168">
        <f t="shared" si="4"/>
        <v>2.7777777777777779E-3</v>
      </c>
      <c r="H60" s="167">
        <v>3</v>
      </c>
      <c r="I60" s="168">
        <f t="shared" si="5"/>
        <v>9.2592592592592596E-4</v>
      </c>
    </row>
    <row r="61" spans="1:9" ht="15.3" x14ac:dyDescent="0.5">
      <c r="A61" s="169">
        <v>5</v>
      </c>
      <c r="B61" s="165" t="s">
        <v>1709</v>
      </c>
      <c r="C61" s="167"/>
      <c r="D61" s="167"/>
      <c r="E61" s="167"/>
      <c r="F61" s="167"/>
      <c r="G61" s="167"/>
      <c r="H61" s="167"/>
      <c r="I61" s="168"/>
    </row>
    <row r="62" spans="1:9" ht="30.6" customHeight="1" x14ac:dyDescent="0.5">
      <c r="A62" s="167" t="s">
        <v>398</v>
      </c>
      <c r="B62" s="16" t="s">
        <v>1710</v>
      </c>
      <c r="C62" s="4" t="s">
        <v>125</v>
      </c>
      <c r="D62" s="118" t="s">
        <v>287</v>
      </c>
      <c r="E62" s="167" t="s">
        <v>2412</v>
      </c>
      <c r="F62" s="167" t="s">
        <v>2394</v>
      </c>
      <c r="G62" s="168">
        <f>1/360</f>
        <v>2.7777777777777779E-3</v>
      </c>
      <c r="H62" s="167">
        <v>3</v>
      </c>
      <c r="I62" s="168">
        <f t="shared" si="5"/>
        <v>9.2592592592592596E-4</v>
      </c>
    </row>
    <row r="63" spans="1:9" ht="15.3" x14ac:dyDescent="0.5">
      <c r="A63" s="167" t="s">
        <v>399</v>
      </c>
      <c r="B63" s="16" t="s">
        <v>1711</v>
      </c>
      <c r="C63" s="4" t="s">
        <v>197</v>
      </c>
      <c r="D63" s="118" t="s">
        <v>287</v>
      </c>
      <c r="E63" s="167" t="s">
        <v>2412</v>
      </c>
      <c r="F63" s="167" t="s">
        <v>2394</v>
      </c>
      <c r="G63" s="168">
        <f t="shared" ref="G63:G69" si="6">1/360</f>
        <v>2.7777777777777779E-3</v>
      </c>
      <c r="H63" s="167">
        <v>3</v>
      </c>
      <c r="I63" s="168">
        <f t="shared" si="5"/>
        <v>9.2592592592592596E-4</v>
      </c>
    </row>
    <row r="64" spans="1:9" ht="15.3" x14ac:dyDescent="0.5">
      <c r="A64" s="167" t="s">
        <v>400</v>
      </c>
      <c r="B64" s="16" t="s">
        <v>1712</v>
      </c>
      <c r="C64" s="4" t="s">
        <v>197</v>
      </c>
      <c r="D64" s="118" t="s">
        <v>287</v>
      </c>
      <c r="E64" s="167" t="s">
        <v>2412</v>
      </c>
      <c r="F64" s="167" t="s">
        <v>2394</v>
      </c>
      <c r="G64" s="168">
        <f t="shared" si="6"/>
        <v>2.7777777777777779E-3</v>
      </c>
      <c r="H64" s="167">
        <v>3</v>
      </c>
      <c r="I64" s="168">
        <f t="shared" si="5"/>
        <v>9.2592592592592596E-4</v>
      </c>
    </row>
    <row r="65" spans="1:9" ht="15.3" x14ac:dyDescent="0.5">
      <c r="A65" s="167" t="s">
        <v>401</v>
      </c>
      <c r="B65" s="16" t="s">
        <v>1713</v>
      </c>
      <c r="C65" s="4" t="s">
        <v>197</v>
      </c>
      <c r="D65" s="118" t="s">
        <v>287</v>
      </c>
      <c r="E65" s="167" t="s">
        <v>2412</v>
      </c>
      <c r="F65" s="167" t="s">
        <v>2394</v>
      </c>
      <c r="G65" s="168">
        <f t="shared" si="6"/>
        <v>2.7777777777777779E-3</v>
      </c>
      <c r="H65" s="167">
        <v>3</v>
      </c>
      <c r="I65" s="168">
        <f t="shared" si="5"/>
        <v>9.2592592592592596E-4</v>
      </c>
    </row>
    <row r="66" spans="1:9" ht="15.3" x14ac:dyDescent="0.5">
      <c r="A66" s="167" t="s">
        <v>402</v>
      </c>
      <c r="B66" s="16" t="s">
        <v>1714</v>
      </c>
      <c r="C66" s="4" t="s">
        <v>197</v>
      </c>
      <c r="D66" s="118" t="s">
        <v>287</v>
      </c>
      <c r="E66" s="167" t="s">
        <v>2412</v>
      </c>
      <c r="F66" s="167" t="s">
        <v>2394</v>
      </c>
      <c r="G66" s="168">
        <f t="shared" si="6"/>
        <v>2.7777777777777779E-3</v>
      </c>
      <c r="H66" s="167">
        <v>3</v>
      </c>
      <c r="I66" s="168">
        <f t="shared" si="5"/>
        <v>9.2592592592592596E-4</v>
      </c>
    </row>
    <row r="67" spans="1:9" ht="15.3" x14ac:dyDescent="0.5">
      <c r="A67" s="167" t="s">
        <v>403</v>
      </c>
      <c r="B67" s="16" t="s">
        <v>1717</v>
      </c>
      <c r="C67" s="4" t="s">
        <v>125</v>
      </c>
      <c r="D67" s="118" t="s">
        <v>287</v>
      </c>
      <c r="E67" s="167" t="s">
        <v>2412</v>
      </c>
      <c r="F67" s="167" t="s">
        <v>2394</v>
      </c>
      <c r="G67" s="168">
        <f t="shared" si="6"/>
        <v>2.7777777777777779E-3</v>
      </c>
      <c r="H67" s="167">
        <v>3</v>
      </c>
      <c r="I67" s="168">
        <f t="shared" si="5"/>
        <v>9.2592592592592596E-4</v>
      </c>
    </row>
    <row r="68" spans="1:9" ht="30.6" x14ac:dyDescent="0.5">
      <c r="A68" s="167" t="s">
        <v>404</v>
      </c>
      <c r="B68" s="16" t="s">
        <v>1715</v>
      </c>
      <c r="C68" s="4" t="s">
        <v>125</v>
      </c>
      <c r="D68" s="118" t="s">
        <v>287</v>
      </c>
      <c r="E68" s="167" t="s">
        <v>2412</v>
      </c>
      <c r="F68" s="167" t="s">
        <v>2394</v>
      </c>
      <c r="G68" s="168">
        <f t="shared" si="6"/>
        <v>2.7777777777777779E-3</v>
      </c>
      <c r="H68" s="167">
        <v>3</v>
      </c>
      <c r="I68" s="168">
        <f t="shared" si="5"/>
        <v>9.2592592592592596E-4</v>
      </c>
    </row>
    <row r="69" spans="1:9" ht="30.6" x14ac:dyDescent="0.5">
      <c r="A69" s="167" t="s">
        <v>405</v>
      </c>
      <c r="B69" s="16" t="s">
        <v>1716</v>
      </c>
      <c r="C69" s="4" t="s">
        <v>197</v>
      </c>
      <c r="D69" s="118" t="s">
        <v>287</v>
      </c>
      <c r="E69" s="167" t="s">
        <v>2412</v>
      </c>
      <c r="F69" s="167" t="s">
        <v>2394</v>
      </c>
      <c r="G69" s="168">
        <f t="shared" si="6"/>
        <v>2.7777777777777779E-3</v>
      </c>
      <c r="H69" s="167">
        <v>3</v>
      </c>
      <c r="I69" s="168">
        <f t="shared" si="5"/>
        <v>9.2592592592592596E-4</v>
      </c>
    </row>
    <row r="70" spans="1:9" ht="15.3" x14ac:dyDescent="0.5">
      <c r="A70" s="169">
        <v>6</v>
      </c>
      <c r="B70" s="165" t="s">
        <v>1718</v>
      </c>
      <c r="C70" s="167"/>
      <c r="D70" s="167"/>
      <c r="E70" s="167"/>
      <c r="F70" s="167"/>
      <c r="G70" s="167"/>
      <c r="H70" s="167"/>
      <c r="I70" s="169" t="s">
        <v>1590</v>
      </c>
    </row>
    <row r="71" spans="1:9" ht="15.3" x14ac:dyDescent="0.5">
      <c r="A71" s="167" t="s">
        <v>448</v>
      </c>
      <c r="B71" s="70" t="s">
        <v>759</v>
      </c>
      <c r="C71" s="4" t="s">
        <v>195</v>
      </c>
      <c r="D71" s="125" t="s">
        <v>939</v>
      </c>
      <c r="E71" s="167" t="s">
        <v>2485</v>
      </c>
      <c r="F71" s="167" t="s">
        <v>2488</v>
      </c>
      <c r="G71" s="168">
        <f>7/1620</f>
        <v>4.3209876543209872E-3</v>
      </c>
      <c r="H71" s="167">
        <v>3</v>
      </c>
      <c r="I71" s="168">
        <f>G71/H71</f>
        <v>1.4403292181069957E-3</v>
      </c>
    </row>
    <row r="72" spans="1:9" ht="15.3" x14ac:dyDescent="0.5">
      <c r="A72" s="167" t="s">
        <v>449</v>
      </c>
      <c r="B72" s="70" t="s">
        <v>770</v>
      </c>
      <c r="C72" s="4" t="s">
        <v>125</v>
      </c>
      <c r="D72" s="125" t="s">
        <v>940</v>
      </c>
      <c r="E72" s="167" t="s">
        <v>2486</v>
      </c>
      <c r="F72" s="167" t="s">
        <v>2489</v>
      </c>
      <c r="G72" s="168">
        <f>2/1620</f>
        <v>1.2345679012345679E-3</v>
      </c>
      <c r="H72" s="167">
        <v>3</v>
      </c>
      <c r="I72" s="168">
        <f t="shared" ref="I72:I121" si="7">G72/H72</f>
        <v>4.1152263374485596E-4</v>
      </c>
    </row>
    <row r="73" spans="1:9" ht="15.3" x14ac:dyDescent="0.5">
      <c r="A73" s="167" t="s">
        <v>450</v>
      </c>
      <c r="B73" s="70" t="s">
        <v>1719</v>
      </c>
      <c r="C73" s="4" t="s">
        <v>125</v>
      </c>
      <c r="D73" s="125" t="s">
        <v>939</v>
      </c>
      <c r="E73" s="167" t="s">
        <v>2485</v>
      </c>
      <c r="F73" s="167" t="s">
        <v>2488</v>
      </c>
      <c r="G73" s="168">
        <f>7/1620</f>
        <v>4.3209876543209872E-3</v>
      </c>
      <c r="H73" s="167">
        <v>3</v>
      </c>
      <c r="I73" s="168">
        <f t="shared" si="7"/>
        <v>1.4403292181069957E-3</v>
      </c>
    </row>
    <row r="74" spans="1:9" ht="15.3" x14ac:dyDescent="0.5">
      <c r="A74" s="167" t="s">
        <v>451</v>
      </c>
      <c r="B74" s="70" t="s">
        <v>1720</v>
      </c>
      <c r="C74" s="4" t="s">
        <v>125</v>
      </c>
      <c r="D74" s="125" t="s">
        <v>333</v>
      </c>
      <c r="E74" s="167" t="s">
        <v>2487</v>
      </c>
      <c r="F74" s="167" t="s">
        <v>2490</v>
      </c>
      <c r="G74" s="168">
        <f>1/1620</f>
        <v>6.1728395061728394E-4</v>
      </c>
      <c r="H74" s="167">
        <v>3</v>
      </c>
      <c r="I74" s="168">
        <f t="shared" si="7"/>
        <v>2.0576131687242798E-4</v>
      </c>
    </row>
    <row r="75" spans="1:9" ht="15.3" x14ac:dyDescent="0.5">
      <c r="A75" s="167" t="s">
        <v>452</v>
      </c>
      <c r="B75" s="70" t="s">
        <v>765</v>
      </c>
      <c r="C75" s="4" t="s">
        <v>125</v>
      </c>
      <c r="D75" s="125" t="s">
        <v>939</v>
      </c>
      <c r="E75" s="167" t="s">
        <v>2485</v>
      </c>
      <c r="F75" s="167" t="s">
        <v>2488</v>
      </c>
      <c r="G75" s="168">
        <f>7/1620</f>
        <v>4.3209876543209872E-3</v>
      </c>
      <c r="H75" s="167">
        <v>3</v>
      </c>
      <c r="I75" s="168">
        <f t="shared" si="7"/>
        <v>1.4403292181069957E-3</v>
      </c>
    </row>
    <row r="76" spans="1:9" ht="15.3" x14ac:dyDescent="0.5">
      <c r="A76" s="167" t="s">
        <v>453</v>
      </c>
      <c r="B76" s="70" t="s">
        <v>764</v>
      </c>
      <c r="C76" s="4" t="s">
        <v>195</v>
      </c>
      <c r="D76" s="125" t="s">
        <v>939</v>
      </c>
      <c r="E76" s="167" t="s">
        <v>2485</v>
      </c>
      <c r="F76" s="167" t="s">
        <v>2488</v>
      </c>
      <c r="G76" s="168">
        <f t="shared" ref="G76:G80" si="8">7/1620</f>
        <v>4.3209876543209872E-3</v>
      </c>
      <c r="H76" s="167">
        <v>3</v>
      </c>
      <c r="I76" s="168">
        <f t="shared" si="7"/>
        <v>1.4403292181069957E-3</v>
      </c>
    </row>
    <row r="77" spans="1:9" ht="15.3" x14ac:dyDescent="0.5">
      <c r="A77" s="167" t="s">
        <v>461</v>
      </c>
      <c r="B77" s="70" t="s">
        <v>1721</v>
      </c>
      <c r="C77" s="4" t="s">
        <v>125</v>
      </c>
      <c r="D77" s="125" t="s">
        <v>939</v>
      </c>
      <c r="E77" s="167" t="s">
        <v>2485</v>
      </c>
      <c r="F77" s="167" t="s">
        <v>2488</v>
      </c>
      <c r="G77" s="168">
        <f t="shared" si="8"/>
        <v>4.3209876543209872E-3</v>
      </c>
      <c r="H77" s="167">
        <v>3</v>
      </c>
      <c r="I77" s="168">
        <f t="shared" si="7"/>
        <v>1.4403292181069957E-3</v>
      </c>
    </row>
    <row r="78" spans="1:9" ht="15.3" x14ac:dyDescent="0.5">
      <c r="A78" s="167" t="s">
        <v>464</v>
      </c>
      <c r="B78" s="70" t="s">
        <v>1722</v>
      </c>
      <c r="C78" s="4" t="s">
        <v>196</v>
      </c>
      <c r="D78" s="125" t="s">
        <v>939</v>
      </c>
      <c r="E78" s="167" t="s">
        <v>2485</v>
      </c>
      <c r="F78" s="167" t="s">
        <v>2488</v>
      </c>
      <c r="G78" s="168">
        <f t="shared" si="8"/>
        <v>4.3209876543209872E-3</v>
      </c>
      <c r="H78" s="167">
        <v>3</v>
      </c>
      <c r="I78" s="168">
        <f t="shared" si="7"/>
        <v>1.4403292181069957E-3</v>
      </c>
    </row>
    <row r="79" spans="1:9" ht="15.3" x14ac:dyDescent="0.5">
      <c r="A79" s="167" t="s">
        <v>465</v>
      </c>
      <c r="B79" s="70" t="s">
        <v>1723</v>
      </c>
      <c r="C79" s="4" t="s">
        <v>195</v>
      </c>
      <c r="D79" s="125" t="s">
        <v>939</v>
      </c>
      <c r="E79" s="167" t="s">
        <v>2485</v>
      </c>
      <c r="F79" s="167" t="s">
        <v>2488</v>
      </c>
      <c r="G79" s="168">
        <f t="shared" si="8"/>
        <v>4.3209876543209872E-3</v>
      </c>
      <c r="H79" s="167">
        <v>3</v>
      </c>
      <c r="I79" s="168">
        <f t="shared" si="7"/>
        <v>1.4403292181069957E-3</v>
      </c>
    </row>
    <row r="80" spans="1:9" ht="15.3" x14ac:dyDescent="0.5">
      <c r="A80" s="167" t="s">
        <v>466</v>
      </c>
      <c r="B80" s="70" t="s">
        <v>768</v>
      </c>
      <c r="C80" s="4" t="s">
        <v>195</v>
      </c>
      <c r="D80" s="125" t="s">
        <v>939</v>
      </c>
      <c r="E80" s="167" t="s">
        <v>2485</v>
      </c>
      <c r="F80" s="167" t="s">
        <v>2488</v>
      </c>
      <c r="G80" s="168">
        <f t="shared" si="8"/>
        <v>4.3209876543209872E-3</v>
      </c>
      <c r="H80" s="167">
        <v>3</v>
      </c>
      <c r="I80" s="168">
        <f t="shared" si="7"/>
        <v>1.4403292181069957E-3</v>
      </c>
    </row>
    <row r="81" spans="1:9" ht="15.3" x14ac:dyDescent="0.5">
      <c r="A81" s="167" t="s">
        <v>467</v>
      </c>
      <c r="B81" s="70" t="s">
        <v>68</v>
      </c>
      <c r="C81" s="4" t="s">
        <v>125</v>
      </c>
      <c r="D81" s="125" t="s">
        <v>333</v>
      </c>
      <c r="E81" s="167" t="s">
        <v>2487</v>
      </c>
      <c r="F81" s="167" t="s">
        <v>2490</v>
      </c>
      <c r="G81" s="168">
        <f>1/1620</f>
        <v>6.1728395061728394E-4</v>
      </c>
      <c r="H81" s="167">
        <v>7</v>
      </c>
      <c r="I81" s="168">
        <f t="shared" si="7"/>
        <v>8.8183421516754842E-5</v>
      </c>
    </row>
    <row r="82" spans="1:9" ht="15.3" x14ac:dyDescent="0.5">
      <c r="A82" s="167" t="s">
        <v>942</v>
      </c>
      <c r="B82" s="70" t="s">
        <v>69</v>
      </c>
      <c r="C82" s="4" t="s">
        <v>125</v>
      </c>
      <c r="D82" s="125" t="s">
        <v>333</v>
      </c>
      <c r="E82" s="167" t="s">
        <v>2487</v>
      </c>
      <c r="F82" s="167" t="s">
        <v>2490</v>
      </c>
      <c r="G82" s="168">
        <f>1/1620</f>
        <v>6.1728395061728394E-4</v>
      </c>
      <c r="H82" s="167">
        <v>5</v>
      </c>
      <c r="I82" s="168">
        <f t="shared" si="7"/>
        <v>1.2345679012345679E-4</v>
      </c>
    </row>
    <row r="83" spans="1:9" ht="15.3" x14ac:dyDescent="0.5">
      <c r="A83" s="167" t="s">
        <v>943</v>
      </c>
      <c r="B83" s="70" t="s">
        <v>1724</v>
      </c>
      <c r="C83" s="4" t="s">
        <v>125</v>
      </c>
      <c r="D83" s="125" t="s">
        <v>939</v>
      </c>
      <c r="E83" s="167" t="s">
        <v>2485</v>
      </c>
      <c r="F83" s="167" t="s">
        <v>2488</v>
      </c>
      <c r="G83" s="168">
        <f>7/1620</f>
        <v>4.3209876543209872E-3</v>
      </c>
      <c r="H83" s="167">
        <v>3</v>
      </c>
      <c r="I83" s="168">
        <f t="shared" si="7"/>
        <v>1.4403292181069957E-3</v>
      </c>
    </row>
    <row r="84" spans="1:9" ht="15.3" x14ac:dyDescent="0.5">
      <c r="A84" s="167" t="s">
        <v>944</v>
      </c>
      <c r="B84" s="70" t="s">
        <v>1725</v>
      </c>
      <c r="C84" s="4" t="s">
        <v>125</v>
      </c>
      <c r="D84" s="125" t="s">
        <v>939</v>
      </c>
      <c r="E84" s="167" t="s">
        <v>2485</v>
      </c>
      <c r="F84" s="167" t="s">
        <v>2488</v>
      </c>
      <c r="G84" s="168">
        <f t="shared" ref="G84:G108" si="9">7/1620</f>
        <v>4.3209876543209872E-3</v>
      </c>
      <c r="H84" s="167">
        <v>3</v>
      </c>
      <c r="I84" s="168">
        <f t="shared" si="7"/>
        <v>1.4403292181069957E-3</v>
      </c>
    </row>
    <row r="85" spans="1:9" ht="15.3" x14ac:dyDescent="0.5">
      <c r="A85" s="167" t="s">
        <v>945</v>
      </c>
      <c r="B85" s="70" t="s">
        <v>1726</v>
      </c>
      <c r="C85" s="4" t="s">
        <v>125</v>
      </c>
      <c r="D85" s="125" t="s">
        <v>939</v>
      </c>
      <c r="E85" s="167" t="s">
        <v>2485</v>
      </c>
      <c r="F85" s="167" t="s">
        <v>2488</v>
      </c>
      <c r="G85" s="168">
        <f t="shared" si="9"/>
        <v>4.3209876543209872E-3</v>
      </c>
      <c r="H85" s="167">
        <v>3</v>
      </c>
      <c r="I85" s="168">
        <f t="shared" si="7"/>
        <v>1.4403292181069957E-3</v>
      </c>
    </row>
    <row r="86" spans="1:9" ht="15.3" x14ac:dyDescent="0.5">
      <c r="A86" s="167" t="s">
        <v>946</v>
      </c>
      <c r="B86" s="70" t="s">
        <v>1727</v>
      </c>
      <c r="C86" s="4" t="s">
        <v>125</v>
      </c>
      <c r="D86" s="125" t="s">
        <v>939</v>
      </c>
      <c r="E86" s="167" t="s">
        <v>2485</v>
      </c>
      <c r="F86" s="167" t="s">
        <v>2488</v>
      </c>
      <c r="G86" s="168">
        <f t="shared" si="9"/>
        <v>4.3209876543209872E-3</v>
      </c>
      <c r="H86" s="167">
        <v>3</v>
      </c>
      <c r="I86" s="168">
        <f t="shared" si="7"/>
        <v>1.4403292181069957E-3</v>
      </c>
    </row>
    <row r="87" spans="1:9" ht="15.3" x14ac:dyDescent="0.5">
      <c r="A87" s="167" t="s">
        <v>947</v>
      </c>
      <c r="B87" s="70" t="s">
        <v>1728</v>
      </c>
      <c r="C87" s="4" t="s">
        <v>125</v>
      </c>
      <c r="D87" s="125" t="s">
        <v>939</v>
      </c>
      <c r="E87" s="167" t="s">
        <v>2485</v>
      </c>
      <c r="F87" s="167" t="s">
        <v>2488</v>
      </c>
      <c r="G87" s="168">
        <f t="shared" si="9"/>
        <v>4.3209876543209872E-3</v>
      </c>
      <c r="H87" s="167">
        <v>3</v>
      </c>
      <c r="I87" s="168">
        <f t="shared" si="7"/>
        <v>1.4403292181069957E-3</v>
      </c>
    </row>
    <row r="88" spans="1:9" ht="15.3" x14ac:dyDescent="0.5">
      <c r="A88" s="167" t="s">
        <v>948</v>
      </c>
      <c r="B88" s="70" t="s">
        <v>1729</v>
      </c>
      <c r="C88" s="4" t="s">
        <v>125</v>
      </c>
      <c r="D88" s="125" t="s">
        <v>939</v>
      </c>
      <c r="E88" s="167" t="s">
        <v>2485</v>
      </c>
      <c r="F88" s="167" t="s">
        <v>2488</v>
      </c>
      <c r="G88" s="168">
        <f t="shared" si="9"/>
        <v>4.3209876543209872E-3</v>
      </c>
      <c r="H88" s="167">
        <v>3</v>
      </c>
      <c r="I88" s="168">
        <f t="shared" si="7"/>
        <v>1.4403292181069957E-3</v>
      </c>
    </row>
    <row r="89" spans="1:9" ht="15.3" x14ac:dyDescent="0.5">
      <c r="A89" s="167" t="s">
        <v>949</v>
      </c>
      <c r="B89" s="70" t="s">
        <v>1730</v>
      </c>
      <c r="C89" s="4" t="s">
        <v>125</v>
      </c>
      <c r="D89" s="125" t="s">
        <v>939</v>
      </c>
      <c r="E89" s="167" t="s">
        <v>2485</v>
      </c>
      <c r="F89" s="167" t="s">
        <v>2488</v>
      </c>
      <c r="G89" s="168">
        <f t="shared" si="9"/>
        <v>4.3209876543209872E-3</v>
      </c>
      <c r="H89" s="167">
        <v>3</v>
      </c>
      <c r="I89" s="168">
        <f t="shared" si="7"/>
        <v>1.4403292181069957E-3</v>
      </c>
    </row>
    <row r="90" spans="1:9" ht="15.3" x14ac:dyDescent="0.5">
      <c r="A90" s="167" t="s">
        <v>950</v>
      </c>
      <c r="B90" s="70" t="s">
        <v>1731</v>
      </c>
      <c r="C90" s="4" t="s">
        <v>125</v>
      </c>
      <c r="D90" s="125" t="s">
        <v>939</v>
      </c>
      <c r="E90" s="167" t="s">
        <v>2485</v>
      </c>
      <c r="F90" s="167" t="s">
        <v>2488</v>
      </c>
      <c r="G90" s="168">
        <f t="shared" si="9"/>
        <v>4.3209876543209872E-3</v>
      </c>
      <c r="H90" s="167">
        <v>3</v>
      </c>
      <c r="I90" s="168">
        <f t="shared" si="7"/>
        <v>1.4403292181069957E-3</v>
      </c>
    </row>
    <row r="91" spans="1:9" ht="15.3" x14ac:dyDescent="0.5">
      <c r="A91" s="167" t="s">
        <v>951</v>
      </c>
      <c r="B91" s="70" t="s">
        <v>1732</v>
      </c>
      <c r="C91" s="4" t="s">
        <v>125</v>
      </c>
      <c r="D91" s="125" t="s">
        <v>939</v>
      </c>
      <c r="E91" s="167" t="s">
        <v>2485</v>
      </c>
      <c r="F91" s="167" t="s">
        <v>2488</v>
      </c>
      <c r="G91" s="168">
        <f t="shared" si="9"/>
        <v>4.3209876543209872E-3</v>
      </c>
      <c r="H91" s="167">
        <v>3</v>
      </c>
      <c r="I91" s="168">
        <f t="shared" si="7"/>
        <v>1.4403292181069957E-3</v>
      </c>
    </row>
    <row r="92" spans="1:9" ht="15.3" x14ac:dyDescent="0.5">
      <c r="A92" s="167" t="s">
        <v>952</v>
      </c>
      <c r="B92" s="70" t="s">
        <v>1733</v>
      </c>
      <c r="C92" s="4" t="s">
        <v>125</v>
      </c>
      <c r="D92" s="125" t="s">
        <v>939</v>
      </c>
      <c r="E92" s="167" t="s">
        <v>2485</v>
      </c>
      <c r="F92" s="167" t="s">
        <v>2488</v>
      </c>
      <c r="G92" s="168">
        <f t="shared" si="9"/>
        <v>4.3209876543209872E-3</v>
      </c>
      <c r="H92" s="167">
        <v>3</v>
      </c>
      <c r="I92" s="168">
        <f t="shared" si="7"/>
        <v>1.4403292181069957E-3</v>
      </c>
    </row>
    <row r="93" spans="1:9" ht="15.3" x14ac:dyDescent="0.5">
      <c r="A93" s="167" t="s">
        <v>953</v>
      </c>
      <c r="B93" s="70" t="s">
        <v>1734</v>
      </c>
      <c r="C93" s="4" t="s">
        <v>125</v>
      </c>
      <c r="D93" s="125" t="s">
        <v>939</v>
      </c>
      <c r="E93" s="167" t="s">
        <v>2485</v>
      </c>
      <c r="F93" s="167" t="s">
        <v>2488</v>
      </c>
      <c r="G93" s="168">
        <f t="shared" si="9"/>
        <v>4.3209876543209872E-3</v>
      </c>
      <c r="H93" s="167">
        <v>3</v>
      </c>
      <c r="I93" s="168">
        <f t="shared" si="7"/>
        <v>1.4403292181069957E-3</v>
      </c>
    </row>
    <row r="94" spans="1:9" ht="15.3" x14ac:dyDescent="0.5">
      <c r="A94" s="167" t="s">
        <v>954</v>
      </c>
      <c r="B94" s="70" t="s">
        <v>1735</v>
      </c>
      <c r="C94" s="4" t="s">
        <v>125</v>
      </c>
      <c r="D94" s="125" t="s">
        <v>939</v>
      </c>
      <c r="E94" s="167" t="s">
        <v>2485</v>
      </c>
      <c r="F94" s="167" t="s">
        <v>2488</v>
      </c>
      <c r="G94" s="168">
        <f t="shared" si="9"/>
        <v>4.3209876543209872E-3</v>
      </c>
      <c r="H94" s="167">
        <v>3</v>
      </c>
      <c r="I94" s="168">
        <f t="shared" si="7"/>
        <v>1.4403292181069957E-3</v>
      </c>
    </row>
    <row r="95" spans="1:9" ht="15.3" x14ac:dyDescent="0.5">
      <c r="A95" s="167" t="s">
        <v>955</v>
      </c>
      <c r="B95" s="70" t="s">
        <v>1736</v>
      </c>
      <c r="C95" s="4" t="s">
        <v>125</v>
      </c>
      <c r="D95" s="125" t="s">
        <v>939</v>
      </c>
      <c r="E95" s="167" t="s">
        <v>2485</v>
      </c>
      <c r="F95" s="167" t="s">
        <v>2488</v>
      </c>
      <c r="G95" s="168">
        <f t="shared" si="9"/>
        <v>4.3209876543209872E-3</v>
      </c>
      <c r="H95" s="167">
        <v>3</v>
      </c>
      <c r="I95" s="168">
        <f t="shared" si="7"/>
        <v>1.4403292181069957E-3</v>
      </c>
    </row>
    <row r="96" spans="1:9" ht="15.3" x14ac:dyDescent="0.5">
      <c r="A96" s="167" t="s">
        <v>956</v>
      </c>
      <c r="B96" s="70" t="s">
        <v>1737</v>
      </c>
      <c r="C96" s="4" t="s">
        <v>125</v>
      </c>
      <c r="D96" s="125" t="s">
        <v>939</v>
      </c>
      <c r="E96" s="167" t="s">
        <v>2485</v>
      </c>
      <c r="F96" s="167" t="s">
        <v>2488</v>
      </c>
      <c r="G96" s="168">
        <f t="shared" si="9"/>
        <v>4.3209876543209872E-3</v>
      </c>
      <c r="H96" s="167">
        <v>3</v>
      </c>
      <c r="I96" s="168">
        <f t="shared" si="7"/>
        <v>1.4403292181069957E-3</v>
      </c>
    </row>
    <row r="97" spans="1:9" ht="15.3" x14ac:dyDescent="0.5">
      <c r="A97" s="167" t="s">
        <v>957</v>
      </c>
      <c r="B97" s="70" t="s">
        <v>1738</v>
      </c>
      <c r="C97" s="4" t="s">
        <v>125</v>
      </c>
      <c r="D97" s="125" t="s">
        <v>939</v>
      </c>
      <c r="E97" s="167" t="s">
        <v>2485</v>
      </c>
      <c r="F97" s="167" t="s">
        <v>2488</v>
      </c>
      <c r="G97" s="168">
        <f t="shared" si="9"/>
        <v>4.3209876543209872E-3</v>
      </c>
      <c r="H97" s="167">
        <v>3</v>
      </c>
      <c r="I97" s="168">
        <f t="shared" si="7"/>
        <v>1.4403292181069957E-3</v>
      </c>
    </row>
    <row r="98" spans="1:9" ht="15.3" x14ac:dyDescent="0.5">
      <c r="A98" s="167" t="s">
        <v>958</v>
      </c>
      <c r="B98" s="70" t="s">
        <v>1739</v>
      </c>
      <c r="C98" s="4" t="s">
        <v>125</v>
      </c>
      <c r="D98" s="125" t="s">
        <v>939</v>
      </c>
      <c r="E98" s="167" t="s">
        <v>2485</v>
      </c>
      <c r="F98" s="167" t="s">
        <v>2488</v>
      </c>
      <c r="G98" s="168">
        <f t="shared" si="9"/>
        <v>4.3209876543209872E-3</v>
      </c>
      <c r="H98" s="167">
        <v>3</v>
      </c>
      <c r="I98" s="168">
        <f t="shared" si="7"/>
        <v>1.4403292181069957E-3</v>
      </c>
    </row>
    <row r="99" spans="1:9" ht="15.3" x14ac:dyDescent="0.5">
      <c r="A99" s="167" t="s">
        <v>959</v>
      </c>
      <c r="B99" s="70" t="s">
        <v>1740</v>
      </c>
      <c r="C99" s="4" t="s">
        <v>125</v>
      </c>
      <c r="D99" s="125" t="s">
        <v>939</v>
      </c>
      <c r="E99" s="167" t="s">
        <v>2485</v>
      </c>
      <c r="F99" s="167" t="s">
        <v>2488</v>
      </c>
      <c r="G99" s="168">
        <f t="shared" si="9"/>
        <v>4.3209876543209872E-3</v>
      </c>
      <c r="H99" s="167">
        <v>3</v>
      </c>
      <c r="I99" s="168">
        <f t="shared" si="7"/>
        <v>1.4403292181069957E-3</v>
      </c>
    </row>
    <row r="100" spans="1:9" ht="15.3" x14ac:dyDescent="0.5">
      <c r="A100" s="167" t="s">
        <v>960</v>
      </c>
      <c r="B100" s="70" t="s">
        <v>1741</v>
      </c>
      <c r="C100" s="4" t="s">
        <v>125</v>
      </c>
      <c r="D100" s="125" t="s">
        <v>939</v>
      </c>
      <c r="E100" s="167" t="s">
        <v>2485</v>
      </c>
      <c r="F100" s="167" t="s">
        <v>2488</v>
      </c>
      <c r="G100" s="168">
        <f t="shared" si="9"/>
        <v>4.3209876543209872E-3</v>
      </c>
      <c r="H100" s="167">
        <v>3</v>
      </c>
      <c r="I100" s="168">
        <f t="shared" si="7"/>
        <v>1.4403292181069957E-3</v>
      </c>
    </row>
    <row r="101" spans="1:9" ht="15.3" x14ac:dyDescent="0.5">
      <c r="A101" s="167" t="s">
        <v>961</v>
      </c>
      <c r="B101" s="70" t="s">
        <v>1742</v>
      </c>
      <c r="C101" s="4" t="s">
        <v>125</v>
      </c>
      <c r="D101" s="125" t="s">
        <v>939</v>
      </c>
      <c r="E101" s="167" t="s">
        <v>2485</v>
      </c>
      <c r="F101" s="167" t="s">
        <v>2488</v>
      </c>
      <c r="G101" s="168">
        <f t="shared" si="9"/>
        <v>4.3209876543209872E-3</v>
      </c>
      <c r="H101" s="167">
        <v>3</v>
      </c>
      <c r="I101" s="168">
        <f t="shared" si="7"/>
        <v>1.4403292181069957E-3</v>
      </c>
    </row>
    <row r="102" spans="1:9" ht="15.3" x14ac:dyDescent="0.5">
      <c r="A102" s="167" t="s">
        <v>962</v>
      </c>
      <c r="B102" s="70" t="s">
        <v>1743</v>
      </c>
      <c r="C102" s="4" t="s">
        <v>125</v>
      </c>
      <c r="D102" s="125" t="s">
        <v>939</v>
      </c>
      <c r="E102" s="167" t="s">
        <v>2485</v>
      </c>
      <c r="F102" s="167" t="s">
        <v>2488</v>
      </c>
      <c r="G102" s="168">
        <f t="shared" si="9"/>
        <v>4.3209876543209872E-3</v>
      </c>
      <c r="H102" s="167">
        <v>3</v>
      </c>
      <c r="I102" s="168">
        <f t="shared" si="7"/>
        <v>1.4403292181069957E-3</v>
      </c>
    </row>
    <row r="103" spans="1:9" ht="15.3" x14ac:dyDescent="0.5">
      <c r="A103" s="167" t="s">
        <v>963</v>
      </c>
      <c r="B103" s="70" t="s">
        <v>1744</v>
      </c>
      <c r="C103" s="4" t="s">
        <v>125</v>
      </c>
      <c r="D103" s="125" t="s">
        <v>939</v>
      </c>
      <c r="E103" s="167" t="s">
        <v>2485</v>
      </c>
      <c r="F103" s="167" t="s">
        <v>2488</v>
      </c>
      <c r="G103" s="168">
        <f t="shared" si="9"/>
        <v>4.3209876543209872E-3</v>
      </c>
      <c r="H103" s="167">
        <v>3</v>
      </c>
      <c r="I103" s="168">
        <f t="shared" si="7"/>
        <v>1.4403292181069957E-3</v>
      </c>
    </row>
    <row r="104" spans="1:9" ht="15.3" x14ac:dyDescent="0.5">
      <c r="A104" s="167" t="s">
        <v>964</v>
      </c>
      <c r="B104" s="70" t="s">
        <v>1745</v>
      </c>
      <c r="C104" s="4" t="s">
        <v>125</v>
      </c>
      <c r="D104" s="125" t="s">
        <v>939</v>
      </c>
      <c r="E104" s="167" t="s">
        <v>2485</v>
      </c>
      <c r="F104" s="167" t="s">
        <v>2488</v>
      </c>
      <c r="G104" s="168">
        <f t="shared" si="9"/>
        <v>4.3209876543209872E-3</v>
      </c>
      <c r="H104" s="167">
        <v>3</v>
      </c>
      <c r="I104" s="168">
        <f t="shared" si="7"/>
        <v>1.4403292181069957E-3</v>
      </c>
    </row>
    <row r="105" spans="1:9" ht="15.3" x14ac:dyDescent="0.5">
      <c r="A105" s="167" t="s">
        <v>968</v>
      </c>
      <c r="B105" s="70" t="s">
        <v>1746</v>
      </c>
      <c r="C105" s="4" t="s">
        <v>125</v>
      </c>
      <c r="D105" s="125" t="s">
        <v>939</v>
      </c>
      <c r="E105" s="167" t="s">
        <v>2485</v>
      </c>
      <c r="F105" s="167" t="s">
        <v>2488</v>
      </c>
      <c r="G105" s="168">
        <f t="shared" si="9"/>
        <v>4.3209876543209872E-3</v>
      </c>
      <c r="H105" s="167">
        <v>3</v>
      </c>
      <c r="I105" s="168">
        <f t="shared" si="7"/>
        <v>1.4403292181069957E-3</v>
      </c>
    </row>
    <row r="106" spans="1:9" ht="15.3" x14ac:dyDescent="0.5">
      <c r="A106" s="167" t="s">
        <v>969</v>
      </c>
      <c r="B106" s="70" t="s">
        <v>1747</v>
      </c>
      <c r="C106" s="4" t="s">
        <v>125</v>
      </c>
      <c r="D106" s="125" t="s">
        <v>939</v>
      </c>
      <c r="E106" s="167" t="s">
        <v>2485</v>
      </c>
      <c r="F106" s="167" t="s">
        <v>2488</v>
      </c>
      <c r="G106" s="168">
        <f t="shared" si="9"/>
        <v>4.3209876543209872E-3</v>
      </c>
      <c r="H106" s="167">
        <v>3</v>
      </c>
      <c r="I106" s="168">
        <f t="shared" si="7"/>
        <v>1.4403292181069957E-3</v>
      </c>
    </row>
    <row r="107" spans="1:9" ht="15.3" x14ac:dyDescent="0.5">
      <c r="A107" s="167" t="s">
        <v>970</v>
      </c>
      <c r="B107" s="70" t="s">
        <v>1748</v>
      </c>
      <c r="C107" s="4" t="s">
        <v>125</v>
      </c>
      <c r="D107" s="125" t="s">
        <v>939</v>
      </c>
      <c r="E107" s="167" t="s">
        <v>2485</v>
      </c>
      <c r="F107" s="167" t="s">
        <v>2488</v>
      </c>
      <c r="G107" s="168">
        <f t="shared" si="9"/>
        <v>4.3209876543209872E-3</v>
      </c>
      <c r="H107" s="167">
        <v>3</v>
      </c>
      <c r="I107" s="168">
        <f t="shared" si="7"/>
        <v>1.4403292181069957E-3</v>
      </c>
    </row>
    <row r="108" spans="1:9" ht="15.3" x14ac:dyDescent="0.5">
      <c r="A108" s="167" t="s">
        <v>971</v>
      </c>
      <c r="B108" s="70" t="s">
        <v>1749</v>
      </c>
      <c r="C108" s="4" t="s">
        <v>125</v>
      </c>
      <c r="D108" s="125" t="s">
        <v>939</v>
      </c>
      <c r="E108" s="167" t="s">
        <v>2485</v>
      </c>
      <c r="F108" s="167" t="s">
        <v>2488</v>
      </c>
      <c r="G108" s="168">
        <f t="shared" si="9"/>
        <v>4.3209876543209872E-3</v>
      </c>
      <c r="H108" s="167">
        <v>3</v>
      </c>
      <c r="I108" s="168">
        <f t="shared" si="7"/>
        <v>1.4403292181069957E-3</v>
      </c>
    </row>
    <row r="109" spans="1:9" ht="15.3" x14ac:dyDescent="0.5">
      <c r="A109" s="167" t="s">
        <v>972</v>
      </c>
      <c r="B109" s="70" t="s">
        <v>1750</v>
      </c>
      <c r="C109" s="4" t="s">
        <v>125</v>
      </c>
      <c r="D109" s="125" t="s">
        <v>333</v>
      </c>
      <c r="E109" s="167" t="s">
        <v>2487</v>
      </c>
      <c r="F109" s="167" t="s">
        <v>2490</v>
      </c>
      <c r="G109" s="168">
        <f>1/1620</f>
        <v>6.1728395061728394E-4</v>
      </c>
      <c r="H109" s="167">
        <v>3</v>
      </c>
      <c r="I109" s="168">
        <f t="shared" si="7"/>
        <v>2.0576131687242798E-4</v>
      </c>
    </row>
    <row r="110" spans="1:9" ht="15.3" x14ac:dyDescent="0.5">
      <c r="A110" s="167" t="s">
        <v>973</v>
      </c>
      <c r="B110" s="70" t="s">
        <v>1751</v>
      </c>
      <c r="C110" s="4" t="s">
        <v>125</v>
      </c>
      <c r="D110" s="125" t="s">
        <v>333</v>
      </c>
      <c r="E110" s="167" t="s">
        <v>2487</v>
      </c>
      <c r="F110" s="167" t="s">
        <v>2490</v>
      </c>
      <c r="G110" s="168">
        <f t="shared" ref="G110:G121" si="10">1/1620</f>
        <v>6.1728395061728394E-4</v>
      </c>
      <c r="H110" s="167">
        <v>3</v>
      </c>
      <c r="I110" s="168">
        <f t="shared" si="7"/>
        <v>2.0576131687242798E-4</v>
      </c>
    </row>
    <row r="111" spans="1:9" ht="15.3" x14ac:dyDescent="0.5">
      <c r="A111" s="167" t="s">
        <v>974</v>
      </c>
      <c r="B111" s="70" t="s">
        <v>1752</v>
      </c>
      <c r="C111" s="4" t="s">
        <v>125</v>
      </c>
      <c r="D111" s="125" t="s">
        <v>333</v>
      </c>
      <c r="E111" s="167" t="s">
        <v>2487</v>
      </c>
      <c r="F111" s="167" t="s">
        <v>2490</v>
      </c>
      <c r="G111" s="168">
        <f t="shared" si="10"/>
        <v>6.1728395061728394E-4</v>
      </c>
      <c r="H111" s="167">
        <v>3</v>
      </c>
      <c r="I111" s="168">
        <f t="shared" si="7"/>
        <v>2.0576131687242798E-4</v>
      </c>
    </row>
    <row r="112" spans="1:9" ht="15.3" x14ac:dyDescent="0.5">
      <c r="A112" s="167" t="s">
        <v>975</v>
      </c>
      <c r="B112" s="70" t="s">
        <v>1753</v>
      </c>
      <c r="C112" s="4" t="s">
        <v>125</v>
      </c>
      <c r="D112" s="125" t="s">
        <v>333</v>
      </c>
      <c r="E112" s="167" t="s">
        <v>2487</v>
      </c>
      <c r="F112" s="167" t="s">
        <v>2490</v>
      </c>
      <c r="G112" s="168">
        <f t="shared" si="10"/>
        <v>6.1728395061728394E-4</v>
      </c>
      <c r="H112" s="167">
        <v>3</v>
      </c>
      <c r="I112" s="168">
        <f t="shared" si="7"/>
        <v>2.0576131687242798E-4</v>
      </c>
    </row>
    <row r="113" spans="1:9" ht="15.3" x14ac:dyDescent="0.5">
      <c r="A113" s="167" t="s">
        <v>976</v>
      </c>
      <c r="B113" s="70" t="s">
        <v>1754</v>
      </c>
      <c r="C113" s="4" t="s">
        <v>125</v>
      </c>
      <c r="D113" s="125" t="s">
        <v>333</v>
      </c>
      <c r="E113" s="167" t="s">
        <v>2487</v>
      </c>
      <c r="F113" s="167" t="s">
        <v>2490</v>
      </c>
      <c r="G113" s="168">
        <f t="shared" si="10"/>
        <v>6.1728395061728394E-4</v>
      </c>
      <c r="H113" s="167">
        <v>3</v>
      </c>
      <c r="I113" s="168">
        <f t="shared" si="7"/>
        <v>2.0576131687242798E-4</v>
      </c>
    </row>
    <row r="114" spans="1:9" ht="15.3" x14ac:dyDescent="0.5">
      <c r="A114" s="167" t="s">
        <v>977</v>
      </c>
      <c r="B114" s="70" t="s">
        <v>1755</v>
      </c>
      <c r="C114" s="4" t="s">
        <v>125</v>
      </c>
      <c r="D114" s="125" t="s">
        <v>333</v>
      </c>
      <c r="E114" s="167" t="s">
        <v>2487</v>
      </c>
      <c r="F114" s="167" t="s">
        <v>2490</v>
      </c>
      <c r="G114" s="168">
        <f t="shared" si="10"/>
        <v>6.1728395061728394E-4</v>
      </c>
      <c r="H114" s="167">
        <v>3</v>
      </c>
      <c r="I114" s="168">
        <f t="shared" si="7"/>
        <v>2.0576131687242798E-4</v>
      </c>
    </row>
    <row r="115" spans="1:9" ht="15.3" x14ac:dyDescent="0.5">
      <c r="A115" s="167" t="s">
        <v>978</v>
      </c>
      <c r="B115" s="70" t="s">
        <v>1756</v>
      </c>
      <c r="C115" s="4" t="s">
        <v>125</v>
      </c>
      <c r="D115" s="125" t="s">
        <v>333</v>
      </c>
      <c r="E115" s="167" t="s">
        <v>2487</v>
      </c>
      <c r="F115" s="167" t="s">
        <v>2490</v>
      </c>
      <c r="G115" s="168">
        <f t="shared" si="10"/>
        <v>6.1728395061728394E-4</v>
      </c>
      <c r="H115" s="167">
        <v>3</v>
      </c>
      <c r="I115" s="168">
        <f t="shared" si="7"/>
        <v>2.0576131687242798E-4</v>
      </c>
    </row>
    <row r="116" spans="1:9" ht="15.3" x14ac:dyDescent="0.5">
      <c r="A116" s="167" t="s">
        <v>980</v>
      </c>
      <c r="B116" s="70" t="s">
        <v>1757</v>
      </c>
      <c r="C116" s="4" t="s">
        <v>125</v>
      </c>
      <c r="D116" s="125" t="s">
        <v>333</v>
      </c>
      <c r="E116" s="167" t="s">
        <v>2487</v>
      </c>
      <c r="F116" s="167" t="s">
        <v>2490</v>
      </c>
      <c r="G116" s="168">
        <f t="shared" si="10"/>
        <v>6.1728395061728394E-4</v>
      </c>
      <c r="H116" s="167">
        <v>3</v>
      </c>
      <c r="I116" s="168">
        <f t="shared" si="7"/>
        <v>2.0576131687242798E-4</v>
      </c>
    </row>
    <row r="117" spans="1:9" ht="15.3" x14ac:dyDescent="0.5">
      <c r="A117" s="167" t="s">
        <v>981</v>
      </c>
      <c r="B117" s="70" t="s">
        <v>1758</v>
      </c>
      <c r="C117" s="4" t="s">
        <v>125</v>
      </c>
      <c r="D117" s="125" t="s">
        <v>333</v>
      </c>
      <c r="E117" s="167" t="s">
        <v>2487</v>
      </c>
      <c r="F117" s="167" t="s">
        <v>2490</v>
      </c>
      <c r="G117" s="168">
        <f t="shared" si="10"/>
        <v>6.1728395061728394E-4</v>
      </c>
      <c r="H117" s="167">
        <v>3</v>
      </c>
      <c r="I117" s="168">
        <f t="shared" si="7"/>
        <v>2.0576131687242798E-4</v>
      </c>
    </row>
    <row r="118" spans="1:9" ht="15.3" x14ac:dyDescent="0.5">
      <c r="A118" s="167" t="s">
        <v>982</v>
      </c>
      <c r="B118" s="70" t="s">
        <v>1759</v>
      </c>
      <c r="C118" s="4" t="s">
        <v>125</v>
      </c>
      <c r="D118" s="125" t="s">
        <v>333</v>
      </c>
      <c r="E118" s="167" t="s">
        <v>2487</v>
      </c>
      <c r="F118" s="167" t="s">
        <v>2490</v>
      </c>
      <c r="G118" s="168">
        <f t="shared" si="10"/>
        <v>6.1728395061728394E-4</v>
      </c>
      <c r="H118" s="167">
        <v>3</v>
      </c>
      <c r="I118" s="168">
        <f t="shared" si="7"/>
        <v>2.0576131687242798E-4</v>
      </c>
    </row>
    <row r="119" spans="1:9" ht="15.3" x14ac:dyDescent="0.5">
      <c r="A119" s="167" t="s">
        <v>983</v>
      </c>
      <c r="B119" s="70" t="s">
        <v>1760</v>
      </c>
      <c r="C119" s="4" t="s">
        <v>125</v>
      </c>
      <c r="D119" s="125" t="s">
        <v>333</v>
      </c>
      <c r="E119" s="167" t="s">
        <v>2487</v>
      </c>
      <c r="F119" s="167" t="s">
        <v>2490</v>
      </c>
      <c r="G119" s="168">
        <f t="shared" si="10"/>
        <v>6.1728395061728394E-4</v>
      </c>
      <c r="H119" s="167">
        <v>3</v>
      </c>
      <c r="I119" s="168">
        <f t="shared" si="7"/>
        <v>2.0576131687242798E-4</v>
      </c>
    </row>
    <row r="120" spans="1:9" ht="15.3" x14ac:dyDescent="0.5">
      <c r="A120" s="167" t="s">
        <v>984</v>
      </c>
      <c r="B120" s="70" t="s">
        <v>1761</v>
      </c>
      <c r="C120" s="4" t="s">
        <v>125</v>
      </c>
      <c r="D120" s="125" t="s">
        <v>333</v>
      </c>
      <c r="E120" s="167" t="s">
        <v>2487</v>
      </c>
      <c r="F120" s="167" t="s">
        <v>2490</v>
      </c>
      <c r="G120" s="168">
        <f t="shared" si="10"/>
        <v>6.1728395061728394E-4</v>
      </c>
      <c r="H120" s="167">
        <v>3</v>
      </c>
      <c r="I120" s="168">
        <f t="shared" si="7"/>
        <v>2.0576131687242798E-4</v>
      </c>
    </row>
    <row r="121" spans="1:9" ht="15.3" x14ac:dyDescent="0.5">
      <c r="A121" s="167" t="s">
        <v>985</v>
      </c>
      <c r="B121" s="70" t="s">
        <v>1762</v>
      </c>
      <c r="C121" s="4" t="s">
        <v>125</v>
      </c>
      <c r="D121" s="125" t="s">
        <v>333</v>
      </c>
      <c r="E121" s="167" t="s">
        <v>2487</v>
      </c>
      <c r="F121" s="167" t="s">
        <v>2490</v>
      </c>
      <c r="G121" s="168">
        <f t="shared" si="10"/>
        <v>6.1728395061728394E-4</v>
      </c>
      <c r="H121" s="167">
        <v>3</v>
      </c>
      <c r="I121" s="168">
        <f t="shared" si="7"/>
        <v>2.0576131687242798E-4</v>
      </c>
    </row>
    <row r="122" spans="1:9" ht="15.3" x14ac:dyDescent="0.5">
      <c r="A122" s="169">
        <v>7</v>
      </c>
      <c r="B122" s="165" t="s">
        <v>1789</v>
      </c>
      <c r="C122" s="167"/>
      <c r="D122" s="167"/>
      <c r="E122" s="167"/>
      <c r="F122" s="167"/>
      <c r="G122" s="168"/>
      <c r="H122" s="167"/>
      <c r="I122" s="169" t="s">
        <v>1590</v>
      </c>
    </row>
    <row r="123" spans="1:9" ht="15.3" x14ac:dyDescent="0.5">
      <c r="A123" s="167" t="s">
        <v>475</v>
      </c>
      <c r="B123" s="70" t="s">
        <v>1790</v>
      </c>
      <c r="C123" s="4" t="s">
        <v>195</v>
      </c>
      <c r="D123" s="125" t="s">
        <v>333</v>
      </c>
      <c r="E123" s="167" t="s">
        <v>2487</v>
      </c>
      <c r="F123" s="167" t="s">
        <v>2490</v>
      </c>
      <c r="G123" s="168">
        <f>1/1620</f>
        <v>6.1728395061728394E-4</v>
      </c>
      <c r="H123" s="167">
        <v>3</v>
      </c>
      <c r="I123" s="168">
        <f>G123/H123</f>
        <v>2.0576131687242798E-4</v>
      </c>
    </row>
    <row r="124" spans="1:9" ht="15.3" x14ac:dyDescent="0.5">
      <c r="A124" s="167" t="s">
        <v>476</v>
      </c>
      <c r="B124" s="70" t="s">
        <v>806</v>
      </c>
      <c r="C124" s="4" t="s">
        <v>195</v>
      </c>
      <c r="D124" s="125" t="s">
        <v>940</v>
      </c>
      <c r="E124" s="167" t="s">
        <v>2486</v>
      </c>
      <c r="F124" s="167" t="s">
        <v>2489</v>
      </c>
      <c r="G124" s="168">
        <f>2/1620</f>
        <v>1.2345679012345679E-3</v>
      </c>
      <c r="H124" s="167">
        <v>3</v>
      </c>
      <c r="I124" s="168">
        <f t="shared" ref="I124:I187" si="11">G124/H124</f>
        <v>4.1152263374485596E-4</v>
      </c>
    </row>
    <row r="125" spans="1:9" ht="15.3" x14ac:dyDescent="0.5">
      <c r="A125" s="167" t="s">
        <v>477</v>
      </c>
      <c r="B125" s="70" t="s">
        <v>1791</v>
      </c>
      <c r="C125" s="4" t="s">
        <v>195</v>
      </c>
      <c r="D125" s="125" t="s">
        <v>333</v>
      </c>
      <c r="E125" s="167" t="s">
        <v>2487</v>
      </c>
      <c r="F125" s="167" t="s">
        <v>2490</v>
      </c>
      <c r="G125" s="168">
        <f>1/1620</f>
        <v>6.1728395061728394E-4</v>
      </c>
      <c r="H125" s="167">
        <v>3</v>
      </c>
      <c r="I125" s="168">
        <f t="shared" si="11"/>
        <v>2.0576131687242798E-4</v>
      </c>
    </row>
    <row r="126" spans="1:9" ht="15.3" x14ac:dyDescent="0.5">
      <c r="A126" s="167" t="s">
        <v>478</v>
      </c>
      <c r="B126" s="70" t="s">
        <v>1792</v>
      </c>
      <c r="C126" s="4" t="s">
        <v>195</v>
      </c>
      <c r="D126" s="125" t="s">
        <v>333</v>
      </c>
      <c r="E126" s="167" t="s">
        <v>2487</v>
      </c>
      <c r="F126" s="167" t="s">
        <v>2490</v>
      </c>
      <c r="G126" s="168">
        <f t="shared" ref="G126:G128" si="12">1/1620</f>
        <v>6.1728395061728394E-4</v>
      </c>
      <c r="H126" s="167">
        <v>3</v>
      </c>
      <c r="I126" s="168">
        <f t="shared" si="11"/>
        <v>2.0576131687242798E-4</v>
      </c>
    </row>
    <row r="127" spans="1:9" ht="15.3" x14ac:dyDescent="0.5">
      <c r="A127" s="167" t="s">
        <v>479</v>
      </c>
      <c r="B127" s="70" t="s">
        <v>69</v>
      </c>
      <c r="C127" s="4" t="s">
        <v>195</v>
      </c>
      <c r="D127" s="125" t="s">
        <v>333</v>
      </c>
      <c r="E127" s="167" t="s">
        <v>2487</v>
      </c>
      <c r="F127" s="167" t="s">
        <v>2490</v>
      </c>
      <c r="G127" s="168">
        <f t="shared" si="12"/>
        <v>6.1728395061728394E-4</v>
      </c>
      <c r="H127" s="167">
        <v>5</v>
      </c>
      <c r="I127" s="168">
        <f t="shared" si="11"/>
        <v>1.2345679012345679E-4</v>
      </c>
    </row>
    <row r="128" spans="1:9" ht="15.3" x14ac:dyDescent="0.5">
      <c r="A128" s="167" t="s">
        <v>483</v>
      </c>
      <c r="B128" s="70" t="s">
        <v>68</v>
      </c>
      <c r="C128" s="4" t="s">
        <v>125</v>
      </c>
      <c r="D128" s="125" t="s">
        <v>333</v>
      </c>
      <c r="E128" s="167" t="s">
        <v>2487</v>
      </c>
      <c r="F128" s="167" t="s">
        <v>2490</v>
      </c>
      <c r="G128" s="168">
        <f t="shared" si="12"/>
        <v>6.1728395061728394E-4</v>
      </c>
      <c r="H128" s="167">
        <v>7</v>
      </c>
      <c r="I128" s="168">
        <f t="shared" si="11"/>
        <v>8.8183421516754842E-5</v>
      </c>
    </row>
    <row r="129" spans="1:9" ht="15.3" x14ac:dyDescent="0.5">
      <c r="A129" s="167" t="s">
        <v>484</v>
      </c>
      <c r="B129" s="70" t="s">
        <v>1793</v>
      </c>
      <c r="C129" s="4" t="s">
        <v>125</v>
      </c>
      <c r="D129" s="167" t="s">
        <v>287</v>
      </c>
      <c r="E129" s="167" t="s">
        <v>2427</v>
      </c>
      <c r="F129" s="167" t="s">
        <v>2394</v>
      </c>
      <c r="G129" s="168">
        <f>1/360</f>
        <v>2.7777777777777779E-3</v>
      </c>
      <c r="H129" s="167">
        <v>3</v>
      </c>
      <c r="I129" s="168">
        <f t="shared" si="11"/>
        <v>9.2592592592592596E-4</v>
      </c>
    </row>
    <row r="130" spans="1:9" ht="15.3" x14ac:dyDescent="0.5">
      <c r="A130" s="167" t="s">
        <v>485</v>
      </c>
      <c r="B130" s="70" t="s">
        <v>1794</v>
      </c>
      <c r="C130" s="4" t="s">
        <v>125</v>
      </c>
      <c r="D130" s="125" t="s">
        <v>940</v>
      </c>
      <c r="E130" s="167" t="s">
        <v>2486</v>
      </c>
      <c r="F130" s="167" t="s">
        <v>2489</v>
      </c>
      <c r="G130" s="168">
        <f>2/1620</f>
        <v>1.2345679012345679E-3</v>
      </c>
      <c r="H130" s="167">
        <v>3</v>
      </c>
      <c r="I130" s="168">
        <f t="shared" si="11"/>
        <v>4.1152263374485596E-4</v>
      </c>
    </row>
    <row r="131" spans="1:9" ht="15.3" x14ac:dyDescent="0.5">
      <c r="A131" s="167" t="s">
        <v>486</v>
      </c>
      <c r="B131" s="70" t="s">
        <v>1795</v>
      </c>
      <c r="C131" s="4" t="s">
        <v>197</v>
      </c>
      <c r="D131" s="167" t="s">
        <v>287</v>
      </c>
      <c r="E131" s="167" t="s">
        <v>2427</v>
      </c>
      <c r="F131" s="167" t="s">
        <v>2394</v>
      </c>
      <c r="G131" s="168">
        <f>1/360</f>
        <v>2.7777777777777779E-3</v>
      </c>
      <c r="H131" s="167">
        <v>3</v>
      </c>
      <c r="I131" s="168">
        <f t="shared" si="11"/>
        <v>9.2592592592592596E-4</v>
      </c>
    </row>
    <row r="132" spans="1:9" ht="15.3" x14ac:dyDescent="0.5">
      <c r="A132" s="167" t="s">
        <v>487</v>
      </c>
      <c r="B132" s="70" t="s">
        <v>1796</v>
      </c>
      <c r="C132" s="4" t="s">
        <v>125</v>
      </c>
      <c r="D132" s="125" t="s">
        <v>333</v>
      </c>
      <c r="E132" s="167" t="s">
        <v>2487</v>
      </c>
      <c r="F132" s="167" t="s">
        <v>2490</v>
      </c>
      <c r="G132" s="168">
        <f>1/1620</f>
        <v>6.1728395061728394E-4</v>
      </c>
      <c r="H132" s="167">
        <v>3</v>
      </c>
      <c r="I132" s="168">
        <f t="shared" si="11"/>
        <v>2.0576131687242798E-4</v>
      </c>
    </row>
    <row r="133" spans="1:9" ht="15.3" x14ac:dyDescent="0.5">
      <c r="A133" s="167" t="s">
        <v>488</v>
      </c>
      <c r="B133" s="70" t="s">
        <v>1797</v>
      </c>
      <c r="C133" s="4" t="s">
        <v>125</v>
      </c>
      <c r="D133" s="125" t="s">
        <v>333</v>
      </c>
      <c r="E133" s="167" t="s">
        <v>2487</v>
      </c>
      <c r="F133" s="167" t="s">
        <v>2490</v>
      </c>
      <c r="G133" s="168">
        <f t="shared" ref="G133:G139" si="13">1/1620</f>
        <v>6.1728395061728394E-4</v>
      </c>
      <c r="H133" s="167">
        <v>3</v>
      </c>
      <c r="I133" s="168">
        <f t="shared" si="11"/>
        <v>2.0576131687242798E-4</v>
      </c>
    </row>
    <row r="134" spans="1:9" ht="15.3" x14ac:dyDescent="0.5">
      <c r="A134" s="167" t="s">
        <v>489</v>
      </c>
      <c r="B134" s="70" t="s">
        <v>1798</v>
      </c>
      <c r="C134" s="4" t="s">
        <v>125</v>
      </c>
      <c r="D134" s="125" t="s">
        <v>333</v>
      </c>
      <c r="E134" s="167" t="s">
        <v>2487</v>
      </c>
      <c r="F134" s="167" t="s">
        <v>2490</v>
      </c>
      <c r="G134" s="168">
        <f t="shared" si="13"/>
        <v>6.1728395061728394E-4</v>
      </c>
      <c r="H134" s="167">
        <v>3</v>
      </c>
      <c r="I134" s="168">
        <f t="shared" si="11"/>
        <v>2.0576131687242798E-4</v>
      </c>
    </row>
    <row r="135" spans="1:9" ht="30.6" x14ac:dyDescent="0.5">
      <c r="A135" s="167" t="s">
        <v>518</v>
      </c>
      <c r="B135" s="16" t="s">
        <v>1799</v>
      </c>
      <c r="C135" s="4" t="s">
        <v>125</v>
      </c>
      <c r="D135" s="125" t="s">
        <v>333</v>
      </c>
      <c r="E135" s="167" t="s">
        <v>2487</v>
      </c>
      <c r="F135" s="167" t="s">
        <v>2490</v>
      </c>
      <c r="G135" s="168">
        <f t="shared" si="13"/>
        <v>6.1728395061728394E-4</v>
      </c>
      <c r="H135" s="167">
        <v>3</v>
      </c>
      <c r="I135" s="168">
        <f t="shared" si="11"/>
        <v>2.0576131687242798E-4</v>
      </c>
    </row>
    <row r="136" spans="1:9" ht="15.3" x14ac:dyDescent="0.5">
      <c r="A136" s="167" t="s">
        <v>519</v>
      </c>
      <c r="B136" s="70" t="s">
        <v>1800</v>
      </c>
      <c r="C136" s="4" t="s">
        <v>125</v>
      </c>
      <c r="D136" s="125" t="s">
        <v>333</v>
      </c>
      <c r="E136" s="167" t="s">
        <v>2487</v>
      </c>
      <c r="F136" s="167" t="s">
        <v>2490</v>
      </c>
      <c r="G136" s="168">
        <f t="shared" si="13"/>
        <v>6.1728395061728394E-4</v>
      </c>
      <c r="H136" s="167">
        <v>3</v>
      </c>
      <c r="I136" s="168">
        <f t="shared" si="11"/>
        <v>2.0576131687242798E-4</v>
      </c>
    </row>
    <row r="137" spans="1:9" ht="15.3" x14ac:dyDescent="0.5">
      <c r="A137" s="167" t="s">
        <v>520</v>
      </c>
      <c r="B137" s="70" t="s">
        <v>1801</v>
      </c>
      <c r="C137" s="4" t="s">
        <v>125</v>
      </c>
      <c r="D137" s="125" t="s">
        <v>333</v>
      </c>
      <c r="E137" s="167" t="s">
        <v>2487</v>
      </c>
      <c r="F137" s="167" t="s">
        <v>2490</v>
      </c>
      <c r="G137" s="168">
        <f t="shared" si="13"/>
        <v>6.1728395061728394E-4</v>
      </c>
      <c r="H137" s="167">
        <v>3</v>
      </c>
      <c r="I137" s="168">
        <f t="shared" si="11"/>
        <v>2.0576131687242798E-4</v>
      </c>
    </row>
    <row r="138" spans="1:9" ht="15.3" x14ac:dyDescent="0.5">
      <c r="A138" s="167" t="s">
        <v>521</v>
      </c>
      <c r="B138" s="70" t="s">
        <v>1802</v>
      </c>
      <c r="C138" s="4" t="s">
        <v>125</v>
      </c>
      <c r="D138" s="125" t="s">
        <v>333</v>
      </c>
      <c r="E138" s="167" t="s">
        <v>2487</v>
      </c>
      <c r="F138" s="167" t="s">
        <v>2490</v>
      </c>
      <c r="G138" s="168">
        <f t="shared" si="13"/>
        <v>6.1728395061728394E-4</v>
      </c>
      <c r="H138" s="167">
        <v>3</v>
      </c>
      <c r="I138" s="168">
        <f t="shared" si="11"/>
        <v>2.0576131687242798E-4</v>
      </c>
    </row>
    <row r="139" spans="1:9" ht="15.3" x14ac:dyDescent="0.5">
      <c r="A139" s="167" t="s">
        <v>522</v>
      </c>
      <c r="B139" s="70" t="s">
        <v>1803</v>
      </c>
      <c r="C139" s="4" t="s">
        <v>125</v>
      </c>
      <c r="D139" s="125" t="s">
        <v>333</v>
      </c>
      <c r="E139" s="167" t="s">
        <v>2487</v>
      </c>
      <c r="F139" s="167" t="s">
        <v>2490</v>
      </c>
      <c r="G139" s="168">
        <f t="shared" si="13"/>
        <v>6.1728395061728394E-4</v>
      </c>
      <c r="H139" s="167">
        <v>3</v>
      </c>
      <c r="I139" s="168">
        <f t="shared" si="11"/>
        <v>2.0576131687242798E-4</v>
      </c>
    </row>
    <row r="140" spans="1:9" ht="15.3" x14ac:dyDescent="0.5">
      <c r="A140" s="167" t="s">
        <v>523</v>
      </c>
      <c r="B140" s="70" t="s">
        <v>1804</v>
      </c>
      <c r="C140" s="4" t="s">
        <v>195</v>
      </c>
      <c r="D140" s="125" t="s">
        <v>939</v>
      </c>
      <c r="E140" s="167" t="s">
        <v>2485</v>
      </c>
      <c r="F140" s="167" t="s">
        <v>2488</v>
      </c>
      <c r="G140" s="168">
        <f>7/1620</f>
        <v>4.3209876543209872E-3</v>
      </c>
      <c r="H140" s="167">
        <v>3</v>
      </c>
      <c r="I140" s="168">
        <f t="shared" si="11"/>
        <v>1.4403292181069957E-3</v>
      </c>
    </row>
    <row r="141" spans="1:9" ht="15.3" x14ac:dyDescent="0.5">
      <c r="A141" s="167" t="s">
        <v>524</v>
      </c>
      <c r="B141" s="70" t="s">
        <v>798</v>
      </c>
      <c r="C141" s="4" t="s">
        <v>195</v>
      </c>
      <c r="D141" s="125" t="s">
        <v>939</v>
      </c>
      <c r="E141" s="167" t="s">
        <v>2485</v>
      </c>
      <c r="F141" s="167" t="s">
        <v>2488</v>
      </c>
      <c r="G141" s="168">
        <f t="shared" ref="G141:G144" si="14">7/1620</f>
        <v>4.3209876543209872E-3</v>
      </c>
      <c r="H141" s="167">
        <v>3</v>
      </c>
      <c r="I141" s="168">
        <f t="shared" si="11"/>
        <v>1.4403292181069957E-3</v>
      </c>
    </row>
    <row r="142" spans="1:9" ht="15.3" x14ac:dyDescent="0.5">
      <c r="A142" s="167" t="s">
        <v>1039</v>
      </c>
      <c r="B142" s="70" t="s">
        <v>1805</v>
      </c>
      <c r="C142" s="4" t="s">
        <v>195</v>
      </c>
      <c r="D142" s="125" t="s">
        <v>939</v>
      </c>
      <c r="E142" s="167" t="s">
        <v>2485</v>
      </c>
      <c r="F142" s="167" t="s">
        <v>2488</v>
      </c>
      <c r="G142" s="168">
        <f t="shared" si="14"/>
        <v>4.3209876543209872E-3</v>
      </c>
      <c r="H142" s="167">
        <v>3</v>
      </c>
      <c r="I142" s="168">
        <f>G142/H142</f>
        <v>1.4403292181069957E-3</v>
      </c>
    </row>
    <row r="143" spans="1:9" ht="15.3" x14ac:dyDescent="0.5">
      <c r="A143" s="167" t="s">
        <v>1040</v>
      </c>
      <c r="B143" s="70" t="s">
        <v>1806</v>
      </c>
      <c r="C143" s="4" t="s">
        <v>195</v>
      </c>
      <c r="D143" s="125" t="s">
        <v>939</v>
      </c>
      <c r="E143" s="167" t="s">
        <v>2485</v>
      </c>
      <c r="F143" s="167" t="s">
        <v>2488</v>
      </c>
      <c r="G143" s="168">
        <f t="shared" si="14"/>
        <v>4.3209876543209872E-3</v>
      </c>
      <c r="H143" s="167">
        <v>3</v>
      </c>
      <c r="I143" s="168">
        <f t="shared" si="11"/>
        <v>1.4403292181069957E-3</v>
      </c>
    </row>
    <row r="144" spans="1:9" ht="15.3" x14ac:dyDescent="0.5">
      <c r="A144" s="167" t="s">
        <v>1041</v>
      </c>
      <c r="B144" s="70" t="s">
        <v>775</v>
      </c>
      <c r="C144" s="4" t="s">
        <v>195</v>
      </c>
      <c r="D144" s="125" t="s">
        <v>939</v>
      </c>
      <c r="E144" s="167" t="s">
        <v>2485</v>
      </c>
      <c r="F144" s="167" t="s">
        <v>2488</v>
      </c>
      <c r="G144" s="168">
        <f t="shared" si="14"/>
        <v>4.3209876543209872E-3</v>
      </c>
      <c r="H144" s="167">
        <v>3</v>
      </c>
      <c r="I144" s="168">
        <f t="shared" si="11"/>
        <v>1.4403292181069957E-3</v>
      </c>
    </row>
    <row r="145" spans="1:9" ht="15.3" x14ac:dyDescent="0.5">
      <c r="A145" s="167" t="s">
        <v>1042</v>
      </c>
      <c r="B145" s="70" t="s">
        <v>795</v>
      </c>
      <c r="C145" s="4" t="s">
        <v>195</v>
      </c>
      <c r="D145" s="125" t="s">
        <v>979</v>
      </c>
      <c r="E145" s="167" t="s">
        <v>2491</v>
      </c>
      <c r="F145" s="167" t="s">
        <v>2499</v>
      </c>
      <c r="G145" s="168">
        <f>50/1620</f>
        <v>3.0864197530864196E-2</v>
      </c>
      <c r="H145" s="167">
        <v>3</v>
      </c>
      <c r="I145" s="168">
        <f t="shared" si="11"/>
        <v>1.0288065843621399E-2</v>
      </c>
    </row>
    <row r="146" spans="1:9" ht="15.3" x14ac:dyDescent="0.5">
      <c r="A146" s="167" t="s">
        <v>1043</v>
      </c>
      <c r="B146" s="70" t="s">
        <v>1807</v>
      </c>
      <c r="C146" s="4" t="s">
        <v>195</v>
      </c>
      <c r="D146" s="125" t="s">
        <v>1843</v>
      </c>
      <c r="E146" s="167" t="s">
        <v>2492</v>
      </c>
      <c r="F146" s="167" t="s">
        <v>2500</v>
      </c>
      <c r="G146" s="168">
        <f>20/1620</f>
        <v>1.2345679012345678E-2</v>
      </c>
      <c r="H146" s="167">
        <v>3</v>
      </c>
      <c r="I146" s="168">
        <f t="shared" si="11"/>
        <v>4.1152263374485592E-3</v>
      </c>
    </row>
    <row r="147" spans="1:9" ht="15.3" x14ac:dyDescent="0.5">
      <c r="A147" s="167" t="s">
        <v>1044</v>
      </c>
      <c r="B147" s="70" t="s">
        <v>1808</v>
      </c>
      <c r="C147" s="4" t="s">
        <v>125</v>
      </c>
      <c r="D147" s="125" t="s">
        <v>1844</v>
      </c>
      <c r="E147" s="167" t="s">
        <v>2493</v>
      </c>
      <c r="F147" s="167" t="s">
        <v>2501</v>
      </c>
      <c r="G147" s="168">
        <f>25/1620</f>
        <v>1.5432098765432098E-2</v>
      </c>
      <c r="H147" s="167">
        <v>3</v>
      </c>
      <c r="I147" s="168">
        <f t="shared" si="11"/>
        <v>5.1440329218106996E-3</v>
      </c>
    </row>
    <row r="148" spans="1:9" ht="15.3" x14ac:dyDescent="0.5">
      <c r="A148" s="167" t="s">
        <v>1045</v>
      </c>
      <c r="B148" s="70" t="s">
        <v>1809</v>
      </c>
      <c r="C148" s="4" t="s">
        <v>195</v>
      </c>
      <c r="D148" s="125" t="s">
        <v>1843</v>
      </c>
      <c r="E148" s="167" t="s">
        <v>2492</v>
      </c>
      <c r="F148" s="167" t="s">
        <v>2500</v>
      </c>
      <c r="G148" s="168">
        <f>20/1620</f>
        <v>1.2345679012345678E-2</v>
      </c>
      <c r="H148" s="167">
        <v>3</v>
      </c>
      <c r="I148" s="168">
        <f t="shared" si="11"/>
        <v>4.1152263374485592E-3</v>
      </c>
    </row>
    <row r="149" spans="1:9" ht="15.3" x14ac:dyDescent="0.5">
      <c r="A149" s="167" t="s">
        <v>1046</v>
      </c>
      <c r="B149" s="70" t="s">
        <v>1810</v>
      </c>
      <c r="C149" s="4" t="s">
        <v>195</v>
      </c>
      <c r="D149" s="125" t="s">
        <v>1843</v>
      </c>
      <c r="E149" s="167" t="s">
        <v>2492</v>
      </c>
      <c r="F149" s="167" t="s">
        <v>2500</v>
      </c>
      <c r="G149" s="168">
        <f>20/1620</f>
        <v>1.2345679012345678E-2</v>
      </c>
      <c r="H149" s="167">
        <v>3</v>
      </c>
      <c r="I149" s="168">
        <f t="shared" si="11"/>
        <v>4.1152263374485592E-3</v>
      </c>
    </row>
    <row r="150" spans="1:9" ht="15.3" x14ac:dyDescent="0.5">
      <c r="A150" s="167" t="s">
        <v>1047</v>
      </c>
      <c r="B150" s="70" t="s">
        <v>1811</v>
      </c>
      <c r="C150" s="4" t="s">
        <v>125</v>
      </c>
      <c r="D150" s="125" t="s">
        <v>1845</v>
      </c>
      <c r="E150" s="167" t="s">
        <v>2494</v>
      </c>
      <c r="F150" s="167" t="s">
        <v>2502</v>
      </c>
      <c r="G150" s="168">
        <f>10/1620</f>
        <v>6.1728395061728392E-3</v>
      </c>
      <c r="H150" s="167">
        <v>3</v>
      </c>
      <c r="I150" s="168">
        <f t="shared" si="11"/>
        <v>2.0576131687242796E-3</v>
      </c>
    </row>
    <row r="151" spans="1:9" ht="15.3" x14ac:dyDescent="0.5">
      <c r="A151" s="167" t="s">
        <v>1055</v>
      </c>
      <c r="B151" s="70" t="s">
        <v>1812</v>
      </c>
      <c r="C151" s="4" t="s">
        <v>195</v>
      </c>
      <c r="D151" s="125" t="s">
        <v>939</v>
      </c>
      <c r="E151" s="167" t="s">
        <v>2485</v>
      </c>
      <c r="F151" s="167" t="s">
        <v>2488</v>
      </c>
      <c r="G151" s="168">
        <f>7/1620</f>
        <v>4.3209876543209872E-3</v>
      </c>
      <c r="H151" s="167">
        <v>3</v>
      </c>
      <c r="I151" s="168">
        <f t="shared" si="11"/>
        <v>1.4403292181069957E-3</v>
      </c>
    </row>
    <row r="152" spans="1:9" ht="15.3" x14ac:dyDescent="0.5">
      <c r="A152" s="167" t="s">
        <v>1056</v>
      </c>
      <c r="B152" s="70" t="s">
        <v>1813</v>
      </c>
      <c r="C152" s="4" t="s">
        <v>195</v>
      </c>
      <c r="D152" s="125" t="s">
        <v>939</v>
      </c>
      <c r="E152" s="167" t="s">
        <v>2485</v>
      </c>
      <c r="F152" s="167" t="s">
        <v>2488</v>
      </c>
      <c r="G152" s="168">
        <f t="shared" ref="G152:G155" si="15">7/1620</f>
        <v>4.3209876543209872E-3</v>
      </c>
      <c r="H152" s="167">
        <v>3</v>
      </c>
      <c r="I152" s="168">
        <f t="shared" si="11"/>
        <v>1.4403292181069957E-3</v>
      </c>
    </row>
    <row r="153" spans="1:9" ht="15.3" x14ac:dyDescent="0.5">
      <c r="A153" s="167" t="s">
        <v>1063</v>
      </c>
      <c r="B153" s="70" t="s">
        <v>1814</v>
      </c>
      <c r="C153" s="4" t="s">
        <v>195</v>
      </c>
      <c r="D153" s="125" t="s">
        <v>939</v>
      </c>
      <c r="E153" s="167" t="s">
        <v>2485</v>
      </c>
      <c r="F153" s="167" t="s">
        <v>2488</v>
      </c>
      <c r="G153" s="168">
        <f t="shared" si="15"/>
        <v>4.3209876543209872E-3</v>
      </c>
      <c r="H153" s="167">
        <v>3</v>
      </c>
      <c r="I153" s="168">
        <f t="shared" si="11"/>
        <v>1.4403292181069957E-3</v>
      </c>
    </row>
    <row r="154" spans="1:9" ht="15.3" x14ac:dyDescent="0.5">
      <c r="A154" s="167" t="s">
        <v>1064</v>
      </c>
      <c r="B154" s="70" t="s">
        <v>1815</v>
      </c>
      <c r="C154" s="4" t="s">
        <v>195</v>
      </c>
      <c r="D154" s="125" t="s">
        <v>939</v>
      </c>
      <c r="E154" s="167" t="s">
        <v>2485</v>
      </c>
      <c r="F154" s="167" t="s">
        <v>2488</v>
      </c>
      <c r="G154" s="168">
        <f t="shared" si="15"/>
        <v>4.3209876543209872E-3</v>
      </c>
      <c r="H154" s="167">
        <v>3</v>
      </c>
      <c r="I154" s="168">
        <f t="shared" si="11"/>
        <v>1.4403292181069957E-3</v>
      </c>
    </row>
    <row r="155" spans="1:9" ht="15.3" x14ac:dyDescent="0.5">
      <c r="A155" s="167" t="s">
        <v>1065</v>
      </c>
      <c r="B155" s="70" t="s">
        <v>1816</v>
      </c>
      <c r="C155" s="4" t="s">
        <v>195</v>
      </c>
      <c r="D155" s="125" t="s">
        <v>939</v>
      </c>
      <c r="E155" s="167" t="s">
        <v>2485</v>
      </c>
      <c r="F155" s="167" t="s">
        <v>2488</v>
      </c>
      <c r="G155" s="168">
        <f t="shared" si="15"/>
        <v>4.3209876543209872E-3</v>
      </c>
      <c r="H155" s="167">
        <v>3</v>
      </c>
      <c r="I155" s="168">
        <f t="shared" si="11"/>
        <v>1.4403292181069957E-3</v>
      </c>
    </row>
    <row r="156" spans="1:9" ht="15.3" x14ac:dyDescent="0.5">
      <c r="A156" s="167" t="s">
        <v>1066</v>
      </c>
      <c r="B156" s="70" t="s">
        <v>1817</v>
      </c>
      <c r="C156" s="4" t="s">
        <v>195</v>
      </c>
      <c r="D156" s="125" t="s">
        <v>1845</v>
      </c>
      <c r="E156" s="167" t="s">
        <v>2494</v>
      </c>
      <c r="F156" s="167" t="s">
        <v>2502</v>
      </c>
      <c r="G156" s="168">
        <f>10/1620</f>
        <v>6.1728395061728392E-3</v>
      </c>
      <c r="H156" s="167">
        <v>3</v>
      </c>
      <c r="I156" s="168">
        <f t="shared" si="11"/>
        <v>2.0576131687242796E-3</v>
      </c>
    </row>
    <row r="157" spans="1:9" ht="15.3" x14ac:dyDescent="0.5">
      <c r="A157" s="167" t="s">
        <v>1067</v>
      </c>
      <c r="B157" s="70" t="s">
        <v>804</v>
      </c>
      <c r="C157" s="4" t="s">
        <v>195</v>
      </c>
      <c r="D157" s="125" t="s">
        <v>939</v>
      </c>
      <c r="E157" s="167" t="s">
        <v>2485</v>
      </c>
      <c r="F157" s="167" t="s">
        <v>2488</v>
      </c>
      <c r="G157" s="168">
        <f>7/1620</f>
        <v>4.3209876543209872E-3</v>
      </c>
      <c r="H157" s="167">
        <v>3</v>
      </c>
      <c r="I157" s="168">
        <f t="shared" si="11"/>
        <v>1.4403292181069957E-3</v>
      </c>
    </row>
    <row r="158" spans="1:9" ht="15.3" x14ac:dyDescent="0.5">
      <c r="A158" s="167" t="s">
        <v>1068</v>
      </c>
      <c r="B158" s="70" t="s">
        <v>1818</v>
      </c>
      <c r="C158" s="4" t="s">
        <v>195</v>
      </c>
      <c r="D158" s="125" t="s">
        <v>939</v>
      </c>
      <c r="E158" s="167" t="s">
        <v>2485</v>
      </c>
      <c r="F158" s="167" t="s">
        <v>2488</v>
      </c>
      <c r="G158" s="168">
        <f t="shared" ref="G158:G161" si="16">7/1620</f>
        <v>4.3209876543209872E-3</v>
      </c>
      <c r="H158" s="167">
        <v>3</v>
      </c>
      <c r="I158" s="168">
        <f>G158/H158</f>
        <v>1.4403292181069957E-3</v>
      </c>
    </row>
    <row r="159" spans="1:9" ht="15.3" x14ac:dyDescent="0.5">
      <c r="A159" s="167" t="s">
        <v>1069</v>
      </c>
      <c r="B159" s="70" t="s">
        <v>786</v>
      </c>
      <c r="C159" s="4" t="s">
        <v>195</v>
      </c>
      <c r="D159" s="125" t="s">
        <v>939</v>
      </c>
      <c r="E159" s="167" t="s">
        <v>2485</v>
      </c>
      <c r="F159" s="167" t="s">
        <v>2488</v>
      </c>
      <c r="G159" s="168">
        <f t="shared" si="16"/>
        <v>4.3209876543209872E-3</v>
      </c>
      <c r="H159" s="167">
        <v>3</v>
      </c>
      <c r="I159" s="168">
        <f t="shared" si="11"/>
        <v>1.4403292181069957E-3</v>
      </c>
    </row>
    <row r="160" spans="1:9" ht="15.3" x14ac:dyDescent="0.5">
      <c r="A160" s="167" t="s">
        <v>1485</v>
      </c>
      <c r="B160" s="70" t="s">
        <v>801</v>
      </c>
      <c r="C160" s="4" t="s">
        <v>195</v>
      </c>
      <c r="D160" s="125" t="s">
        <v>939</v>
      </c>
      <c r="E160" s="167" t="s">
        <v>2485</v>
      </c>
      <c r="F160" s="167" t="s">
        <v>2488</v>
      </c>
      <c r="G160" s="168">
        <f t="shared" si="16"/>
        <v>4.3209876543209872E-3</v>
      </c>
      <c r="H160" s="167">
        <v>3</v>
      </c>
      <c r="I160" s="168">
        <f t="shared" si="11"/>
        <v>1.4403292181069957E-3</v>
      </c>
    </row>
    <row r="161" spans="1:9" ht="15.3" x14ac:dyDescent="0.5">
      <c r="A161" s="167" t="s">
        <v>1486</v>
      </c>
      <c r="B161" s="70" t="s">
        <v>1819</v>
      </c>
      <c r="C161" s="4" t="s">
        <v>195</v>
      </c>
      <c r="D161" s="125" t="s">
        <v>939</v>
      </c>
      <c r="E161" s="167" t="s">
        <v>2485</v>
      </c>
      <c r="F161" s="167" t="s">
        <v>2488</v>
      </c>
      <c r="G161" s="168">
        <f t="shared" si="16"/>
        <v>4.3209876543209872E-3</v>
      </c>
      <c r="H161" s="167">
        <v>3</v>
      </c>
      <c r="I161" s="168">
        <f t="shared" si="11"/>
        <v>1.4403292181069957E-3</v>
      </c>
    </row>
    <row r="162" spans="1:9" ht="15.3" x14ac:dyDescent="0.5">
      <c r="A162" s="167" t="s">
        <v>1487</v>
      </c>
      <c r="B162" s="70" t="s">
        <v>1820</v>
      </c>
      <c r="C162" s="4" t="s">
        <v>195</v>
      </c>
      <c r="D162" s="125" t="s">
        <v>940</v>
      </c>
      <c r="E162" s="167" t="s">
        <v>2486</v>
      </c>
      <c r="F162" s="167" t="s">
        <v>2489</v>
      </c>
      <c r="G162" s="168">
        <f>2/1620</f>
        <v>1.2345679012345679E-3</v>
      </c>
      <c r="H162" s="167">
        <v>3</v>
      </c>
      <c r="I162" s="168">
        <f t="shared" si="11"/>
        <v>4.1152263374485596E-4</v>
      </c>
    </row>
    <row r="163" spans="1:9" ht="15.3" x14ac:dyDescent="0.5">
      <c r="A163" s="167" t="s">
        <v>1488</v>
      </c>
      <c r="B163" s="70" t="s">
        <v>1821</v>
      </c>
      <c r="C163" s="4" t="s">
        <v>125</v>
      </c>
      <c r="D163" s="125" t="s">
        <v>939</v>
      </c>
      <c r="E163" s="167" t="s">
        <v>2485</v>
      </c>
      <c r="F163" s="167" t="s">
        <v>2488</v>
      </c>
      <c r="G163" s="168">
        <f>7/1620</f>
        <v>4.3209876543209872E-3</v>
      </c>
      <c r="H163" s="167">
        <v>3</v>
      </c>
      <c r="I163" s="168">
        <f t="shared" si="11"/>
        <v>1.4403292181069957E-3</v>
      </c>
    </row>
    <row r="164" spans="1:9" ht="15.3" x14ac:dyDescent="0.5">
      <c r="A164" s="167" t="s">
        <v>1489</v>
      </c>
      <c r="B164" s="70" t="s">
        <v>1822</v>
      </c>
      <c r="C164" s="4" t="s">
        <v>195</v>
      </c>
      <c r="D164" s="125" t="s">
        <v>939</v>
      </c>
      <c r="E164" s="167" t="s">
        <v>2485</v>
      </c>
      <c r="F164" s="167" t="s">
        <v>2488</v>
      </c>
      <c r="G164" s="168">
        <f t="shared" ref="G164:G167" si="17">7/1620</f>
        <v>4.3209876543209872E-3</v>
      </c>
      <c r="H164" s="167">
        <v>3</v>
      </c>
      <c r="I164" s="168">
        <f t="shared" si="11"/>
        <v>1.4403292181069957E-3</v>
      </c>
    </row>
    <row r="165" spans="1:9" ht="15.3" x14ac:dyDescent="0.5">
      <c r="A165" s="167" t="s">
        <v>1490</v>
      </c>
      <c r="B165" s="70" t="s">
        <v>1823</v>
      </c>
      <c r="C165" s="4" t="s">
        <v>195</v>
      </c>
      <c r="D165" s="125" t="s">
        <v>939</v>
      </c>
      <c r="E165" s="167" t="s">
        <v>2485</v>
      </c>
      <c r="F165" s="167" t="s">
        <v>2488</v>
      </c>
      <c r="G165" s="168">
        <f t="shared" si="17"/>
        <v>4.3209876543209872E-3</v>
      </c>
      <c r="H165" s="167">
        <v>3</v>
      </c>
      <c r="I165" s="168">
        <f t="shared" si="11"/>
        <v>1.4403292181069957E-3</v>
      </c>
    </row>
    <row r="166" spans="1:9" ht="15.3" x14ac:dyDescent="0.5">
      <c r="A166" s="167" t="s">
        <v>1491</v>
      </c>
      <c r="B166" s="70" t="s">
        <v>1824</v>
      </c>
      <c r="C166" s="4" t="s">
        <v>125</v>
      </c>
      <c r="D166" s="125" t="s">
        <v>939</v>
      </c>
      <c r="E166" s="167" t="s">
        <v>2485</v>
      </c>
      <c r="F166" s="167" t="s">
        <v>2488</v>
      </c>
      <c r="G166" s="168">
        <f t="shared" si="17"/>
        <v>4.3209876543209872E-3</v>
      </c>
      <c r="H166" s="167">
        <v>3</v>
      </c>
      <c r="I166" s="168">
        <f t="shared" si="11"/>
        <v>1.4403292181069957E-3</v>
      </c>
    </row>
    <row r="167" spans="1:9" ht="15.3" x14ac:dyDescent="0.5">
      <c r="A167" s="167" t="s">
        <v>1492</v>
      </c>
      <c r="B167" s="70" t="s">
        <v>1825</v>
      </c>
      <c r="C167" s="4" t="s">
        <v>125</v>
      </c>
      <c r="D167" s="125" t="s">
        <v>939</v>
      </c>
      <c r="E167" s="167" t="s">
        <v>2485</v>
      </c>
      <c r="F167" s="167" t="s">
        <v>2488</v>
      </c>
      <c r="G167" s="168">
        <f t="shared" si="17"/>
        <v>4.3209876543209872E-3</v>
      </c>
      <c r="H167" s="167">
        <v>3</v>
      </c>
      <c r="I167" s="168">
        <f t="shared" si="11"/>
        <v>1.4403292181069957E-3</v>
      </c>
    </row>
    <row r="168" spans="1:9" ht="15.3" x14ac:dyDescent="0.5">
      <c r="A168" s="167" t="s">
        <v>1493</v>
      </c>
      <c r="B168" s="70" t="s">
        <v>1826</v>
      </c>
      <c r="C168" s="4" t="s">
        <v>1077</v>
      </c>
      <c r="D168" s="125" t="s">
        <v>1846</v>
      </c>
      <c r="E168" s="167" t="s">
        <v>2495</v>
      </c>
      <c r="F168" s="167" t="s">
        <v>2503</v>
      </c>
      <c r="G168" s="168">
        <f>5/1620</f>
        <v>3.0864197530864196E-3</v>
      </c>
      <c r="H168" s="167">
        <v>3</v>
      </c>
      <c r="I168" s="168">
        <f t="shared" si="11"/>
        <v>1.0288065843621398E-3</v>
      </c>
    </row>
    <row r="169" spans="1:9" ht="15.3" x14ac:dyDescent="0.5">
      <c r="A169" s="167" t="s">
        <v>1494</v>
      </c>
      <c r="B169" s="70" t="s">
        <v>1827</v>
      </c>
      <c r="C169" s="4" t="s">
        <v>195</v>
      </c>
      <c r="D169" s="125" t="s">
        <v>939</v>
      </c>
      <c r="E169" s="167" t="s">
        <v>2485</v>
      </c>
      <c r="F169" s="167" t="s">
        <v>2488</v>
      </c>
      <c r="G169" s="168">
        <f>7/1620</f>
        <v>4.3209876543209872E-3</v>
      </c>
      <c r="H169" s="167">
        <v>3</v>
      </c>
      <c r="I169" s="168">
        <f t="shared" si="11"/>
        <v>1.4403292181069957E-3</v>
      </c>
    </row>
    <row r="170" spans="1:9" ht="15.3" x14ac:dyDescent="0.5">
      <c r="A170" s="167" t="s">
        <v>1495</v>
      </c>
      <c r="B170" s="70" t="s">
        <v>1828</v>
      </c>
      <c r="C170" s="4" t="s">
        <v>195</v>
      </c>
      <c r="D170" s="125" t="s">
        <v>939</v>
      </c>
      <c r="E170" s="167" t="s">
        <v>2485</v>
      </c>
      <c r="F170" s="167" t="s">
        <v>2488</v>
      </c>
      <c r="G170" s="168">
        <f t="shared" ref="G170:G171" si="18">7/1620</f>
        <v>4.3209876543209872E-3</v>
      </c>
      <c r="H170" s="167">
        <v>3</v>
      </c>
      <c r="I170" s="168">
        <f t="shared" si="11"/>
        <v>1.4403292181069957E-3</v>
      </c>
    </row>
    <row r="171" spans="1:9" ht="15.3" x14ac:dyDescent="0.5">
      <c r="A171" s="167" t="s">
        <v>1496</v>
      </c>
      <c r="B171" s="70" t="s">
        <v>1829</v>
      </c>
      <c r="C171" s="4" t="s">
        <v>195</v>
      </c>
      <c r="D171" s="125" t="s">
        <v>939</v>
      </c>
      <c r="E171" s="167" t="s">
        <v>2485</v>
      </c>
      <c r="F171" s="167" t="s">
        <v>2488</v>
      </c>
      <c r="G171" s="168">
        <f t="shared" si="18"/>
        <v>4.3209876543209872E-3</v>
      </c>
      <c r="H171" s="167">
        <v>3</v>
      </c>
      <c r="I171" s="168">
        <f t="shared" si="11"/>
        <v>1.4403292181069957E-3</v>
      </c>
    </row>
    <row r="172" spans="1:9" ht="15.3" x14ac:dyDescent="0.5">
      <c r="A172" s="167" t="s">
        <v>1497</v>
      </c>
      <c r="B172" s="70" t="s">
        <v>809</v>
      </c>
      <c r="C172" s="4" t="s">
        <v>195</v>
      </c>
      <c r="D172" s="125" t="s">
        <v>987</v>
      </c>
      <c r="E172" s="167" t="s">
        <v>2496</v>
      </c>
      <c r="F172" s="167" t="s">
        <v>2504</v>
      </c>
      <c r="G172" s="168">
        <f>14/1620</f>
        <v>8.6419753086419745E-3</v>
      </c>
      <c r="H172" s="167">
        <v>3</v>
      </c>
      <c r="I172" s="168">
        <f t="shared" si="11"/>
        <v>2.8806584362139915E-3</v>
      </c>
    </row>
    <row r="173" spans="1:9" ht="15.3" x14ac:dyDescent="0.5">
      <c r="A173" s="167" t="s">
        <v>1498</v>
      </c>
      <c r="B173" s="70" t="s">
        <v>789</v>
      </c>
      <c r="C173" s="4" t="s">
        <v>195</v>
      </c>
      <c r="D173" s="125" t="s">
        <v>987</v>
      </c>
      <c r="E173" s="167" t="s">
        <v>2496</v>
      </c>
      <c r="F173" s="167" t="s">
        <v>2504</v>
      </c>
      <c r="G173" s="168">
        <f>14/1620</f>
        <v>8.6419753086419745E-3</v>
      </c>
      <c r="H173" s="167">
        <v>3</v>
      </c>
      <c r="I173" s="168">
        <f>G173/H173</f>
        <v>2.8806584362139915E-3</v>
      </c>
    </row>
    <row r="174" spans="1:9" ht="15.3" x14ac:dyDescent="0.5">
      <c r="A174" s="167" t="s">
        <v>1499</v>
      </c>
      <c r="B174" s="70" t="s">
        <v>1830</v>
      </c>
      <c r="C174" s="4" t="s">
        <v>195</v>
      </c>
      <c r="D174" s="125" t="s">
        <v>939</v>
      </c>
      <c r="E174" s="167" t="s">
        <v>2485</v>
      </c>
      <c r="F174" s="167" t="s">
        <v>2488</v>
      </c>
      <c r="G174" s="168">
        <f>7/1620</f>
        <v>4.3209876543209872E-3</v>
      </c>
      <c r="H174" s="167">
        <v>3</v>
      </c>
      <c r="I174" s="168">
        <f t="shared" si="11"/>
        <v>1.4403292181069957E-3</v>
      </c>
    </row>
    <row r="175" spans="1:9" ht="15.3" x14ac:dyDescent="0.5">
      <c r="A175" s="167" t="s">
        <v>1500</v>
      </c>
      <c r="B175" s="70" t="s">
        <v>1831</v>
      </c>
      <c r="C175" s="4" t="s">
        <v>195</v>
      </c>
      <c r="D175" s="125" t="s">
        <v>939</v>
      </c>
      <c r="E175" s="167" t="s">
        <v>2485</v>
      </c>
      <c r="F175" s="167" t="s">
        <v>2488</v>
      </c>
      <c r="G175" s="168">
        <f t="shared" ref="G175:G176" si="19">7/1620</f>
        <v>4.3209876543209872E-3</v>
      </c>
      <c r="H175" s="167">
        <v>3</v>
      </c>
      <c r="I175" s="168">
        <f t="shared" si="11"/>
        <v>1.4403292181069957E-3</v>
      </c>
    </row>
    <row r="176" spans="1:9" ht="15.3" x14ac:dyDescent="0.5">
      <c r="A176" s="167" t="s">
        <v>1501</v>
      </c>
      <c r="B176" s="70" t="s">
        <v>760</v>
      </c>
      <c r="C176" s="4" t="s">
        <v>125</v>
      </c>
      <c r="D176" s="125" t="s">
        <v>939</v>
      </c>
      <c r="E176" s="167" t="s">
        <v>2485</v>
      </c>
      <c r="F176" s="167" t="s">
        <v>2488</v>
      </c>
      <c r="G176" s="168">
        <f t="shared" si="19"/>
        <v>4.3209876543209872E-3</v>
      </c>
      <c r="H176" s="167">
        <v>3</v>
      </c>
      <c r="I176" s="168">
        <f t="shared" si="11"/>
        <v>1.4403292181069957E-3</v>
      </c>
    </row>
    <row r="177" spans="1:9" ht="15.3" x14ac:dyDescent="0.5">
      <c r="A177" s="167" t="s">
        <v>1502</v>
      </c>
      <c r="B177" s="70" t="s">
        <v>785</v>
      </c>
      <c r="C177" s="4" t="s">
        <v>195</v>
      </c>
      <c r="D177" s="125" t="s">
        <v>987</v>
      </c>
      <c r="E177" s="167" t="s">
        <v>2496</v>
      </c>
      <c r="F177" s="167" t="s">
        <v>2504</v>
      </c>
      <c r="G177" s="168">
        <f>14/1620</f>
        <v>8.6419753086419745E-3</v>
      </c>
      <c r="H177" s="167">
        <v>3</v>
      </c>
      <c r="I177" s="168">
        <f t="shared" si="11"/>
        <v>2.8806584362139915E-3</v>
      </c>
    </row>
    <row r="178" spans="1:9" ht="15.3" x14ac:dyDescent="0.5">
      <c r="A178" s="167" t="s">
        <v>1503</v>
      </c>
      <c r="B178" s="70" t="s">
        <v>790</v>
      </c>
      <c r="C178" s="4" t="s">
        <v>195</v>
      </c>
      <c r="D178" s="125" t="s">
        <v>940</v>
      </c>
      <c r="E178" s="167" t="s">
        <v>2486</v>
      </c>
      <c r="F178" s="167" t="s">
        <v>2489</v>
      </c>
      <c r="G178" s="168">
        <f>2/1620</f>
        <v>1.2345679012345679E-3</v>
      </c>
      <c r="H178" s="167">
        <v>3</v>
      </c>
      <c r="I178" s="168">
        <f t="shared" si="11"/>
        <v>4.1152263374485596E-4</v>
      </c>
    </row>
    <row r="179" spans="1:9" ht="15.3" x14ac:dyDescent="0.5">
      <c r="A179" s="167" t="s">
        <v>2446</v>
      </c>
      <c r="B179" s="70" t="s">
        <v>1832</v>
      </c>
      <c r="C179" s="4" t="s">
        <v>195</v>
      </c>
      <c r="D179" s="125" t="s">
        <v>939</v>
      </c>
      <c r="E179" s="167" t="s">
        <v>2485</v>
      </c>
      <c r="F179" s="167" t="s">
        <v>2488</v>
      </c>
      <c r="G179" s="168">
        <f>7/1620</f>
        <v>4.3209876543209872E-3</v>
      </c>
      <c r="H179" s="167">
        <v>3</v>
      </c>
      <c r="I179" s="168">
        <f t="shared" si="11"/>
        <v>1.4403292181069957E-3</v>
      </c>
    </row>
    <row r="180" spans="1:9" ht="15.3" x14ac:dyDescent="0.5">
      <c r="A180" s="167" t="s">
        <v>2447</v>
      </c>
      <c r="B180" s="70" t="s">
        <v>1833</v>
      </c>
      <c r="C180" s="4" t="s">
        <v>195</v>
      </c>
      <c r="D180" s="125" t="s">
        <v>939</v>
      </c>
      <c r="E180" s="167" t="s">
        <v>2485</v>
      </c>
      <c r="F180" s="167" t="s">
        <v>2488</v>
      </c>
      <c r="G180" s="168">
        <f>7/1620</f>
        <v>4.3209876543209872E-3</v>
      </c>
      <c r="H180" s="167">
        <v>3</v>
      </c>
      <c r="I180" s="168">
        <f t="shared" si="11"/>
        <v>1.4403292181069957E-3</v>
      </c>
    </row>
    <row r="181" spans="1:9" ht="15.3" x14ac:dyDescent="0.5">
      <c r="A181" s="167" t="s">
        <v>2448</v>
      </c>
      <c r="B181" s="70" t="s">
        <v>1847</v>
      </c>
      <c r="C181" s="4" t="s">
        <v>196</v>
      </c>
      <c r="D181" s="125" t="s">
        <v>940</v>
      </c>
      <c r="E181" s="167" t="s">
        <v>2486</v>
      </c>
      <c r="F181" s="167" t="s">
        <v>2489</v>
      </c>
      <c r="G181" s="168">
        <f>2/1620</f>
        <v>1.2345679012345679E-3</v>
      </c>
      <c r="H181" s="167">
        <v>3</v>
      </c>
      <c r="I181" s="168">
        <f t="shared" si="11"/>
        <v>4.1152263374485596E-4</v>
      </c>
    </row>
    <row r="182" spans="1:9" ht="15.3" x14ac:dyDescent="0.5">
      <c r="A182" s="167" t="s">
        <v>2449</v>
      </c>
      <c r="B182" s="70" t="s">
        <v>1848</v>
      </c>
      <c r="C182" s="4" t="s">
        <v>196</v>
      </c>
      <c r="D182" s="125" t="s">
        <v>940</v>
      </c>
      <c r="E182" s="167" t="s">
        <v>2486</v>
      </c>
      <c r="F182" s="167" t="s">
        <v>2489</v>
      </c>
      <c r="G182" s="168">
        <f t="shared" ref="G182:G183" si="20">2/1620</f>
        <v>1.2345679012345679E-3</v>
      </c>
      <c r="H182" s="167">
        <v>3</v>
      </c>
      <c r="I182" s="168">
        <f t="shared" si="11"/>
        <v>4.1152263374485596E-4</v>
      </c>
    </row>
    <row r="183" spans="1:9" ht="15.3" x14ac:dyDescent="0.5">
      <c r="A183" s="167" t="s">
        <v>2450</v>
      </c>
      <c r="B183" s="70" t="s">
        <v>1849</v>
      </c>
      <c r="C183" s="4" t="s">
        <v>1062</v>
      </c>
      <c r="D183" s="125" t="s">
        <v>940</v>
      </c>
      <c r="E183" s="167" t="s">
        <v>2486</v>
      </c>
      <c r="F183" s="167" t="s">
        <v>2489</v>
      </c>
      <c r="G183" s="168">
        <f t="shared" si="20"/>
        <v>1.2345679012345679E-3</v>
      </c>
      <c r="H183" s="167">
        <v>3</v>
      </c>
      <c r="I183" s="168">
        <f t="shared" si="11"/>
        <v>4.1152263374485596E-4</v>
      </c>
    </row>
    <row r="184" spans="1:9" ht="15.3" x14ac:dyDescent="0.5">
      <c r="A184" s="167" t="s">
        <v>2451</v>
      </c>
      <c r="B184" s="70" t="s">
        <v>1850</v>
      </c>
      <c r="C184" s="4" t="s">
        <v>313</v>
      </c>
      <c r="D184" s="125" t="s">
        <v>939</v>
      </c>
      <c r="E184" s="167" t="s">
        <v>2485</v>
      </c>
      <c r="F184" s="167" t="s">
        <v>2488</v>
      </c>
      <c r="G184" s="168">
        <f>7/1620</f>
        <v>4.3209876543209872E-3</v>
      </c>
      <c r="H184" s="167">
        <v>3</v>
      </c>
      <c r="I184" s="168">
        <f t="shared" si="11"/>
        <v>1.4403292181069957E-3</v>
      </c>
    </row>
    <row r="185" spans="1:9" ht="15.3" x14ac:dyDescent="0.5">
      <c r="A185" s="167" t="s">
        <v>2452</v>
      </c>
      <c r="B185" s="70" t="s">
        <v>1851</v>
      </c>
      <c r="C185" s="4" t="s">
        <v>195</v>
      </c>
      <c r="D185" s="125" t="s">
        <v>939</v>
      </c>
      <c r="E185" s="167" t="s">
        <v>2485</v>
      </c>
      <c r="F185" s="167" t="s">
        <v>2488</v>
      </c>
      <c r="G185" s="168">
        <f t="shared" ref="G185:G187" si="21">7/1620</f>
        <v>4.3209876543209872E-3</v>
      </c>
      <c r="H185" s="167">
        <v>3</v>
      </c>
      <c r="I185" s="168">
        <f t="shared" si="11"/>
        <v>1.4403292181069957E-3</v>
      </c>
    </row>
    <row r="186" spans="1:9" ht="15.3" x14ac:dyDescent="0.5">
      <c r="A186" s="167" t="s">
        <v>2453</v>
      </c>
      <c r="B186" s="70" t="s">
        <v>1834</v>
      </c>
      <c r="C186" s="4" t="s">
        <v>195</v>
      </c>
      <c r="D186" s="125" t="s">
        <v>939</v>
      </c>
      <c r="E186" s="167" t="s">
        <v>2485</v>
      </c>
      <c r="F186" s="167" t="s">
        <v>2488</v>
      </c>
      <c r="G186" s="168">
        <f t="shared" si="21"/>
        <v>4.3209876543209872E-3</v>
      </c>
      <c r="H186" s="167">
        <v>3</v>
      </c>
      <c r="I186" s="168">
        <f t="shared" si="11"/>
        <v>1.4403292181069957E-3</v>
      </c>
    </row>
    <row r="187" spans="1:9" ht="15.3" x14ac:dyDescent="0.5">
      <c r="A187" s="167" t="s">
        <v>2454</v>
      </c>
      <c r="B187" s="70" t="s">
        <v>1835</v>
      </c>
      <c r="C187" s="4" t="s">
        <v>195</v>
      </c>
      <c r="D187" s="125" t="s">
        <v>939</v>
      </c>
      <c r="E187" s="167" t="s">
        <v>2485</v>
      </c>
      <c r="F187" s="167" t="s">
        <v>2488</v>
      </c>
      <c r="G187" s="168">
        <f t="shared" si="21"/>
        <v>4.3209876543209872E-3</v>
      </c>
      <c r="H187" s="167">
        <v>3</v>
      </c>
      <c r="I187" s="168">
        <f t="shared" si="11"/>
        <v>1.4403292181069957E-3</v>
      </c>
    </row>
    <row r="188" spans="1:9" ht="15.3" x14ac:dyDescent="0.5">
      <c r="A188" s="167" t="s">
        <v>2455</v>
      </c>
      <c r="B188" s="70" t="s">
        <v>1836</v>
      </c>
      <c r="C188" s="4" t="s">
        <v>195</v>
      </c>
      <c r="D188" s="125" t="s">
        <v>912</v>
      </c>
      <c r="E188" s="167" t="s">
        <v>2497</v>
      </c>
      <c r="F188" s="167" t="s">
        <v>2505</v>
      </c>
      <c r="G188" s="168">
        <f>45/1620</f>
        <v>2.7777777777777776E-2</v>
      </c>
      <c r="H188" s="167">
        <v>3</v>
      </c>
      <c r="I188" s="168">
        <f t="shared" ref="I188:I197" si="22">G188/H188</f>
        <v>9.2592592592592587E-3</v>
      </c>
    </row>
    <row r="189" spans="1:9" ht="15.3" x14ac:dyDescent="0.5">
      <c r="A189" s="167" t="s">
        <v>2456</v>
      </c>
      <c r="B189" s="70" t="s">
        <v>1837</v>
      </c>
      <c r="C189" s="4" t="s">
        <v>195</v>
      </c>
      <c r="D189" s="125" t="s">
        <v>912</v>
      </c>
      <c r="E189" s="167" t="s">
        <v>2497</v>
      </c>
      <c r="F189" s="167" t="s">
        <v>2505</v>
      </c>
      <c r="G189" s="168">
        <f t="shared" ref="G189:G190" si="23">45/1620</f>
        <v>2.7777777777777776E-2</v>
      </c>
      <c r="H189" s="167">
        <v>3</v>
      </c>
      <c r="I189" s="168">
        <f t="shared" si="22"/>
        <v>9.2592592592592587E-3</v>
      </c>
    </row>
    <row r="190" spans="1:9" ht="15.3" x14ac:dyDescent="0.5">
      <c r="A190" s="167" t="s">
        <v>2457</v>
      </c>
      <c r="B190" s="70" t="s">
        <v>1838</v>
      </c>
      <c r="C190" s="4" t="s">
        <v>195</v>
      </c>
      <c r="D190" s="125" t="s">
        <v>912</v>
      </c>
      <c r="E190" s="167" t="s">
        <v>2497</v>
      </c>
      <c r="F190" s="167" t="s">
        <v>2505</v>
      </c>
      <c r="G190" s="168">
        <f t="shared" si="23"/>
        <v>2.7777777777777776E-2</v>
      </c>
      <c r="H190" s="167">
        <v>3</v>
      </c>
      <c r="I190" s="168">
        <f t="shared" si="22"/>
        <v>9.2592592592592587E-3</v>
      </c>
    </row>
    <row r="191" spans="1:9" ht="15.3" x14ac:dyDescent="0.5">
      <c r="A191" s="167" t="s">
        <v>2458</v>
      </c>
      <c r="B191" s="70" t="s">
        <v>1852</v>
      </c>
      <c r="C191" s="4" t="s">
        <v>196</v>
      </c>
      <c r="D191" s="125" t="s">
        <v>1111</v>
      </c>
      <c r="E191" s="167" t="s">
        <v>2498</v>
      </c>
      <c r="F191" s="167" t="s">
        <v>2506</v>
      </c>
      <c r="G191" s="168">
        <f>3/1620</f>
        <v>1.8518518518518519E-3</v>
      </c>
      <c r="H191" s="167">
        <v>3</v>
      </c>
      <c r="I191" s="168">
        <f t="shared" si="22"/>
        <v>6.1728395061728394E-4</v>
      </c>
    </row>
    <row r="192" spans="1:9" ht="15.3" x14ac:dyDescent="0.5">
      <c r="A192" s="167" t="s">
        <v>2459</v>
      </c>
      <c r="B192" s="70" t="s">
        <v>965</v>
      </c>
      <c r="C192" s="4" t="s">
        <v>196</v>
      </c>
      <c r="D192" s="125" t="s">
        <v>1111</v>
      </c>
      <c r="E192" s="167" t="s">
        <v>2498</v>
      </c>
      <c r="F192" s="167" t="s">
        <v>2506</v>
      </c>
      <c r="G192" s="168">
        <f>3/1620</f>
        <v>1.8518518518518519E-3</v>
      </c>
      <c r="H192" s="167">
        <v>3</v>
      </c>
      <c r="I192" s="168">
        <f>G192/H192</f>
        <v>6.1728395061728394E-4</v>
      </c>
    </row>
    <row r="193" spans="1:11" ht="15.3" x14ac:dyDescent="0.5">
      <c r="A193" s="167" t="s">
        <v>2460</v>
      </c>
      <c r="B193" s="70" t="s">
        <v>1839</v>
      </c>
      <c r="C193" s="4" t="s">
        <v>195</v>
      </c>
      <c r="D193" s="125" t="s">
        <v>939</v>
      </c>
      <c r="E193" s="167" t="s">
        <v>2485</v>
      </c>
      <c r="F193" s="167" t="s">
        <v>2488</v>
      </c>
      <c r="G193" s="168">
        <f t="shared" ref="G193:G196" si="24">7/1620</f>
        <v>4.3209876543209872E-3</v>
      </c>
      <c r="H193" s="167">
        <v>3</v>
      </c>
      <c r="I193" s="168">
        <f t="shared" si="22"/>
        <v>1.4403292181069957E-3</v>
      </c>
    </row>
    <row r="194" spans="1:11" ht="15.3" x14ac:dyDescent="0.5">
      <c r="A194" s="167" t="s">
        <v>2461</v>
      </c>
      <c r="B194" s="70" t="s">
        <v>1840</v>
      </c>
      <c r="C194" s="4" t="s">
        <v>195</v>
      </c>
      <c r="D194" s="125" t="s">
        <v>939</v>
      </c>
      <c r="E194" s="167" t="s">
        <v>2485</v>
      </c>
      <c r="F194" s="167" t="s">
        <v>2488</v>
      </c>
      <c r="G194" s="168">
        <f t="shared" si="24"/>
        <v>4.3209876543209872E-3</v>
      </c>
      <c r="H194" s="167">
        <v>3</v>
      </c>
      <c r="I194" s="168">
        <f t="shared" si="22"/>
        <v>1.4403292181069957E-3</v>
      </c>
    </row>
    <row r="195" spans="1:11" ht="15.3" x14ac:dyDescent="0.5">
      <c r="A195" s="167" t="s">
        <v>2462</v>
      </c>
      <c r="B195" s="70" t="s">
        <v>1841</v>
      </c>
      <c r="C195" s="4" t="s">
        <v>125</v>
      </c>
      <c r="D195" s="125" t="s">
        <v>939</v>
      </c>
      <c r="E195" s="167" t="s">
        <v>2485</v>
      </c>
      <c r="F195" s="167" t="s">
        <v>2488</v>
      </c>
      <c r="G195" s="168">
        <f t="shared" si="24"/>
        <v>4.3209876543209872E-3</v>
      </c>
      <c r="H195" s="167">
        <v>3</v>
      </c>
      <c r="I195" s="168">
        <f t="shared" si="22"/>
        <v>1.4403292181069957E-3</v>
      </c>
    </row>
    <row r="196" spans="1:11" ht="15.3" x14ac:dyDescent="0.5">
      <c r="A196" s="167" t="s">
        <v>2463</v>
      </c>
      <c r="B196" s="70" t="s">
        <v>1842</v>
      </c>
      <c r="C196" s="4" t="s">
        <v>125</v>
      </c>
      <c r="D196" s="125" t="s">
        <v>939</v>
      </c>
      <c r="E196" s="167" t="s">
        <v>2485</v>
      </c>
      <c r="F196" s="167" t="s">
        <v>2488</v>
      </c>
      <c r="G196" s="168">
        <f t="shared" si="24"/>
        <v>4.3209876543209872E-3</v>
      </c>
      <c r="H196" s="167">
        <v>3</v>
      </c>
      <c r="I196" s="168">
        <f t="shared" si="22"/>
        <v>1.4403292181069957E-3</v>
      </c>
    </row>
    <row r="197" spans="1:11" ht="15.3" x14ac:dyDescent="0.5">
      <c r="A197" s="167" t="s">
        <v>2464</v>
      </c>
      <c r="B197" s="16" t="s">
        <v>993</v>
      </c>
      <c r="C197" s="6" t="s">
        <v>125</v>
      </c>
      <c r="D197" s="125" t="s">
        <v>333</v>
      </c>
      <c r="E197" s="167" t="s">
        <v>2487</v>
      </c>
      <c r="F197" s="167" t="s">
        <v>2490</v>
      </c>
      <c r="G197" s="168">
        <f>1/1620</f>
        <v>6.1728395061728394E-4</v>
      </c>
      <c r="H197" s="167">
        <v>3</v>
      </c>
      <c r="I197" s="168">
        <f t="shared" si="22"/>
        <v>2.0576131687242798E-4</v>
      </c>
    </row>
    <row r="198" spans="1:11" ht="15.3" x14ac:dyDescent="0.5">
      <c r="A198" s="169">
        <v>8</v>
      </c>
      <c r="B198" s="165" t="s">
        <v>1877</v>
      </c>
      <c r="C198" s="167"/>
      <c r="D198" s="167"/>
      <c r="E198" s="167"/>
      <c r="F198" s="167"/>
      <c r="G198" s="167"/>
      <c r="H198" s="167"/>
      <c r="I198" s="169" t="s">
        <v>1590</v>
      </c>
    </row>
    <row r="199" spans="1:11" ht="15.3" x14ac:dyDescent="0.5">
      <c r="A199" s="167" t="s">
        <v>499</v>
      </c>
      <c r="B199" s="70" t="s">
        <v>795</v>
      </c>
      <c r="C199" s="4" t="s">
        <v>1922</v>
      </c>
      <c r="D199" s="167" t="s">
        <v>1924</v>
      </c>
      <c r="E199" s="167" t="s">
        <v>2507</v>
      </c>
      <c r="F199" s="167" t="s">
        <v>2508</v>
      </c>
      <c r="G199" s="168">
        <f>30/1620</f>
        <v>1.8518518518518517E-2</v>
      </c>
      <c r="H199" s="167">
        <v>3</v>
      </c>
      <c r="I199" s="168">
        <f>G199/H199</f>
        <v>6.1728395061728392E-3</v>
      </c>
    </row>
    <row r="200" spans="1:11" ht="15.3" x14ac:dyDescent="0.5">
      <c r="A200" s="167" t="s">
        <v>500</v>
      </c>
      <c r="B200" s="70" t="s">
        <v>785</v>
      </c>
      <c r="C200" s="4" t="s">
        <v>195</v>
      </c>
      <c r="D200" s="167" t="s">
        <v>1845</v>
      </c>
      <c r="E200" s="167" t="s">
        <v>2494</v>
      </c>
      <c r="F200" s="167" t="s">
        <v>2502</v>
      </c>
      <c r="G200" s="168">
        <f>10/1620</f>
        <v>6.1728395061728392E-3</v>
      </c>
      <c r="H200" s="167">
        <v>3</v>
      </c>
      <c r="I200" s="168">
        <f t="shared" ref="I200:I260" si="25">G200/H200</f>
        <v>2.0576131687242796E-3</v>
      </c>
    </row>
    <row r="201" spans="1:11" ht="15.3" x14ac:dyDescent="0.5">
      <c r="A201" s="167" t="s">
        <v>501</v>
      </c>
      <c r="B201" s="70" t="s">
        <v>786</v>
      </c>
      <c r="C201" s="4" t="s">
        <v>195</v>
      </c>
      <c r="D201" s="167" t="s">
        <v>939</v>
      </c>
      <c r="E201" s="167" t="s">
        <v>2485</v>
      </c>
      <c r="F201" s="167" t="s">
        <v>2488</v>
      </c>
      <c r="G201" s="168">
        <f>7/1620</f>
        <v>4.3209876543209872E-3</v>
      </c>
      <c r="H201" s="167">
        <v>3</v>
      </c>
      <c r="I201" s="168">
        <f t="shared" si="25"/>
        <v>1.4403292181069957E-3</v>
      </c>
    </row>
    <row r="202" spans="1:11" ht="15.3" x14ac:dyDescent="0.5">
      <c r="A202" s="167" t="s">
        <v>502</v>
      </c>
      <c r="B202" s="70" t="s">
        <v>1878</v>
      </c>
      <c r="C202" s="4" t="s">
        <v>195</v>
      </c>
      <c r="D202" s="167" t="s">
        <v>939</v>
      </c>
      <c r="E202" s="167" t="s">
        <v>2485</v>
      </c>
      <c r="F202" s="167" t="s">
        <v>2488</v>
      </c>
      <c r="G202" s="168">
        <f t="shared" ref="G202:G215" si="26">7/1620</f>
        <v>4.3209876543209872E-3</v>
      </c>
      <c r="H202" s="167">
        <v>3</v>
      </c>
      <c r="I202" s="168">
        <f t="shared" si="25"/>
        <v>1.4403292181069957E-3</v>
      </c>
    </row>
    <row r="203" spans="1:11" ht="15.3" x14ac:dyDescent="0.5">
      <c r="A203" s="167" t="s">
        <v>503</v>
      </c>
      <c r="B203" s="70" t="s">
        <v>789</v>
      </c>
      <c r="C203" s="4" t="s">
        <v>195</v>
      </c>
      <c r="D203" s="167" t="s">
        <v>939</v>
      </c>
      <c r="E203" s="167" t="s">
        <v>2485</v>
      </c>
      <c r="F203" s="167" t="s">
        <v>2488</v>
      </c>
      <c r="G203" s="168">
        <f t="shared" si="26"/>
        <v>4.3209876543209872E-3</v>
      </c>
      <c r="H203" s="167">
        <v>3</v>
      </c>
      <c r="I203" s="168">
        <f t="shared" si="25"/>
        <v>1.4403292181069957E-3</v>
      </c>
    </row>
    <row r="204" spans="1:11" ht="15.3" x14ac:dyDescent="0.5">
      <c r="A204" s="167" t="s">
        <v>504</v>
      </c>
      <c r="B204" s="70" t="s">
        <v>808</v>
      </c>
      <c r="C204" s="4" t="s">
        <v>195</v>
      </c>
      <c r="D204" s="167" t="s">
        <v>939</v>
      </c>
      <c r="E204" s="167" t="s">
        <v>2485</v>
      </c>
      <c r="F204" s="167" t="s">
        <v>2488</v>
      </c>
      <c r="G204" s="168">
        <f t="shared" si="26"/>
        <v>4.3209876543209872E-3</v>
      </c>
      <c r="H204" s="167">
        <v>5</v>
      </c>
      <c r="I204" s="168">
        <f t="shared" si="25"/>
        <v>8.6419753086419747E-4</v>
      </c>
    </row>
    <row r="205" spans="1:11" ht="15.3" x14ac:dyDescent="0.5">
      <c r="A205" s="167" t="s">
        <v>505</v>
      </c>
      <c r="B205" s="70" t="s">
        <v>1879</v>
      </c>
      <c r="C205" s="4" t="s">
        <v>195</v>
      </c>
      <c r="D205" s="167" t="s">
        <v>939</v>
      </c>
      <c r="E205" s="167" t="s">
        <v>2485</v>
      </c>
      <c r="F205" s="167" t="s">
        <v>2488</v>
      </c>
      <c r="G205" s="168">
        <f t="shared" si="26"/>
        <v>4.3209876543209872E-3</v>
      </c>
      <c r="H205" s="167">
        <v>3</v>
      </c>
      <c r="I205" s="168">
        <f t="shared" si="25"/>
        <v>1.4403292181069957E-3</v>
      </c>
    </row>
    <row r="206" spans="1:11" ht="15.3" x14ac:dyDescent="0.5">
      <c r="A206" s="167" t="s">
        <v>506</v>
      </c>
      <c r="B206" s="70" t="s">
        <v>1925</v>
      </c>
      <c r="C206" s="4" t="s">
        <v>196</v>
      </c>
      <c r="D206" s="167" t="s">
        <v>939</v>
      </c>
      <c r="E206" s="167" t="s">
        <v>2485</v>
      </c>
      <c r="F206" s="167" t="s">
        <v>2488</v>
      </c>
      <c r="G206" s="168">
        <f t="shared" si="26"/>
        <v>4.3209876543209872E-3</v>
      </c>
      <c r="H206" s="167">
        <v>3</v>
      </c>
      <c r="I206" s="168">
        <f t="shared" si="25"/>
        <v>1.4403292181069957E-3</v>
      </c>
    </row>
    <row r="207" spans="1:11" ht="15.3" x14ac:dyDescent="0.5">
      <c r="A207" s="167" t="s">
        <v>507</v>
      </c>
      <c r="B207" s="70" t="s">
        <v>1926</v>
      </c>
      <c r="C207" s="4" t="s">
        <v>196</v>
      </c>
      <c r="D207" s="167" t="s">
        <v>939</v>
      </c>
      <c r="E207" s="167" t="s">
        <v>2485</v>
      </c>
      <c r="F207" s="167" t="s">
        <v>2488</v>
      </c>
      <c r="G207" s="168">
        <f t="shared" si="26"/>
        <v>4.3209876543209872E-3</v>
      </c>
      <c r="H207" s="167">
        <v>3</v>
      </c>
      <c r="I207" s="168">
        <f t="shared" si="25"/>
        <v>1.4403292181069957E-3</v>
      </c>
      <c r="K207" s="114">
        <f>32*45</f>
        <v>1440</v>
      </c>
    </row>
    <row r="208" spans="1:11" ht="15.3" x14ac:dyDescent="0.5">
      <c r="A208" s="167" t="s">
        <v>508</v>
      </c>
      <c r="B208" s="70" t="s">
        <v>1927</v>
      </c>
      <c r="C208" s="4" t="s">
        <v>195</v>
      </c>
      <c r="D208" s="167" t="s">
        <v>939</v>
      </c>
      <c r="E208" s="167" t="s">
        <v>2485</v>
      </c>
      <c r="F208" s="167" t="s">
        <v>2488</v>
      </c>
      <c r="G208" s="168">
        <f t="shared" si="26"/>
        <v>4.3209876543209872E-3</v>
      </c>
      <c r="H208" s="167">
        <v>3</v>
      </c>
      <c r="I208" s="168">
        <f t="shared" si="25"/>
        <v>1.4403292181069957E-3</v>
      </c>
    </row>
    <row r="209" spans="1:9" ht="15.3" x14ac:dyDescent="0.5">
      <c r="A209" s="167" t="s">
        <v>509</v>
      </c>
      <c r="B209" s="70" t="s">
        <v>1880</v>
      </c>
      <c r="C209" s="4" t="s">
        <v>195</v>
      </c>
      <c r="D209" s="167" t="s">
        <v>939</v>
      </c>
      <c r="E209" s="167" t="s">
        <v>2485</v>
      </c>
      <c r="F209" s="167" t="s">
        <v>2488</v>
      </c>
      <c r="G209" s="168">
        <f t="shared" si="26"/>
        <v>4.3209876543209872E-3</v>
      </c>
      <c r="H209" s="167">
        <v>3</v>
      </c>
      <c r="I209" s="168">
        <f t="shared" si="25"/>
        <v>1.4403292181069957E-3</v>
      </c>
    </row>
    <row r="210" spans="1:9" ht="15.3" x14ac:dyDescent="0.5">
      <c r="A210" s="167" t="s">
        <v>510</v>
      </c>
      <c r="B210" s="70" t="s">
        <v>1881</v>
      </c>
      <c r="C210" s="4" t="s">
        <v>195</v>
      </c>
      <c r="D210" s="167" t="s">
        <v>939</v>
      </c>
      <c r="E210" s="167" t="s">
        <v>2485</v>
      </c>
      <c r="F210" s="167" t="s">
        <v>2488</v>
      </c>
      <c r="G210" s="168">
        <f t="shared" si="26"/>
        <v>4.3209876543209872E-3</v>
      </c>
      <c r="H210" s="167">
        <v>3</v>
      </c>
      <c r="I210" s="168">
        <f t="shared" si="25"/>
        <v>1.4403292181069957E-3</v>
      </c>
    </row>
    <row r="211" spans="1:9" ht="15.3" x14ac:dyDescent="0.5">
      <c r="A211" s="167" t="s">
        <v>511</v>
      </c>
      <c r="B211" s="70" t="s">
        <v>1882</v>
      </c>
      <c r="C211" s="4" t="s">
        <v>195</v>
      </c>
      <c r="D211" s="167" t="s">
        <v>939</v>
      </c>
      <c r="E211" s="167" t="s">
        <v>2485</v>
      </c>
      <c r="F211" s="167" t="s">
        <v>2488</v>
      </c>
      <c r="G211" s="168">
        <f t="shared" si="26"/>
        <v>4.3209876543209872E-3</v>
      </c>
      <c r="H211" s="167">
        <v>3</v>
      </c>
      <c r="I211" s="168">
        <f t="shared" si="25"/>
        <v>1.4403292181069957E-3</v>
      </c>
    </row>
    <row r="212" spans="1:9" ht="15.3" x14ac:dyDescent="0.5">
      <c r="A212" s="167" t="s">
        <v>512</v>
      </c>
      <c r="B212" s="70" t="s">
        <v>1883</v>
      </c>
      <c r="C212" s="4" t="s">
        <v>195</v>
      </c>
      <c r="D212" s="167" t="s">
        <v>939</v>
      </c>
      <c r="E212" s="167" t="s">
        <v>2485</v>
      </c>
      <c r="F212" s="167" t="s">
        <v>2488</v>
      </c>
      <c r="G212" s="168">
        <f t="shared" si="26"/>
        <v>4.3209876543209872E-3</v>
      </c>
      <c r="H212" s="167">
        <v>3</v>
      </c>
      <c r="I212" s="168">
        <f t="shared" si="25"/>
        <v>1.4403292181069957E-3</v>
      </c>
    </row>
    <row r="213" spans="1:9" ht="15.3" x14ac:dyDescent="0.5">
      <c r="A213" s="167" t="s">
        <v>525</v>
      </c>
      <c r="B213" s="70" t="s">
        <v>804</v>
      </c>
      <c r="C213" s="4" t="s">
        <v>195</v>
      </c>
      <c r="D213" s="167" t="s">
        <v>987</v>
      </c>
      <c r="E213" s="167" t="s">
        <v>2496</v>
      </c>
      <c r="F213" s="167" t="s">
        <v>2504</v>
      </c>
      <c r="G213" s="168">
        <f>14/1620</f>
        <v>8.6419753086419745E-3</v>
      </c>
      <c r="H213" s="167">
        <v>3</v>
      </c>
      <c r="I213" s="168">
        <f t="shared" si="25"/>
        <v>2.8806584362139915E-3</v>
      </c>
    </row>
    <row r="214" spans="1:9" ht="15.3" x14ac:dyDescent="0.5">
      <c r="A214" s="167" t="s">
        <v>526</v>
      </c>
      <c r="B214" s="70" t="s">
        <v>1884</v>
      </c>
      <c r="C214" s="4" t="s">
        <v>428</v>
      </c>
      <c r="D214" s="167" t="s">
        <v>939</v>
      </c>
      <c r="E214" s="167" t="s">
        <v>2485</v>
      </c>
      <c r="F214" s="167" t="s">
        <v>2488</v>
      </c>
      <c r="G214" s="168">
        <f t="shared" si="26"/>
        <v>4.3209876543209872E-3</v>
      </c>
      <c r="H214" s="167">
        <v>3</v>
      </c>
      <c r="I214" s="168">
        <f t="shared" si="25"/>
        <v>1.4403292181069957E-3</v>
      </c>
    </row>
    <row r="215" spans="1:9" ht="15.3" x14ac:dyDescent="0.5">
      <c r="A215" s="167" t="s">
        <v>527</v>
      </c>
      <c r="B215" s="70" t="s">
        <v>1885</v>
      </c>
      <c r="C215" s="4" t="s">
        <v>125</v>
      </c>
      <c r="D215" s="167" t="s">
        <v>939</v>
      </c>
      <c r="E215" s="167" t="s">
        <v>2485</v>
      </c>
      <c r="F215" s="167" t="s">
        <v>2488</v>
      </c>
      <c r="G215" s="168">
        <f t="shared" si="26"/>
        <v>4.3209876543209872E-3</v>
      </c>
      <c r="H215" s="167">
        <v>3</v>
      </c>
      <c r="I215" s="168">
        <f t="shared" si="25"/>
        <v>1.4403292181069957E-3</v>
      </c>
    </row>
    <row r="216" spans="1:9" ht="15.3" x14ac:dyDescent="0.5">
      <c r="A216" s="167" t="s">
        <v>528</v>
      </c>
      <c r="B216" s="70" t="s">
        <v>1886</v>
      </c>
      <c r="C216" s="4" t="s">
        <v>1923</v>
      </c>
      <c r="D216" s="167" t="s">
        <v>333</v>
      </c>
      <c r="E216" s="167" t="s">
        <v>2487</v>
      </c>
      <c r="F216" s="167" t="s">
        <v>2490</v>
      </c>
      <c r="G216" s="168">
        <f>1/1620</f>
        <v>6.1728395061728394E-4</v>
      </c>
      <c r="H216" s="167">
        <v>3</v>
      </c>
      <c r="I216" s="168">
        <f t="shared" si="25"/>
        <v>2.0576131687242798E-4</v>
      </c>
    </row>
    <row r="217" spans="1:9" ht="15.3" x14ac:dyDescent="0.5">
      <c r="A217" s="167" t="s">
        <v>529</v>
      </c>
      <c r="B217" s="70" t="s">
        <v>1887</v>
      </c>
      <c r="C217" s="4" t="s">
        <v>195</v>
      </c>
      <c r="D217" s="167" t="s">
        <v>1846</v>
      </c>
      <c r="E217" s="167" t="s">
        <v>2495</v>
      </c>
      <c r="F217" s="167" t="s">
        <v>2503</v>
      </c>
      <c r="G217" s="168">
        <f>5/1620</f>
        <v>3.0864197530864196E-3</v>
      </c>
      <c r="H217" s="167">
        <v>3</v>
      </c>
      <c r="I217" s="168">
        <f t="shared" si="25"/>
        <v>1.0288065843621398E-3</v>
      </c>
    </row>
    <row r="218" spans="1:9" ht="15.3" x14ac:dyDescent="0.5">
      <c r="A218" s="167" t="s">
        <v>1071</v>
      </c>
      <c r="B218" s="70" t="s">
        <v>1888</v>
      </c>
      <c r="C218" s="4" t="s">
        <v>195</v>
      </c>
      <c r="D218" s="167" t="s">
        <v>1928</v>
      </c>
      <c r="E218" s="167" t="s">
        <v>2509</v>
      </c>
      <c r="F218" s="167" t="s">
        <v>2510</v>
      </c>
      <c r="G218" s="168">
        <f>15/1620</f>
        <v>9.2592592592592587E-3</v>
      </c>
      <c r="H218" s="167">
        <v>3</v>
      </c>
      <c r="I218" s="168">
        <f t="shared" si="25"/>
        <v>3.0864197530864196E-3</v>
      </c>
    </row>
    <row r="219" spans="1:9" ht="15.3" x14ac:dyDescent="0.5">
      <c r="A219" s="167" t="s">
        <v>1072</v>
      </c>
      <c r="B219" s="70" t="s">
        <v>1889</v>
      </c>
      <c r="C219" s="4" t="s">
        <v>195</v>
      </c>
      <c r="D219" s="167" t="s">
        <v>939</v>
      </c>
      <c r="E219" s="167" t="s">
        <v>2485</v>
      </c>
      <c r="F219" s="167" t="s">
        <v>2488</v>
      </c>
      <c r="G219" s="168">
        <f t="shared" ref="G219:G224" si="27">7/1620</f>
        <v>4.3209876543209872E-3</v>
      </c>
      <c r="H219" s="167">
        <v>3</v>
      </c>
      <c r="I219" s="168">
        <f t="shared" si="25"/>
        <v>1.4403292181069957E-3</v>
      </c>
    </row>
    <row r="220" spans="1:9" ht="15.3" x14ac:dyDescent="0.5">
      <c r="A220" s="167" t="s">
        <v>1073</v>
      </c>
      <c r="B220" s="70" t="s">
        <v>809</v>
      </c>
      <c r="C220" s="4" t="s">
        <v>195</v>
      </c>
      <c r="D220" s="167" t="s">
        <v>939</v>
      </c>
      <c r="E220" s="167" t="s">
        <v>2485</v>
      </c>
      <c r="F220" s="167" t="s">
        <v>2488</v>
      </c>
      <c r="G220" s="168">
        <f t="shared" si="27"/>
        <v>4.3209876543209872E-3</v>
      </c>
      <c r="H220" s="167">
        <v>3</v>
      </c>
      <c r="I220" s="168">
        <f t="shared" si="25"/>
        <v>1.4403292181069957E-3</v>
      </c>
    </row>
    <row r="221" spans="1:9" ht="15.3" x14ac:dyDescent="0.5">
      <c r="A221" s="167" t="s">
        <v>1074</v>
      </c>
      <c r="B221" s="70" t="s">
        <v>1890</v>
      </c>
      <c r="C221" s="4" t="s">
        <v>195</v>
      </c>
      <c r="D221" s="167" t="s">
        <v>939</v>
      </c>
      <c r="E221" s="167" t="s">
        <v>2485</v>
      </c>
      <c r="F221" s="167" t="s">
        <v>2488</v>
      </c>
      <c r="G221" s="168">
        <f t="shared" si="27"/>
        <v>4.3209876543209872E-3</v>
      </c>
      <c r="H221" s="167">
        <v>3</v>
      </c>
      <c r="I221" s="168">
        <f t="shared" si="25"/>
        <v>1.4403292181069957E-3</v>
      </c>
    </row>
    <row r="222" spans="1:9" ht="15.3" x14ac:dyDescent="0.5">
      <c r="A222" s="167" t="s">
        <v>1075</v>
      </c>
      <c r="B222" s="70" t="s">
        <v>1891</v>
      </c>
      <c r="C222" s="4" t="s">
        <v>195</v>
      </c>
      <c r="D222" s="167" t="s">
        <v>939</v>
      </c>
      <c r="E222" s="167" t="s">
        <v>2485</v>
      </c>
      <c r="F222" s="167" t="s">
        <v>2488</v>
      </c>
      <c r="G222" s="168">
        <f t="shared" si="27"/>
        <v>4.3209876543209872E-3</v>
      </c>
      <c r="H222" s="167">
        <v>3</v>
      </c>
      <c r="I222" s="168">
        <f t="shared" si="25"/>
        <v>1.4403292181069957E-3</v>
      </c>
    </row>
    <row r="223" spans="1:9" ht="15.3" x14ac:dyDescent="0.5">
      <c r="A223" s="167" t="s">
        <v>1076</v>
      </c>
      <c r="B223" s="70" t="s">
        <v>1892</v>
      </c>
      <c r="C223" s="4" t="s">
        <v>195</v>
      </c>
      <c r="D223" s="167" t="s">
        <v>939</v>
      </c>
      <c r="E223" s="167" t="s">
        <v>2485</v>
      </c>
      <c r="F223" s="167" t="s">
        <v>2488</v>
      </c>
      <c r="G223" s="168">
        <f t="shared" si="27"/>
        <v>4.3209876543209872E-3</v>
      </c>
      <c r="H223" s="167">
        <v>3</v>
      </c>
      <c r="I223" s="168">
        <f t="shared" si="25"/>
        <v>1.4403292181069957E-3</v>
      </c>
    </row>
    <row r="224" spans="1:9" ht="15.3" x14ac:dyDescent="0.5">
      <c r="A224" s="167" t="s">
        <v>1763</v>
      </c>
      <c r="B224" s="70" t="s">
        <v>1929</v>
      </c>
      <c r="C224" s="4" t="s">
        <v>195</v>
      </c>
      <c r="D224" s="167" t="s">
        <v>939</v>
      </c>
      <c r="E224" s="167" t="s">
        <v>2485</v>
      </c>
      <c r="F224" s="167" t="s">
        <v>2488</v>
      </c>
      <c r="G224" s="168">
        <f t="shared" si="27"/>
        <v>4.3209876543209872E-3</v>
      </c>
      <c r="H224" s="167">
        <v>3</v>
      </c>
      <c r="I224" s="168">
        <f t="shared" si="25"/>
        <v>1.4403292181069957E-3</v>
      </c>
    </row>
    <row r="225" spans="1:9" ht="15.3" x14ac:dyDescent="0.5">
      <c r="A225" s="167" t="s">
        <v>1764</v>
      </c>
      <c r="B225" s="70" t="s">
        <v>1893</v>
      </c>
      <c r="C225" s="4" t="s">
        <v>195</v>
      </c>
      <c r="D225" s="167" t="s">
        <v>940</v>
      </c>
      <c r="E225" s="167" t="s">
        <v>2486</v>
      </c>
      <c r="F225" s="167" t="s">
        <v>2489</v>
      </c>
      <c r="G225" s="168">
        <f>2/1620</f>
        <v>1.2345679012345679E-3</v>
      </c>
      <c r="H225" s="167">
        <v>3</v>
      </c>
      <c r="I225" s="168">
        <f t="shared" si="25"/>
        <v>4.1152263374485596E-4</v>
      </c>
    </row>
    <row r="226" spans="1:9" ht="15.3" x14ac:dyDescent="0.5">
      <c r="A226" s="167" t="s">
        <v>1765</v>
      </c>
      <c r="B226" s="70" t="s">
        <v>965</v>
      </c>
      <c r="C226" s="4" t="s">
        <v>196</v>
      </c>
      <c r="D226" s="171" t="s">
        <v>940</v>
      </c>
      <c r="E226" s="167" t="s">
        <v>2486</v>
      </c>
      <c r="F226" s="167" t="s">
        <v>2489</v>
      </c>
      <c r="G226" s="168">
        <f>2/1620</f>
        <v>1.2345679012345679E-3</v>
      </c>
      <c r="H226" s="167">
        <v>3</v>
      </c>
      <c r="I226" s="168">
        <f t="shared" si="25"/>
        <v>4.1152263374485596E-4</v>
      </c>
    </row>
    <row r="227" spans="1:9" ht="15.3" x14ac:dyDescent="0.5">
      <c r="A227" s="167" t="s">
        <v>1766</v>
      </c>
      <c r="B227" s="70" t="s">
        <v>1790</v>
      </c>
      <c r="C227" s="4" t="s">
        <v>125</v>
      </c>
      <c r="D227" s="171" t="s">
        <v>333</v>
      </c>
      <c r="E227" s="167" t="s">
        <v>2487</v>
      </c>
      <c r="F227" s="167" t="s">
        <v>2490</v>
      </c>
      <c r="G227" s="168">
        <f>1/1620</f>
        <v>6.1728395061728394E-4</v>
      </c>
      <c r="H227" s="167">
        <v>3</v>
      </c>
      <c r="I227" s="168">
        <f t="shared" si="25"/>
        <v>2.0576131687242798E-4</v>
      </c>
    </row>
    <row r="228" spans="1:9" ht="15.3" x14ac:dyDescent="0.5">
      <c r="A228" s="167" t="s">
        <v>1767</v>
      </c>
      <c r="B228" s="70" t="s">
        <v>1791</v>
      </c>
      <c r="C228" s="4" t="s">
        <v>195</v>
      </c>
      <c r="D228" s="171" t="s">
        <v>333</v>
      </c>
      <c r="E228" s="167" t="s">
        <v>2487</v>
      </c>
      <c r="F228" s="167" t="s">
        <v>2490</v>
      </c>
      <c r="G228" s="168">
        <f t="shared" ref="G228:G230" si="28">1/1620</f>
        <v>6.1728395061728394E-4</v>
      </c>
      <c r="H228" s="167">
        <v>5</v>
      </c>
      <c r="I228" s="168">
        <f t="shared" si="25"/>
        <v>1.2345679012345679E-4</v>
      </c>
    </row>
    <row r="229" spans="1:9" ht="15.3" x14ac:dyDescent="0.5">
      <c r="A229" s="167" t="s">
        <v>1768</v>
      </c>
      <c r="B229" s="70" t="s">
        <v>1894</v>
      </c>
      <c r="C229" s="4" t="s">
        <v>195</v>
      </c>
      <c r="D229" s="171" t="s">
        <v>333</v>
      </c>
      <c r="E229" s="167" t="s">
        <v>2487</v>
      </c>
      <c r="F229" s="167" t="s">
        <v>2490</v>
      </c>
      <c r="G229" s="168">
        <f t="shared" si="28"/>
        <v>6.1728395061728394E-4</v>
      </c>
      <c r="H229" s="167">
        <v>5</v>
      </c>
      <c r="I229" s="168">
        <f t="shared" si="25"/>
        <v>1.2345679012345679E-4</v>
      </c>
    </row>
    <row r="230" spans="1:9" ht="15.3" x14ac:dyDescent="0.5">
      <c r="A230" s="167" t="s">
        <v>1769</v>
      </c>
      <c r="B230" s="70" t="s">
        <v>1895</v>
      </c>
      <c r="C230" s="4" t="s">
        <v>195</v>
      </c>
      <c r="D230" s="171" t="s">
        <v>333</v>
      </c>
      <c r="E230" s="167" t="s">
        <v>2487</v>
      </c>
      <c r="F230" s="167" t="s">
        <v>2490</v>
      </c>
      <c r="G230" s="168">
        <f t="shared" si="28"/>
        <v>6.1728395061728394E-4</v>
      </c>
      <c r="H230" s="167">
        <v>5</v>
      </c>
      <c r="I230" s="168">
        <f t="shared" si="25"/>
        <v>1.2345679012345679E-4</v>
      </c>
    </row>
    <row r="231" spans="1:9" ht="15.3" x14ac:dyDescent="0.5">
      <c r="A231" s="167" t="s">
        <v>1770</v>
      </c>
      <c r="B231" s="70" t="s">
        <v>1896</v>
      </c>
      <c r="C231" s="4" t="s">
        <v>195</v>
      </c>
      <c r="D231" s="167" t="s">
        <v>939</v>
      </c>
      <c r="E231" s="167" t="s">
        <v>2414</v>
      </c>
      <c r="F231" s="167" t="s">
        <v>2415</v>
      </c>
      <c r="G231" s="168">
        <f t="shared" ref="G231" si="29">7/1440</f>
        <v>4.8611111111111112E-3</v>
      </c>
      <c r="H231" s="167">
        <v>3</v>
      </c>
      <c r="I231" s="168">
        <f t="shared" si="25"/>
        <v>1.6203703703703703E-3</v>
      </c>
    </row>
    <row r="232" spans="1:9" ht="15.3" x14ac:dyDescent="0.5">
      <c r="A232" s="167" t="s">
        <v>1771</v>
      </c>
      <c r="B232" s="70" t="s">
        <v>1897</v>
      </c>
      <c r="C232" s="4" t="s">
        <v>195</v>
      </c>
      <c r="D232" s="167" t="s">
        <v>939</v>
      </c>
      <c r="E232" s="167" t="s">
        <v>2485</v>
      </c>
      <c r="F232" s="167" t="s">
        <v>2488</v>
      </c>
      <c r="G232" s="168">
        <f t="shared" ref="G232" si="30">7/1620</f>
        <v>4.3209876543209872E-3</v>
      </c>
      <c r="H232" s="167">
        <v>3</v>
      </c>
      <c r="I232" s="168">
        <f t="shared" si="25"/>
        <v>1.4403292181069957E-3</v>
      </c>
    </row>
    <row r="233" spans="1:9" ht="15.3" x14ac:dyDescent="0.5">
      <c r="A233" s="167" t="s">
        <v>1772</v>
      </c>
      <c r="B233" s="70" t="s">
        <v>1930</v>
      </c>
      <c r="C233" s="4" t="s">
        <v>125</v>
      </c>
      <c r="D233" s="171" t="s">
        <v>287</v>
      </c>
      <c r="E233" s="167" t="s">
        <v>2427</v>
      </c>
      <c r="F233" s="167" t="s">
        <v>2394</v>
      </c>
      <c r="G233" s="168">
        <f>1/360</f>
        <v>2.7777777777777779E-3</v>
      </c>
      <c r="H233" s="167">
        <v>3</v>
      </c>
      <c r="I233" s="168">
        <f t="shared" si="25"/>
        <v>9.2592592592592596E-4</v>
      </c>
    </row>
    <row r="234" spans="1:9" ht="15.3" x14ac:dyDescent="0.5">
      <c r="A234" s="167" t="s">
        <v>1773</v>
      </c>
      <c r="B234" s="70" t="s">
        <v>770</v>
      </c>
      <c r="C234" s="4" t="s">
        <v>195</v>
      </c>
      <c r="D234" s="171" t="s">
        <v>333</v>
      </c>
      <c r="E234" s="167" t="s">
        <v>2487</v>
      </c>
      <c r="F234" s="167" t="s">
        <v>2490</v>
      </c>
      <c r="G234" s="168">
        <f t="shared" ref="G234" si="31">1/1620</f>
        <v>6.1728395061728394E-4</v>
      </c>
      <c r="H234" s="167">
        <v>3</v>
      </c>
      <c r="I234" s="168">
        <f t="shared" si="25"/>
        <v>2.0576131687242798E-4</v>
      </c>
    </row>
    <row r="235" spans="1:9" ht="15.3" x14ac:dyDescent="0.5">
      <c r="A235" s="167" t="s">
        <v>1774</v>
      </c>
      <c r="B235" s="70" t="s">
        <v>1898</v>
      </c>
      <c r="C235" s="4" t="s">
        <v>197</v>
      </c>
      <c r="D235" s="171" t="s">
        <v>287</v>
      </c>
      <c r="E235" s="167" t="s">
        <v>2427</v>
      </c>
      <c r="F235" s="167" t="s">
        <v>2394</v>
      </c>
      <c r="G235" s="168">
        <f>1/360</f>
        <v>2.7777777777777779E-3</v>
      </c>
      <c r="H235" s="167">
        <v>3</v>
      </c>
      <c r="I235" s="168">
        <f t="shared" si="25"/>
        <v>9.2592592592592596E-4</v>
      </c>
    </row>
    <row r="236" spans="1:9" ht="15.3" x14ac:dyDescent="0.5">
      <c r="A236" s="167" t="s">
        <v>1775</v>
      </c>
      <c r="B236" s="70" t="s">
        <v>1899</v>
      </c>
      <c r="C236" s="4" t="s">
        <v>197</v>
      </c>
      <c r="D236" s="171" t="s">
        <v>287</v>
      </c>
      <c r="E236" s="167" t="s">
        <v>2427</v>
      </c>
      <c r="F236" s="167" t="s">
        <v>2394</v>
      </c>
      <c r="G236" s="168">
        <f t="shared" ref="G236:G242" si="32">1/360</f>
        <v>2.7777777777777779E-3</v>
      </c>
      <c r="H236" s="167">
        <v>3</v>
      </c>
      <c r="I236" s="168">
        <f t="shared" si="25"/>
        <v>9.2592592592592596E-4</v>
      </c>
    </row>
    <row r="237" spans="1:9" ht="15.3" x14ac:dyDescent="0.5">
      <c r="A237" s="167" t="s">
        <v>1776</v>
      </c>
      <c r="B237" s="70" t="s">
        <v>1900</v>
      </c>
      <c r="C237" s="4" t="s">
        <v>197</v>
      </c>
      <c r="D237" s="171" t="s">
        <v>287</v>
      </c>
      <c r="E237" s="167" t="s">
        <v>2427</v>
      </c>
      <c r="F237" s="167" t="s">
        <v>2394</v>
      </c>
      <c r="G237" s="168">
        <f t="shared" si="32"/>
        <v>2.7777777777777779E-3</v>
      </c>
      <c r="H237" s="167">
        <v>3</v>
      </c>
      <c r="I237" s="168">
        <f t="shared" si="25"/>
        <v>9.2592592592592596E-4</v>
      </c>
    </row>
    <row r="238" spans="1:9" ht="15.3" x14ac:dyDescent="0.5">
      <c r="A238" s="167" t="s">
        <v>1777</v>
      </c>
      <c r="B238" s="70" t="s">
        <v>1901</v>
      </c>
      <c r="C238" s="4" t="s">
        <v>197</v>
      </c>
      <c r="D238" s="171" t="s">
        <v>287</v>
      </c>
      <c r="E238" s="167" t="s">
        <v>2427</v>
      </c>
      <c r="F238" s="167" t="s">
        <v>2394</v>
      </c>
      <c r="G238" s="168">
        <f t="shared" si="32"/>
        <v>2.7777777777777779E-3</v>
      </c>
      <c r="H238" s="167">
        <v>3</v>
      </c>
      <c r="I238" s="168">
        <f t="shared" si="25"/>
        <v>9.2592592592592596E-4</v>
      </c>
    </row>
    <row r="239" spans="1:9" ht="15.3" x14ac:dyDescent="0.5">
      <c r="A239" s="167" t="s">
        <v>1778</v>
      </c>
      <c r="B239" s="70" t="s">
        <v>1902</v>
      </c>
      <c r="C239" s="4" t="s">
        <v>197</v>
      </c>
      <c r="D239" s="171" t="s">
        <v>287</v>
      </c>
      <c r="E239" s="167" t="s">
        <v>2427</v>
      </c>
      <c r="F239" s="167" t="s">
        <v>2394</v>
      </c>
      <c r="G239" s="168">
        <f t="shared" si="32"/>
        <v>2.7777777777777779E-3</v>
      </c>
      <c r="H239" s="167">
        <v>3</v>
      </c>
      <c r="I239" s="168">
        <f t="shared" si="25"/>
        <v>9.2592592592592596E-4</v>
      </c>
    </row>
    <row r="240" spans="1:9" ht="15.3" x14ac:dyDescent="0.5">
      <c r="A240" s="167" t="s">
        <v>1779</v>
      </c>
      <c r="B240" s="70" t="s">
        <v>1903</v>
      </c>
      <c r="C240" s="4" t="s">
        <v>197</v>
      </c>
      <c r="D240" s="171" t="s">
        <v>287</v>
      </c>
      <c r="E240" s="167" t="s">
        <v>2427</v>
      </c>
      <c r="F240" s="167" t="s">
        <v>2394</v>
      </c>
      <c r="G240" s="168">
        <f t="shared" si="32"/>
        <v>2.7777777777777779E-3</v>
      </c>
      <c r="H240" s="167">
        <v>3</v>
      </c>
      <c r="I240" s="168">
        <f t="shared" si="25"/>
        <v>9.2592592592592596E-4</v>
      </c>
    </row>
    <row r="241" spans="1:9" ht="15.3" x14ac:dyDescent="0.5">
      <c r="A241" s="167" t="s">
        <v>1780</v>
      </c>
      <c r="B241" s="70" t="s">
        <v>1904</v>
      </c>
      <c r="C241" s="4" t="s">
        <v>197</v>
      </c>
      <c r="D241" s="171" t="s">
        <v>287</v>
      </c>
      <c r="E241" s="167" t="s">
        <v>2427</v>
      </c>
      <c r="F241" s="167" t="s">
        <v>2394</v>
      </c>
      <c r="G241" s="168">
        <f t="shared" si="32"/>
        <v>2.7777777777777779E-3</v>
      </c>
      <c r="H241" s="167">
        <v>3</v>
      </c>
      <c r="I241" s="168">
        <f t="shared" si="25"/>
        <v>9.2592592592592596E-4</v>
      </c>
    </row>
    <row r="242" spans="1:9" ht="15.3" x14ac:dyDescent="0.5">
      <c r="A242" s="167" t="s">
        <v>1781</v>
      </c>
      <c r="B242" s="70" t="s">
        <v>1905</v>
      </c>
      <c r="C242" s="4" t="s">
        <v>125</v>
      </c>
      <c r="D242" s="171" t="s">
        <v>287</v>
      </c>
      <c r="E242" s="167" t="s">
        <v>2427</v>
      </c>
      <c r="F242" s="167" t="s">
        <v>2394</v>
      </c>
      <c r="G242" s="168">
        <f t="shared" si="32"/>
        <v>2.7777777777777779E-3</v>
      </c>
      <c r="H242" s="167">
        <v>3</v>
      </c>
      <c r="I242" s="168">
        <f t="shared" si="25"/>
        <v>9.2592592592592596E-4</v>
      </c>
    </row>
    <row r="243" spans="1:9" ht="15.3" x14ac:dyDescent="0.5">
      <c r="A243" s="167" t="s">
        <v>1782</v>
      </c>
      <c r="B243" s="70" t="s">
        <v>1931</v>
      </c>
      <c r="C243" s="4" t="s">
        <v>125</v>
      </c>
      <c r="D243" s="167" t="s">
        <v>939</v>
      </c>
      <c r="E243" s="167" t="s">
        <v>2485</v>
      </c>
      <c r="F243" s="167" t="s">
        <v>2488</v>
      </c>
      <c r="G243" s="168">
        <f t="shared" ref="G243:G246" si="33">7/1620</f>
        <v>4.3209876543209872E-3</v>
      </c>
      <c r="H243" s="167">
        <v>3</v>
      </c>
      <c r="I243" s="168">
        <f t="shared" si="25"/>
        <v>1.4403292181069957E-3</v>
      </c>
    </row>
    <row r="244" spans="1:9" ht="15.3" x14ac:dyDescent="0.5">
      <c r="A244" s="167" t="s">
        <v>1783</v>
      </c>
      <c r="B244" s="70" t="s">
        <v>1906</v>
      </c>
      <c r="C244" s="4" t="s">
        <v>125</v>
      </c>
      <c r="D244" s="167" t="s">
        <v>939</v>
      </c>
      <c r="E244" s="167" t="s">
        <v>2485</v>
      </c>
      <c r="F244" s="167" t="s">
        <v>2488</v>
      </c>
      <c r="G244" s="168">
        <f t="shared" si="33"/>
        <v>4.3209876543209872E-3</v>
      </c>
      <c r="H244" s="167">
        <v>3</v>
      </c>
      <c r="I244" s="168">
        <f t="shared" si="25"/>
        <v>1.4403292181069957E-3</v>
      </c>
    </row>
    <row r="245" spans="1:9" ht="30.6" x14ac:dyDescent="0.5">
      <c r="A245" s="167" t="s">
        <v>1784</v>
      </c>
      <c r="B245" s="16" t="s">
        <v>1907</v>
      </c>
      <c r="C245" s="4" t="s">
        <v>125</v>
      </c>
      <c r="D245" s="167" t="s">
        <v>939</v>
      </c>
      <c r="E245" s="167" t="s">
        <v>2485</v>
      </c>
      <c r="F245" s="167" t="s">
        <v>2488</v>
      </c>
      <c r="G245" s="168">
        <f t="shared" si="33"/>
        <v>4.3209876543209872E-3</v>
      </c>
      <c r="H245" s="167">
        <v>3</v>
      </c>
      <c r="I245" s="168">
        <f t="shared" si="25"/>
        <v>1.4403292181069957E-3</v>
      </c>
    </row>
    <row r="246" spans="1:9" ht="30.6" x14ac:dyDescent="0.5">
      <c r="A246" s="167" t="s">
        <v>1785</v>
      </c>
      <c r="B246" s="16" t="s">
        <v>1908</v>
      </c>
      <c r="C246" s="4" t="s">
        <v>125</v>
      </c>
      <c r="D246" s="167" t="s">
        <v>939</v>
      </c>
      <c r="E246" s="167" t="s">
        <v>2485</v>
      </c>
      <c r="F246" s="167" t="s">
        <v>2488</v>
      </c>
      <c r="G246" s="168">
        <f t="shared" si="33"/>
        <v>4.3209876543209872E-3</v>
      </c>
      <c r="H246" s="167">
        <v>3</v>
      </c>
      <c r="I246" s="168">
        <f t="shared" si="25"/>
        <v>1.4403292181069957E-3</v>
      </c>
    </row>
    <row r="247" spans="1:9" ht="15.3" x14ac:dyDescent="0.5">
      <c r="A247" s="167" t="s">
        <v>1786</v>
      </c>
      <c r="B247" s="16" t="s">
        <v>993</v>
      </c>
      <c r="C247" s="4" t="s">
        <v>125</v>
      </c>
      <c r="D247" s="171" t="s">
        <v>333</v>
      </c>
      <c r="E247" s="167" t="s">
        <v>2487</v>
      </c>
      <c r="F247" s="167" t="s">
        <v>2490</v>
      </c>
      <c r="G247" s="168">
        <f t="shared" ref="G247" si="34">1/1620</f>
        <v>6.1728395061728394E-4</v>
      </c>
      <c r="H247" s="167">
        <v>3</v>
      </c>
      <c r="I247" s="168">
        <f t="shared" si="25"/>
        <v>2.0576131687242798E-4</v>
      </c>
    </row>
    <row r="248" spans="1:9" ht="15.3" x14ac:dyDescent="0.5">
      <c r="A248" s="167" t="s">
        <v>1787</v>
      </c>
      <c r="B248" s="16" t="s">
        <v>1909</v>
      </c>
      <c r="C248" s="4" t="s">
        <v>125</v>
      </c>
      <c r="D248" s="171" t="s">
        <v>287</v>
      </c>
      <c r="E248" s="167" t="s">
        <v>2427</v>
      </c>
      <c r="F248" s="167" t="s">
        <v>2394</v>
      </c>
      <c r="G248" s="168">
        <f>1/360</f>
        <v>2.7777777777777779E-3</v>
      </c>
      <c r="H248" s="167">
        <v>3</v>
      </c>
      <c r="I248" s="168">
        <f t="shared" si="25"/>
        <v>9.2592592592592596E-4</v>
      </c>
    </row>
    <row r="249" spans="1:9" ht="30.6" x14ac:dyDescent="0.5">
      <c r="A249" s="167" t="s">
        <v>1788</v>
      </c>
      <c r="B249" s="16" t="s">
        <v>1910</v>
      </c>
      <c r="C249" s="4" t="s">
        <v>197</v>
      </c>
      <c r="D249" s="171" t="s">
        <v>287</v>
      </c>
      <c r="E249" s="167" t="s">
        <v>2427</v>
      </c>
      <c r="F249" s="167" t="s">
        <v>2394</v>
      </c>
      <c r="G249" s="168">
        <f t="shared" ref="G249:G260" si="35">1/360</f>
        <v>2.7777777777777779E-3</v>
      </c>
      <c r="H249" s="167">
        <v>3</v>
      </c>
      <c r="I249" s="168">
        <f t="shared" si="25"/>
        <v>9.2592592592592596E-4</v>
      </c>
    </row>
    <row r="250" spans="1:9" ht="30.6" x14ac:dyDescent="0.5">
      <c r="A250" s="167" t="s">
        <v>2465</v>
      </c>
      <c r="B250" s="16" t="s">
        <v>1911</v>
      </c>
      <c r="C250" s="4" t="s">
        <v>197</v>
      </c>
      <c r="D250" s="171" t="s">
        <v>287</v>
      </c>
      <c r="E250" s="167" t="s">
        <v>2427</v>
      </c>
      <c r="F250" s="167" t="s">
        <v>2394</v>
      </c>
      <c r="G250" s="168">
        <f t="shared" si="35"/>
        <v>2.7777777777777779E-3</v>
      </c>
      <c r="H250" s="167">
        <v>3</v>
      </c>
      <c r="I250" s="168">
        <f t="shared" si="25"/>
        <v>9.2592592592592596E-4</v>
      </c>
    </row>
    <row r="251" spans="1:9" ht="15.3" x14ac:dyDescent="0.5">
      <c r="A251" s="167" t="s">
        <v>2466</v>
      </c>
      <c r="B251" s="16" t="s">
        <v>1912</v>
      </c>
      <c r="C251" s="4" t="s">
        <v>197</v>
      </c>
      <c r="D251" s="171" t="s">
        <v>287</v>
      </c>
      <c r="E251" s="167" t="s">
        <v>2427</v>
      </c>
      <c r="F251" s="167" t="s">
        <v>2394</v>
      </c>
      <c r="G251" s="168">
        <f t="shared" si="35"/>
        <v>2.7777777777777779E-3</v>
      </c>
      <c r="H251" s="167">
        <v>3</v>
      </c>
      <c r="I251" s="168">
        <f t="shared" si="25"/>
        <v>9.2592592592592596E-4</v>
      </c>
    </row>
    <row r="252" spans="1:9" ht="30.6" x14ac:dyDescent="0.5">
      <c r="A252" s="167" t="s">
        <v>2467</v>
      </c>
      <c r="B252" s="16" t="s">
        <v>1913</v>
      </c>
      <c r="C252" s="4" t="s">
        <v>197</v>
      </c>
      <c r="D252" s="171" t="s">
        <v>287</v>
      </c>
      <c r="E252" s="167" t="s">
        <v>2427</v>
      </c>
      <c r="F252" s="167" t="s">
        <v>2394</v>
      </c>
      <c r="G252" s="168">
        <f t="shared" si="35"/>
        <v>2.7777777777777779E-3</v>
      </c>
      <c r="H252" s="167">
        <v>3</v>
      </c>
      <c r="I252" s="168">
        <f t="shared" si="25"/>
        <v>9.2592592592592596E-4</v>
      </c>
    </row>
    <row r="253" spans="1:9" ht="15.3" x14ac:dyDescent="0.5">
      <c r="A253" s="167" t="s">
        <v>2468</v>
      </c>
      <c r="B253" s="70" t="s">
        <v>1914</v>
      </c>
      <c r="C253" s="4" t="s">
        <v>197</v>
      </c>
      <c r="D253" s="171" t="s">
        <v>287</v>
      </c>
      <c r="E253" s="167" t="s">
        <v>2427</v>
      </c>
      <c r="F253" s="167" t="s">
        <v>2394</v>
      </c>
      <c r="G253" s="168">
        <f t="shared" si="35"/>
        <v>2.7777777777777779E-3</v>
      </c>
      <c r="H253" s="167">
        <v>3</v>
      </c>
      <c r="I253" s="168">
        <f t="shared" si="25"/>
        <v>9.2592592592592596E-4</v>
      </c>
    </row>
    <row r="254" spans="1:9" ht="30.6" x14ac:dyDescent="0.5">
      <c r="A254" s="167" t="s">
        <v>2469</v>
      </c>
      <c r="B254" s="16" t="s">
        <v>1915</v>
      </c>
      <c r="C254" s="4" t="s">
        <v>197</v>
      </c>
      <c r="D254" s="171" t="s">
        <v>287</v>
      </c>
      <c r="E254" s="167" t="s">
        <v>2427</v>
      </c>
      <c r="F254" s="167" t="s">
        <v>2394</v>
      </c>
      <c r="G254" s="168">
        <f t="shared" si="35"/>
        <v>2.7777777777777779E-3</v>
      </c>
      <c r="H254" s="167">
        <v>3</v>
      </c>
      <c r="I254" s="168">
        <f t="shared" si="25"/>
        <v>9.2592592592592596E-4</v>
      </c>
    </row>
    <row r="255" spans="1:9" ht="15.3" x14ac:dyDescent="0.5">
      <c r="A255" s="167" t="s">
        <v>2470</v>
      </c>
      <c r="B255" s="16" t="s">
        <v>1916</v>
      </c>
      <c r="C255" s="4" t="s">
        <v>125</v>
      </c>
      <c r="D255" s="171" t="s">
        <v>287</v>
      </c>
      <c r="E255" s="167" t="s">
        <v>2427</v>
      </c>
      <c r="F255" s="167" t="s">
        <v>2394</v>
      </c>
      <c r="G255" s="168">
        <f t="shared" si="35"/>
        <v>2.7777777777777779E-3</v>
      </c>
      <c r="H255" s="167">
        <v>3</v>
      </c>
      <c r="I255" s="168">
        <f t="shared" si="25"/>
        <v>9.2592592592592596E-4</v>
      </c>
    </row>
    <row r="256" spans="1:9" ht="15.3" x14ac:dyDescent="0.5">
      <c r="A256" s="167" t="s">
        <v>2471</v>
      </c>
      <c r="B256" s="16" t="s">
        <v>1917</v>
      </c>
      <c r="C256" s="4" t="s">
        <v>125</v>
      </c>
      <c r="D256" s="171" t="s">
        <v>287</v>
      </c>
      <c r="E256" s="167" t="s">
        <v>2427</v>
      </c>
      <c r="F256" s="167" t="s">
        <v>2394</v>
      </c>
      <c r="G256" s="168">
        <f t="shared" si="35"/>
        <v>2.7777777777777779E-3</v>
      </c>
      <c r="H256" s="167">
        <v>3</v>
      </c>
      <c r="I256" s="168">
        <f t="shared" si="25"/>
        <v>9.2592592592592596E-4</v>
      </c>
    </row>
    <row r="257" spans="1:9" ht="15.3" x14ac:dyDescent="0.5">
      <c r="A257" s="167" t="s">
        <v>2472</v>
      </c>
      <c r="B257" s="16" t="s">
        <v>1918</v>
      </c>
      <c r="C257" s="4" t="s">
        <v>125</v>
      </c>
      <c r="D257" s="171" t="s">
        <v>287</v>
      </c>
      <c r="E257" s="167" t="s">
        <v>2427</v>
      </c>
      <c r="F257" s="167" t="s">
        <v>2394</v>
      </c>
      <c r="G257" s="168">
        <f t="shared" si="35"/>
        <v>2.7777777777777779E-3</v>
      </c>
      <c r="H257" s="167">
        <v>3</v>
      </c>
      <c r="I257" s="168">
        <f t="shared" si="25"/>
        <v>9.2592592592592596E-4</v>
      </c>
    </row>
    <row r="258" spans="1:9" ht="15.3" x14ac:dyDescent="0.5">
      <c r="A258" s="167" t="s">
        <v>2473</v>
      </c>
      <c r="B258" s="16" t="s">
        <v>1919</v>
      </c>
      <c r="C258" s="4" t="s">
        <v>125</v>
      </c>
      <c r="D258" s="171" t="s">
        <v>287</v>
      </c>
      <c r="E258" s="167" t="s">
        <v>2427</v>
      </c>
      <c r="F258" s="167" t="s">
        <v>2394</v>
      </c>
      <c r="G258" s="168">
        <f t="shared" si="35"/>
        <v>2.7777777777777779E-3</v>
      </c>
      <c r="H258" s="167">
        <v>3</v>
      </c>
      <c r="I258" s="168">
        <f t="shared" si="25"/>
        <v>9.2592592592592596E-4</v>
      </c>
    </row>
    <row r="259" spans="1:9" ht="15.3" x14ac:dyDescent="0.5">
      <c r="A259" s="167" t="s">
        <v>2474</v>
      </c>
      <c r="B259" s="70" t="s">
        <v>1920</v>
      </c>
      <c r="C259" s="4" t="s">
        <v>125</v>
      </c>
      <c r="D259" s="171" t="s">
        <v>287</v>
      </c>
      <c r="E259" s="167" t="s">
        <v>2427</v>
      </c>
      <c r="F259" s="167" t="s">
        <v>2394</v>
      </c>
      <c r="G259" s="168">
        <f t="shared" si="35"/>
        <v>2.7777777777777779E-3</v>
      </c>
      <c r="H259" s="167">
        <v>3</v>
      </c>
      <c r="I259" s="168">
        <f t="shared" si="25"/>
        <v>9.2592592592592596E-4</v>
      </c>
    </row>
    <row r="260" spans="1:9" ht="30.6" x14ac:dyDescent="0.5">
      <c r="A260" s="167" t="s">
        <v>2475</v>
      </c>
      <c r="B260" s="70" t="s">
        <v>1921</v>
      </c>
      <c r="C260" s="4" t="s">
        <v>125</v>
      </c>
      <c r="D260" s="171" t="s">
        <v>287</v>
      </c>
      <c r="E260" s="167" t="s">
        <v>2427</v>
      </c>
      <c r="F260" s="167" t="s">
        <v>2394</v>
      </c>
      <c r="G260" s="168">
        <f t="shared" si="35"/>
        <v>2.7777777777777779E-3</v>
      </c>
      <c r="H260" s="167">
        <v>3</v>
      </c>
      <c r="I260" s="168">
        <f t="shared" si="25"/>
        <v>9.2592592592592596E-4</v>
      </c>
    </row>
    <row r="261" spans="1:9" ht="15.3" x14ac:dyDescent="0.5">
      <c r="A261" s="169">
        <v>9</v>
      </c>
      <c r="B261" s="165" t="s">
        <v>1029</v>
      </c>
      <c r="C261" s="167"/>
      <c r="D261" s="167"/>
      <c r="E261" s="167"/>
      <c r="F261" s="167"/>
      <c r="G261" s="167"/>
      <c r="H261" s="167"/>
      <c r="I261" s="169" t="s">
        <v>1590</v>
      </c>
    </row>
    <row r="262" spans="1:9" ht="15.3" x14ac:dyDescent="0.5">
      <c r="A262" s="167" t="s">
        <v>530</v>
      </c>
      <c r="B262" s="3" t="s">
        <v>846</v>
      </c>
      <c r="C262" s="4" t="s">
        <v>125</v>
      </c>
      <c r="D262" s="118" t="s">
        <v>1111</v>
      </c>
      <c r="E262" s="167" t="s">
        <v>2498</v>
      </c>
      <c r="F262" s="167" t="s">
        <v>2506</v>
      </c>
      <c r="G262" s="168">
        <f>3/1620</f>
        <v>1.8518518518518519E-3</v>
      </c>
      <c r="H262" s="167">
        <v>3</v>
      </c>
      <c r="I262" s="168">
        <f>G262/H262</f>
        <v>6.1728395061728394E-4</v>
      </c>
    </row>
    <row r="263" spans="1:9" ht="15.3" x14ac:dyDescent="0.5">
      <c r="A263" s="167" t="s">
        <v>531</v>
      </c>
      <c r="B263" s="3" t="s">
        <v>847</v>
      </c>
      <c r="C263" s="4" t="s">
        <v>125</v>
      </c>
      <c r="D263" s="118" t="s">
        <v>566</v>
      </c>
      <c r="E263" s="167" t="s">
        <v>2511</v>
      </c>
      <c r="F263" s="167" t="s">
        <v>2512</v>
      </c>
      <c r="G263" s="168">
        <f>4/1620</f>
        <v>2.4691358024691358E-3</v>
      </c>
      <c r="H263" s="167">
        <v>3</v>
      </c>
      <c r="I263" s="168">
        <f t="shared" ref="I263:I308" si="36">G263/H263</f>
        <v>8.2304526748971192E-4</v>
      </c>
    </row>
    <row r="264" spans="1:9" ht="15.3" x14ac:dyDescent="0.5">
      <c r="A264" s="167" t="s">
        <v>532</v>
      </c>
      <c r="B264" s="3" t="s">
        <v>848</v>
      </c>
      <c r="C264" s="4" t="s">
        <v>125</v>
      </c>
      <c r="D264" s="118" t="s">
        <v>333</v>
      </c>
      <c r="E264" s="167" t="s">
        <v>2487</v>
      </c>
      <c r="F264" s="167" t="s">
        <v>2490</v>
      </c>
      <c r="G264" s="168">
        <f>1/1620</f>
        <v>6.1728395061728394E-4</v>
      </c>
      <c r="H264" s="167">
        <v>3</v>
      </c>
      <c r="I264" s="168">
        <f t="shared" si="36"/>
        <v>2.0576131687242798E-4</v>
      </c>
    </row>
    <row r="265" spans="1:9" ht="15.3" x14ac:dyDescent="0.5">
      <c r="A265" s="167" t="s">
        <v>533</v>
      </c>
      <c r="B265" s="3" t="s">
        <v>849</v>
      </c>
      <c r="C265" s="4" t="s">
        <v>125</v>
      </c>
      <c r="D265" s="118" t="s">
        <v>566</v>
      </c>
      <c r="E265" s="167" t="s">
        <v>2511</v>
      </c>
      <c r="F265" s="167" t="s">
        <v>2512</v>
      </c>
      <c r="G265" s="168">
        <f>4/1620</f>
        <v>2.4691358024691358E-3</v>
      </c>
      <c r="H265" s="167">
        <v>3</v>
      </c>
      <c r="I265" s="168">
        <f t="shared" si="36"/>
        <v>8.2304526748971192E-4</v>
      </c>
    </row>
    <row r="266" spans="1:9" ht="15.3" x14ac:dyDescent="0.5">
      <c r="A266" s="167" t="s">
        <v>534</v>
      </c>
      <c r="B266" s="3" t="s">
        <v>850</v>
      </c>
      <c r="C266" s="4" t="s">
        <v>125</v>
      </c>
      <c r="D266" s="118" t="s">
        <v>566</v>
      </c>
      <c r="E266" s="167" t="s">
        <v>2511</v>
      </c>
      <c r="F266" s="167" t="s">
        <v>2512</v>
      </c>
      <c r="G266" s="168">
        <f>4/1620</f>
        <v>2.4691358024691358E-3</v>
      </c>
      <c r="H266" s="167">
        <v>3</v>
      </c>
      <c r="I266" s="168">
        <f t="shared" si="36"/>
        <v>8.2304526748971192E-4</v>
      </c>
    </row>
    <row r="267" spans="1:9" ht="15.3" x14ac:dyDescent="0.5">
      <c r="A267" s="167" t="s">
        <v>535</v>
      </c>
      <c r="B267" s="3" t="s">
        <v>1195</v>
      </c>
      <c r="C267" s="4" t="s">
        <v>125</v>
      </c>
      <c r="D267" s="118" t="s">
        <v>940</v>
      </c>
      <c r="E267" s="167" t="s">
        <v>2486</v>
      </c>
      <c r="F267" s="167" t="s">
        <v>2489</v>
      </c>
      <c r="G267" s="168">
        <f>2/1620</f>
        <v>1.2345679012345679E-3</v>
      </c>
      <c r="H267" s="167">
        <v>5</v>
      </c>
      <c r="I267" s="168">
        <f t="shared" si="36"/>
        <v>2.4691358024691359E-4</v>
      </c>
    </row>
    <row r="268" spans="1:9" ht="15.3" x14ac:dyDescent="0.5">
      <c r="A268" s="167" t="s">
        <v>536</v>
      </c>
      <c r="B268" s="3" t="s">
        <v>1030</v>
      </c>
      <c r="C268" s="6" t="s">
        <v>125</v>
      </c>
      <c r="D268" s="118" t="s">
        <v>566</v>
      </c>
      <c r="E268" s="167" t="s">
        <v>2511</v>
      </c>
      <c r="F268" s="167" t="s">
        <v>2512</v>
      </c>
      <c r="G268" s="168">
        <f>4/1620</f>
        <v>2.4691358024691358E-3</v>
      </c>
      <c r="H268" s="167">
        <v>3</v>
      </c>
      <c r="I268" s="168">
        <f t="shared" si="36"/>
        <v>8.2304526748971192E-4</v>
      </c>
    </row>
    <row r="269" spans="1:9" ht="15.3" x14ac:dyDescent="0.5">
      <c r="A269" s="167" t="s">
        <v>537</v>
      </c>
      <c r="B269" s="3" t="s">
        <v>68</v>
      </c>
      <c r="C269" s="4" t="s">
        <v>125</v>
      </c>
      <c r="D269" s="118" t="s">
        <v>333</v>
      </c>
      <c r="E269" s="167" t="s">
        <v>2487</v>
      </c>
      <c r="F269" s="167" t="s">
        <v>2490</v>
      </c>
      <c r="G269" s="168">
        <f>1/1620</f>
        <v>6.1728395061728394E-4</v>
      </c>
      <c r="H269" s="167">
        <v>7</v>
      </c>
      <c r="I269" s="168">
        <f t="shared" si="36"/>
        <v>8.8183421516754842E-5</v>
      </c>
    </row>
    <row r="270" spans="1:9" ht="15.3" x14ac:dyDescent="0.5">
      <c r="A270" s="167" t="s">
        <v>538</v>
      </c>
      <c r="B270" s="3" t="s">
        <v>759</v>
      </c>
      <c r="C270" s="4" t="s">
        <v>125</v>
      </c>
      <c r="D270" s="118" t="s">
        <v>566</v>
      </c>
      <c r="E270" s="167" t="s">
        <v>2511</v>
      </c>
      <c r="F270" s="167" t="s">
        <v>2512</v>
      </c>
      <c r="G270" s="168">
        <f>4/1620</f>
        <v>2.4691358024691358E-3</v>
      </c>
      <c r="H270" s="167">
        <v>3</v>
      </c>
      <c r="I270" s="168">
        <f t="shared" si="36"/>
        <v>8.2304526748971192E-4</v>
      </c>
    </row>
    <row r="271" spans="1:9" ht="15.3" x14ac:dyDescent="0.5">
      <c r="A271" s="167" t="s">
        <v>539</v>
      </c>
      <c r="B271" s="3" t="s">
        <v>69</v>
      </c>
      <c r="C271" s="6" t="s">
        <v>125</v>
      </c>
      <c r="D271" s="118" t="s">
        <v>333</v>
      </c>
      <c r="E271" s="167" t="s">
        <v>2487</v>
      </c>
      <c r="F271" s="167" t="s">
        <v>2490</v>
      </c>
      <c r="G271" s="168">
        <f>1/1620</f>
        <v>6.1728395061728394E-4</v>
      </c>
      <c r="H271" s="167">
        <v>5</v>
      </c>
      <c r="I271" s="168">
        <f t="shared" si="36"/>
        <v>1.2345679012345679E-4</v>
      </c>
    </row>
    <row r="272" spans="1:9" ht="15.3" x14ac:dyDescent="0.5">
      <c r="A272" s="167" t="s">
        <v>540</v>
      </c>
      <c r="B272" s="3" t="s">
        <v>851</v>
      </c>
      <c r="C272" s="6" t="s">
        <v>967</v>
      </c>
      <c r="D272" s="118" t="s">
        <v>912</v>
      </c>
      <c r="E272" s="167" t="s">
        <v>2497</v>
      </c>
      <c r="F272" s="167" t="s">
        <v>2505</v>
      </c>
      <c r="G272" s="168">
        <f>45/1620</f>
        <v>2.7777777777777776E-2</v>
      </c>
      <c r="H272" s="167">
        <v>3</v>
      </c>
      <c r="I272" s="168">
        <f t="shared" si="36"/>
        <v>9.2592592592592587E-3</v>
      </c>
    </row>
    <row r="273" spans="1:9" ht="15.3" x14ac:dyDescent="0.5">
      <c r="A273" s="167" t="s">
        <v>541</v>
      </c>
      <c r="B273" s="3" t="s">
        <v>788</v>
      </c>
      <c r="C273" s="6" t="s">
        <v>195</v>
      </c>
      <c r="D273" s="118" t="s">
        <v>912</v>
      </c>
      <c r="E273" s="167" t="s">
        <v>2497</v>
      </c>
      <c r="F273" s="167" t="s">
        <v>2505</v>
      </c>
      <c r="G273" s="168">
        <f>45/1620</f>
        <v>2.7777777777777776E-2</v>
      </c>
      <c r="H273" s="167">
        <v>3</v>
      </c>
      <c r="I273" s="168">
        <f t="shared" si="36"/>
        <v>9.2592592592592587E-3</v>
      </c>
    </row>
    <row r="274" spans="1:9" ht="15.3" x14ac:dyDescent="0.5">
      <c r="A274" s="167" t="s">
        <v>542</v>
      </c>
      <c r="B274" s="70" t="s">
        <v>1982</v>
      </c>
      <c r="C274" s="4" t="s">
        <v>197</v>
      </c>
      <c r="D274" s="167" t="s">
        <v>287</v>
      </c>
      <c r="E274" s="167" t="s">
        <v>2427</v>
      </c>
      <c r="F274" s="167" t="s">
        <v>2394</v>
      </c>
      <c r="G274" s="168">
        <f>1/360</f>
        <v>2.7777777777777779E-3</v>
      </c>
      <c r="H274" s="167">
        <v>3</v>
      </c>
      <c r="I274" s="168">
        <f t="shared" si="36"/>
        <v>9.2592592592592596E-4</v>
      </c>
    </row>
    <row r="275" spans="1:9" ht="15.3" x14ac:dyDescent="0.5">
      <c r="A275" s="167" t="s">
        <v>543</v>
      </c>
      <c r="B275" s="70" t="s">
        <v>1983</v>
      </c>
      <c r="C275" s="4" t="s">
        <v>197</v>
      </c>
      <c r="D275" s="167" t="s">
        <v>287</v>
      </c>
      <c r="E275" s="167" t="s">
        <v>2427</v>
      </c>
      <c r="F275" s="167" t="s">
        <v>2394</v>
      </c>
      <c r="G275" s="168">
        <f t="shared" ref="G275:G278" si="37">1/360</f>
        <v>2.7777777777777779E-3</v>
      </c>
      <c r="H275" s="167">
        <v>3</v>
      </c>
      <c r="I275" s="168">
        <f t="shared" si="36"/>
        <v>9.2592592592592596E-4</v>
      </c>
    </row>
    <row r="276" spans="1:9" ht="15.3" x14ac:dyDescent="0.5">
      <c r="A276" s="167" t="s">
        <v>544</v>
      </c>
      <c r="B276" s="70" t="s">
        <v>1984</v>
      </c>
      <c r="C276" s="4" t="s">
        <v>197</v>
      </c>
      <c r="D276" s="167" t="s">
        <v>287</v>
      </c>
      <c r="E276" s="167" t="s">
        <v>2427</v>
      </c>
      <c r="F276" s="167" t="s">
        <v>2394</v>
      </c>
      <c r="G276" s="168">
        <f t="shared" si="37"/>
        <v>2.7777777777777779E-3</v>
      </c>
      <c r="H276" s="167">
        <v>3</v>
      </c>
      <c r="I276" s="168">
        <f t="shared" si="36"/>
        <v>9.2592592592592596E-4</v>
      </c>
    </row>
    <row r="277" spans="1:9" ht="15.3" x14ac:dyDescent="0.5">
      <c r="A277" s="167" t="s">
        <v>545</v>
      </c>
      <c r="B277" s="70" t="s">
        <v>1328</v>
      </c>
      <c r="C277" s="4" t="s">
        <v>197</v>
      </c>
      <c r="D277" s="167" t="s">
        <v>287</v>
      </c>
      <c r="E277" s="167" t="s">
        <v>2427</v>
      </c>
      <c r="F277" s="167" t="s">
        <v>2394</v>
      </c>
      <c r="G277" s="168">
        <f t="shared" si="37"/>
        <v>2.7777777777777779E-3</v>
      </c>
      <c r="H277" s="167">
        <v>3</v>
      </c>
      <c r="I277" s="168">
        <f t="shared" si="36"/>
        <v>9.2592592592592596E-4</v>
      </c>
    </row>
    <row r="278" spans="1:9" ht="15.3" x14ac:dyDescent="0.5">
      <c r="A278" s="167" t="s">
        <v>546</v>
      </c>
      <c r="B278" s="70" t="s">
        <v>1336</v>
      </c>
      <c r="C278" s="4" t="s">
        <v>125</v>
      </c>
      <c r="D278" s="167" t="s">
        <v>287</v>
      </c>
      <c r="E278" s="167" t="s">
        <v>2427</v>
      </c>
      <c r="F278" s="167" t="s">
        <v>2394</v>
      </c>
      <c r="G278" s="168">
        <f t="shared" si="37"/>
        <v>2.7777777777777779E-3</v>
      </c>
      <c r="H278" s="167">
        <v>3</v>
      </c>
      <c r="I278" s="168">
        <f t="shared" si="36"/>
        <v>9.2592592592592596E-4</v>
      </c>
    </row>
    <row r="279" spans="1:9" ht="15.3" x14ac:dyDescent="0.5">
      <c r="A279" s="167" t="s">
        <v>547</v>
      </c>
      <c r="B279" s="70" t="s">
        <v>1985</v>
      </c>
      <c r="C279" s="4" t="s">
        <v>125</v>
      </c>
      <c r="D279" s="167" t="s">
        <v>333</v>
      </c>
      <c r="E279" s="167" t="s">
        <v>2487</v>
      </c>
      <c r="F279" s="167" t="s">
        <v>2490</v>
      </c>
      <c r="G279" s="168">
        <f>1/1620</f>
        <v>6.1728395061728394E-4</v>
      </c>
      <c r="H279" s="167">
        <v>3</v>
      </c>
      <c r="I279" s="168">
        <f t="shared" si="36"/>
        <v>2.0576131687242798E-4</v>
      </c>
    </row>
    <row r="280" spans="1:9" ht="15.3" x14ac:dyDescent="0.5">
      <c r="A280" s="167" t="s">
        <v>548</v>
      </c>
      <c r="B280" s="70" t="s">
        <v>1986</v>
      </c>
      <c r="C280" s="4" t="s">
        <v>195</v>
      </c>
      <c r="D280" s="167" t="s">
        <v>940</v>
      </c>
      <c r="E280" s="167" t="s">
        <v>2486</v>
      </c>
      <c r="F280" s="167" t="s">
        <v>2489</v>
      </c>
      <c r="G280" s="168">
        <f>2/1620</f>
        <v>1.2345679012345679E-3</v>
      </c>
      <c r="H280" s="167">
        <v>3</v>
      </c>
      <c r="I280" s="168">
        <f t="shared" si="36"/>
        <v>4.1152263374485596E-4</v>
      </c>
    </row>
    <row r="281" spans="1:9" ht="15.3" x14ac:dyDescent="0.5">
      <c r="A281" s="167" t="s">
        <v>1086</v>
      </c>
      <c r="B281" s="70" t="s">
        <v>1893</v>
      </c>
      <c r="C281" s="4" t="s">
        <v>195</v>
      </c>
      <c r="D281" s="167" t="s">
        <v>333</v>
      </c>
      <c r="E281" s="167" t="s">
        <v>2487</v>
      </c>
      <c r="F281" s="167" t="s">
        <v>2490</v>
      </c>
      <c r="G281" s="168">
        <f>1/1620</f>
        <v>6.1728395061728394E-4</v>
      </c>
      <c r="H281" s="167">
        <v>3</v>
      </c>
      <c r="I281" s="168">
        <f t="shared" si="36"/>
        <v>2.0576131687242798E-4</v>
      </c>
    </row>
    <row r="282" spans="1:9" ht="15.3" x14ac:dyDescent="0.5">
      <c r="A282" s="167" t="s">
        <v>1087</v>
      </c>
      <c r="B282" s="70" t="s">
        <v>1987</v>
      </c>
      <c r="C282" s="4" t="s">
        <v>195</v>
      </c>
      <c r="D282" s="167" t="s">
        <v>940</v>
      </c>
      <c r="E282" s="167" t="s">
        <v>2486</v>
      </c>
      <c r="F282" s="167" t="s">
        <v>2489</v>
      </c>
      <c r="G282" s="168">
        <f>2/1620</f>
        <v>1.2345679012345679E-3</v>
      </c>
      <c r="H282" s="167">
        <v>3</v>
      </c>
      <c r="I282" s="168">
        <f t="shared" si="36"/>
        <v>4.1152263374485596E-4</v>
      </c>
    </row>
    <row r="283" spans="1:9" ht="15.3" x14ac:dyDescent="0.5">
      <c r="A283" s="167" t="s">
        <v>1088</v>
      </c>
      <c r="B283" s="70" t="s">
        <v>1988</v>
      </c>
      <c r="C283" s="4" t="s">
        <v>195</v>
      </c>
      <c r="D283" s="167" t="s">
        <v>940</v>
      </c>
      <c r="E283" s="167" t="s">
        <v>2486</v>
      </c>
      <c r="F283" s="167" t="s">
        <v>2489</v>
      </c>
      <c r="G283" s="168">
        <f t="shared" ref="G283:G285" si="38">2/1620</f>
        <v>1.2345679012345679E-3</v>
      </c>
      <c r="H283" s="167">
        <v>3</v>
      </c>
      <c r="I283" s="168">
        <f t="shared" si="36"/>
        <v>4.1152263374485596E-4</v>
      </c>
    </row>
    <row r="284" spans="1:9" ht="15.3" x14ac:dyDescent="0.5">
      <c r="A284" s="167" t="s">
        <v>1089</v>
      </c>
      <c r="B284" s="70" t="s">
        <v>1989</v>
      </c>
      <c r="C284" s="4" t="s">
        <v>195</v>
      </c>
      <c r="D284" s="167" t="s">
        <v>940</v>
      </c>
      <c r="E284" s="167" t="s">
        <v>2486</v>
      </c>
      <c r="F284" s="167" t="s">
        <v>2489</v>
      </c>
      <c r="G284" s="168">
        <f t="shared" si="38"/>
        <v>1.2345679012345679E-3</v>
      </c>
      <c r="H284" s="167">
        <v>3</v>
      </c>
      <c r="I284" s="168">
        <f t="shared" si="36"/>
        <v>4.1152263374485596E-4</v>
      </c>
    </row>
    <row r="285" spans="1:9" ht="15.3" x14ac:dyDescent="0.5">
      <c r="A285" s="167" t="s">
        <v>1090</v>
      </c>
      <c r="B285" s="70" t="s">
        <v>1990</v>
      </c>
      <c r="C285" s="4" t="s">
        <v>195</v>
      </c>
      <c r="D285" s="167" t="s">
        <v>940</v>
      </c>
      <c r="E285" s="167" t="s">
        <v>2486</v>
      </c>
      <c r="F285" s="167" t="s">
        <v>2489</v>
      </c>
      <c r="G285" s="168">
        <f t="shared" si="38"/>
        <v>1.2345679012345679E-3</v>
      </c>
      <c r="H285" s="167">
        <v>3</v>
      </c>
      <c r="I285" s="168">
        <f t="shared" si="36"/>
        <v>4.1152263374485596E-4</v>
      </c>
    </row>
    <row r="286" spans="1:9" ht="15.3" x14ac:dyDescent="0.5">
      <c r="A286" s="167" t="s">
        <v>1091</v>
      </c>
      <c r="B286" s="70" t="s">
        <v>1991</v>
      </c>
      <c r="C286" s="4" t="s">
        <v>195</v>
      </c>
      <c r="D286" s="167" t="s">
        <v>333</v>
      </c>
      <c r="E286" s="167" t="s">
        <v>2487</v>
      </c>
      <c r="F286" s="167" t="s">
        <v>2490</v>
      </c>
      <c r="G286" s="168">
        <f>1/1620</f>
        <v>6.1728395061728394E-4</v>
      </c>
      <c r="H286" s="167">
        <v>3</v>
      </c>
      <c r="I286" s="168">
        <f t="shared" si="36"/>
        <v>2.0576131687242798E-4</v>
      </c>
    </row>
    <row r="287" spans="1:9" ht="15.3" x14ac:dyDescent="0.5">
      <c r="A287" s="167" t="s">
        <v>1092</v>
      </c>
      <c r="B287" s="70" t="s">
        <v>1992</v>
      </c>
      <c r="C287" s="4" t="s">
        <v>202</v>
      </c>
      <c r="D287" s="167" t="s">
        <v>1846</v>
      </c>
      <c r="E287" s="167" t="s">
        <v>2495</v>
      </c>
      <c r="F287" s="167" t="s">
        <v>2503</v>
      </c>
      <c r="G287" s="168">
        <f>5/1620</f>
        <v>3.0864197530864196E-3</v>
      </c>
      <c r="H287" s="167">
        <v>3</v>
      </c>
      <c r="I287" s="168">
        <f t="shared" si="36"/>
        <v>1.0288065843621398E-3</v>
      </c>
    </row>
    <row r="288" spans="1:9" ht="15.3" x14ac:dyDescent="0.5">
      <c r="A288" s="167" t="s">
        <v>1093</v>
      </c>
      <c r="B288" s="70" t="s">
        <v>797</v>
      </c>
      <c r="C288" s="4" t="s">
        <v>195</v>
      </c>
      <c r="D288" s="167" t="s">
        <v>1845</v>
      </c>
      <c r="E288" s="167" t="s">
        <v>2494</v>
      </c>
      <c r="F288" s="167" t="s">
        <v>2502</v>
      </c>
      <c r="G288" s="168">
        <f>10/1620</f>
        <v>6.1728395061728392E-3</v>
      </c>
      <c r="H288" s="167">
        <v>3</v>
      </c>
      <c r="I288" s="168">
        <f t="shared" si="36"/>
        <v>2.0576131687242796E-3</v>
      </c>
    </row>
    <row r="289" spans="1:9" ht="15.3" x14ac:dyDescent="0.5">
      <c r="A289" s="167" t="s">
        <v>1094</v>
      </c>
      <c r="B289" s="70" t="s">
        <v>1804</v>
      </c>
      <c r="C289" s="4" t="s">
        <v>195</v>
      </c>
      <c r="D289" s="167" t="s">
        <v>1846</v>
      </c>
      <c r="E289" s="167" t="s">
        <v>2495</v>
      </c>
      <c r="F289" s="167" t="s">
        <v>2503</v>
      </c>
      <c r="G289" s="168">
        <f>5/1620</f>
        <v>3.0864197530864196E-3</v>
      </c>
      <c r="H289" s="167">
        <v>3</v>
      </c>
      <c r="I289" s="168">
        <f t="shared" si="36"/>
        <v>1.0288065843621398E-3</v>
      </c>
    </row>
    <row r="290" spans="1:9" ht="15.3" x14ac:dyDescent="0.5">
      <c r="A290" s="167" t="s">
        <v>1095</v>
      </c>
      <c r="B290" s="70" t="s">
        <v>1805</v>
      </c>
      <c r="C290" s="4" t="s">
        <v>195</v>
      </c>
      <c r="D290" s="167" t="s">
        <v>1846</v>
      </c>
      <c r="E290" s="167" t="s">
        <v>2495</v>
      </c>
      <c r="F290" s="167" t="s">
        <v>2503</v>
      </c>
      <c r="G290" s="168">
        <f t="shared" ref="G290:G299" si="39">5/1620</f>
        <v>3.0864197530864196E-3</v>
      </c>
      <c r="H290" s="167">
        <v>3</v>
      </c>
      <c r="I290" s="168">
        <f t="shared" si="36"/>
        <v>1.0288065843621398E-3</v>
      </c>
    </row>
    <row r="291" spans="1:9" ht="15.3" x14ac:dyDescent="0.5">
      <c r="A291" s="167" t="s">
        <v>1096</v>
      </c>
      <c r="B291" s="70" t="s">
        <v>1993</v>
      </c>
      <c r="C291" s="4" t="s">
        <v>125</v>
      </c>
      <c r="D291" s="167" t="s">
        <v>1846</v>
      </c>
      <c r="E291" s="167" t="s">
        <v>2495</v>
      </c>
      <c r="F291" s="167" t="s">
        <v>2503</v>
      </c>
      <c r="G291" s="168">
        <f t="shared" si="39"/>
        <v>3.0864197530864196E-3</v>
      </c>
      <c r="H291" s="167">
        <v>3</v>
      </c>
      <c r="I291" s="168">
        <f t="shared" si="36"/>
        <v>1.0288065843621398E-3</v>
      </c>
    </row>
    <row r="292" spans="1:9" ht="15.3" x14ac:dyDescent="0.5">
      <c r="A292" s="167" t="s">
        <v>1097</v>
      </c>
      <c r="B292" s="70" t="s">
        <v>1994</v>
      </c>
      <c r="C292" s="4" t="s">
        <v>195</v>
      </c>
      <c r="D292" s="167" t="s">
        <v>1846</v>
      </c>
      <c r="E292" s="167" t="s">
        <v>2495</v>
      </c>
      <c r="F292" s="167" t="s">
        <v>2503</v>
      </c>
      <c r="G292" s="168">
        <f t="shared" si="39"/>
        <v>3.0864197530864196E-3</v>
      </c>
      <c r="H292" s="167">
        <v>3</v>
      </c>
      <c r="I292" s="168">
        <f t="shared" si="36"/>
        <v>1.0288065843621398E-3</v>
      </c>
    </row>
    <row r="293" spans="1:9" ht="15.3" x14ac:dyDescent="0.5">
      <c r="A293" s="167" t="s">
        <v>1098</v>
      </c>
      <c r="B293" s="70" t="s">
        <v>795</v>
      </c>
      <c r="C293" s="4" t="s">
        <v>195</v>
      </c>
      <c r="D293" s="167" t="s">
        <v>1843</v>
      </c>
      <c r="E293" s="167" t="s">
        <v>2492</v>
      </c>
      <c r="F293" s="167" t="s">
        <v>2500</v>
      </c>
      <c r="G293" s="168">
        <f>20/1620</f>
        <v>1.2345679012345678E-2</v>
      </c>
      <c r="H293" s="167">
        <v>3</v>
      </c>
      <c r="I293" s="168">
        <f t="shared" si="36"/>
        <v>4.1152263374485592E-3</v>
      </c>
    </row>
    <row r="294" spans="1:9" ht="15.3" x14ac:dyDescent="0.5">
      <c r="A294" s="167" t="s">
        <v>1099</v>
      </c>
      <c r="B294" s="70" t="s">
        <v>1817</v>
      </c>
      <c r="C294" s="4" t="s">
        <v>195</v>
      </c>
      <c r="D294" s="167" t="s">
        <v>1846</v>
      </c>
      <c r="E294" s="167" t="s">
        <v>2495</v>
      </c>
      <c r="F294" s="167" t="s">
        <v>2503</v>
      </c>
      <c r="G294" s="168">
        <f t="shared" si="39"/>
        <v>3.0864197530864196E-3</v>
      </c>
      <c r="H294" s="167">
        <v>3</v>
      </c>
      <c r="I294" s="168">
        <f t="shared" si="36"/>
        <v>1.0288065843621398E-3</v>
      </c>
    </row>
    <row r="295" spans="1:9" ht="15.3" x14ac:dyDescent="0.5">
      <c r="A295" s="167" t="s">
        <v>1100</v>
      </c>
      <c r="B295" s="70" t="s">
        <v>804</v>
      </c>
      <c r="C295" s="4" t="s">
        <v>195</v>
      </c>
      <c r="D295" s="167" t="s">
        <v>1846</v>
      </c>
      <c r="E295" s="167" t="s">
        <v>2495</v>
      </c>
      <c r="F295" s="167" t="s">
        <v>2503</v>
      </c>
      <c r="G295" s="168">
        <f t="shared" si="39"/>
        <v>3.0864197530864196E-3</v>
      </c>
      <c r="H295" s="167">
        <v>3</v>
      </c>
      <c r="I295" s="168">
        <f t="shared" si="36"/>
        <v>1.0288065843621398E-3</v>
      </c>
    </row>
    <row r="296" spans="1:9" ht="15.3" x14ac:dyDescent="0.5">
      <c r="A296" s="167" t="s">
        <v>1101</v>
      </c>
      <c r="B296" s="70" t="s">
        <v>803</v>
      </c>
      <c r="C296" s="4" t="s">
        <v>195</v>
      </c>
      <c r="D296" s="167" t="s">
        <v>1846</v>
      </c>
      <c r="E296" s="167" t="s">
        <v>2495</v>
      </c>
      <c r="F296" s="167" t="s">
        <v>2503</v>
      </c>
      <c r="G296" s="168">
        <f t="shared" si="39"/>
        <v>3.0864197530864196E-3</v>
      </c>
      <c r="H296" s="167">
        <v>3</v>
      </c>
      <c r="I296" s="168">
        <f t="shared" si="36"/>
        <v>1.0288065843621398E-3</v>
      </c>
    </row>
    <row r="297" spans="1:9" ht="15.3" x14ac:dyDescent="0.5">
      <c r="A297" s="167" t="s">
        <v>1102</v>
      </c>
      <c r="B297" s="70" t="s">
        <v>1995</v>
      </c>
      <c r="C297" s="4" t="s">
        <v>195</v>
      </c>
      <c r="D297" s="167" t="s">
        <v>1846</v>
      </c>
      <c r="E297" s="167" t="s">
        <v>2495</v>
      </c>
      <c r="F297" s="167" t="s">
        <v>2503</v>
      </c>
      <c r="G297" s="168">
        <f t="shared" si="39"/>
        <v>3.0864197530864196E-3</v>
      </c>
      <c r="H297" s="167">
        <v>3</v>
      </c>
      <c r="I297" s="168">
        <f t="shared" si="36"/>
        <v>1.0288065843621398E-3</v>
      </c>
    </row>
    <row r="298" spans="1:9" ht="15.3" x14ac:dyDescent="0.5">
      <c r="A298" s="167" t="s">
        <v>1103</v>
      </c>
      <c r="B298" s="70" t="s">
        <v>1827</v>
      </c>
      <c r="C298" s="4" t="s">
        <v>195</v>
      </c>
      <c r="D298" s="167" t="s">
        <v>1846</v>
      </c>
      <c r="E298" s="167" t="s">
        <v>2495</v>
      </c>
      <c r="F298" s="167" t="s">
        <v>2503</v>
      </c>
      <c r="G298" s="168">
        <f t="shared" si="39"/>
        <v>3.0864197530864196E-3</v>
      </c>
      <c r="H298" s="167">
        <v>3</v>
      </c>
      <c r="I298" s="168">
        <f t="shared" si="36"/>
        <v>1.0288065843621398E-3</v>
      </c>
    </row>
    <row r="299" spans="1:9" ht="15.3" x14ac:dyDescent="0.5">
      <c r="A299" s="167" t="s">
        <v>1104</v>
      </c>
      <c r="B299" s="70" t="s">
        <v>1996</v>
      </c>
      <c r="C299" s="4" t="s">
        <v>195</v>
      </c>
      <c r="D299" s="167" t="s">
        <v>1846</v>
      </c>
      <c r="E299" s="167" t="s">
        <v>2495</v>
      </c>
      <c r="F299" s="167" t="s">
        <v>2503</v>
      </c>
      <c r="G299" s="168">
        <f t="shared" si="39"/>
        <v>3.0864197530864196E-3</v>
      </c>
      <c r="H299" s="167">
        <v>3</v>
      </c>
      <c r="I299" s="168">
        <f t="shared" si="36"/>
        <v>1.0288065843621398E-3</v>
      </c>
    </row>
    <row r="300" spans="1:9" ht="15.3" x14ac:dyDescent="0.5">
      <c r="A300" s="167" t="s">
        <v>1105</v>
      </c>
      <c r="B300" s="70" t="s">
        <v>1997</v>
      </c>
      <c r="C300" s="4" t="s">
        <v>197</v>
      </c>
      <c r="D300" s="167" t="s">
        <v>287</v>
      </c>
      <c r="E300" s="167" t="s">
        <v>2427</v>
      </c>
      <c r="F300" s="167" t="s">
        <v>2394</v>
      </c>
      <c r="G300" s="168">
        <f>1/360</f>
        <v>2.7777777777777779E-3</v>
      </c>
      <c r="H300" s="167">
        <v>3</v>
      </c>
      <c r="I300" s="168">
        <f t="shared" si="36"/>
        <v>9.2592592592592596E-4</v>
      </c>
    </row>
    <row r="301" spans="1:9" ht="15.3" x14ac:dyDescent="0.5">
      <c r="A301" s="167" t="s">
        <v>1106</v>
      </c>
      <c r="B301" s="70" t="s">
        <v>1998</v>
      </c>
      <c r="C301" s="4" t="s">
        <v>197</v>
      </c>
      <c r="D301" s="167" t="s">
        <v>287</v>
      </c>
      <c r="E301" s="167" t="s">
        <v>2427</v>
      </c>
      <c r="F301" s="167" t="s">
        <v>2394</v>
      </c>
      <c r="G301" s="168">
        <f t="shared" ref="G301:G308" si="40">1/360</f>
        <v>2.7777777777777779E-3</v>
      </c>
      <c r="H301" s="167">
        <v>3</v>
      </c>
      <c r="I301" s="168">
        <f t="shared" si="36"/>
        <v>9.2592592592592596E-4</v>
      </c>
    </row>
    <row r="302" spans="1:9" ht="15.3" x14ac:dyDescent="0.5">
      <c r="A302" s="167" t="s">
        <v>1107</v>
      </c>
      <c r="B302" s="70" t="s">
        <v>1999</v>
      </c>
      <c r="C302" s="4" t="s">
        <v>197</v>
      </c>
      <c r="D302" s="167" t="s">
        <v>287</v>
      </c>
      <c r="E302" s="167" t="s">
        <v>2427</v>
      </c>
      <c r="F302" s="167" t="s">
        <v>2394</v>
      </c>
      <c r="G302" s="168">
        <f t="shared" si="40"/>
        <v>2.7777777777777779E-3</v>
      </c>
      <c r="H302" s="167">
        <v>3</v>
      </c>
      <c r="I302" s="168">
        <f t="shared" si="36"/>
        <v>9.2592592592592596E-4</v>
      </c>
    </row>
    <row r="303" spans="1:9" ht="15.3" x14ac:dyDescent="0.5">
      <c r="A303" s="167" t="s">
        <v>1662</v>
      </c>
      <c r="B303" s="70" t="s">
        <v>2000</v>
      </c>
      <c r="C303" s="4" t="s">
        <v>197</v>
      </c>
      <c r="D303" s="167" t="s">
        <v>287</v>
      </c>
      <c r="E303" s="167" t="s">
        <v>2427</v>
      </c>
      <c r="F303" s="167" t="s">
        <v>2394</v>
      </c>
      <c r="G303" s="168">
        <f t="shared" si="40"/>
        <v>2.7777777777777779E-3</v>
      </c>
      <c r="H303" s="167">
        <v>3</v>
      </c>
      <c r="I303" s="168">
        <f t="shared" si="36"/>
        <v>9.2592592592592596E-4</v>
      </c>
    </row>
    <row r="304" spans="1:9" ht="15.3" x14ac:dyDescent="0.5">
      <c r="A304" s="167" t="s">
        <v>1663</v>
      </c>
      <c r="B304" s="70" t="s">
        <v>2001</v>
      </c>
      <c r="C304" s="4" t="s">
        <v>197</v>
      </c>
      <c r="D304" s="167" t="s">
        <v>287</v>
      </c>
      <c r="E304" s="167" t="s">
        <v>2427</v>
      </c>
      <c r="F304" s="167" t="s">
        <v>2394</v>
      </c>
      <c r="G304" s="168">
        <f t="shared" si="40"/>
        <v>2.7777777777777779E-3</v>
      </c>
      <c r="H304" s="167">
        <v>3</v>
      </c>
      <c r="I304" s="168">
        <f t="shared" si="36"/>
        <v>9.2592592592592596E-4</v>
      </c>
    </row>
    <row r="305" spans="1:9" ht="15.3" x14ac:dyDescent="0.5">
      <c r="A305" s="167" t="s">
        <v>1664</v>
      </c>
      <c r="B305" s="70" t="s">
        <v>2002</v>
      </c>
      <c r="C305" s="4" t="s">
        <v>125</v>
      </c>
      <c r="D305" s="167" t="s">
        <v>287</v>
      </c>
      <c r="E305" s="167" t="s">
        <v>2427</v>
      </c>
      <c r="F305" s="167" t="s">
        <v>2394</v>
      </c>
      <c r="G305" s="168">
        <f t="shared" si="40"/>
        <v>2.7777777777777779E-3</v>
      </c>
      <c r="H305" s="167">
        <v>3</v>
      </c>
      <c r="I305" s="168">
        <f t="shared" si="36"/>
        <v>9.2592592592592596E-4</v>
      </c>
    </row>
    <row r="306" spans="1:9" ht="15.3" x14ac:dyDescent="0.5">
      <c r="A306" s="167" t="s">
        <v>1665</v>
      </c>
      <c r="B306" s="70" t="s">
        <v>2003</v>
      </c>
      <c r="C306" s="4" t="s">
        <v>125</v>
      </c>
      <c r="D306" s="167" t="s">
        <v>287</v>
      </c>
      <c r="E306" s="167" t="s">
        <v>2427</v>
      </c>
      <c r="F306" s="167" t="s">
        <v>2394</v>
      </c>
      <c r="G306" s="168">
        <f t="shared" si="40"/>
        <v>2.7777777777777779E-3</v>
      </c>
      <c r="H306" s="167">
        <v>3</v>
      </c>
      <c r="I306" s="168">
        <f t="shared" si="36"/>
        <v>9.2592592592592596E-4</v>
      </c>
    </row>
    <row r="307" spans="1:9" ht="15.3" x14ac:dyDescent="0.5">
      <c r="A307" s="167" t="s">
        <v>1666</v>
      </c>
      <c r="B307" s="70" t="s">
        <v>2004</v>
      </c>
      <c r="C307" s="4" t="s">
        <v>125</v>
      </c>
      <c r="D307" s="167" t="s">
        <v>287</v>
      </c>
      <c r="E307" s="167" t="s">
        <v>2427</v>
      </c>
      <c r="F307" s="167" t="s">
        <v>2394</v>
      </c>
      <c r="G307" s="168">
        <f t="shared" si="40"/>
        <v>2.7777777777777779E-3</v>
      </c>
      <c r="H307" s="167">
        <v>3</v>
      </c>
      <c r="I307" s="168">
        <f t="shared" si="36"/>
        <v>9.2592592592592596E-4</v>
      </c>
    </row>
    <row r="308" spans="1:9" ht="15.3" x14ac:dyDescent="0.5">
      <c r="A308" s="167" t="s">
        <v>1667</v>
      </c>
      <c r="B308" s="70" t="s">
        <v>2005</v>
      </c>
      <c r="C308" s="4" t="s">
        <v>125</v>
      </c>
      <c r="D308" s="167" t="s">
        <v>287</v>
      </c>
      <c r="E308" s="167" t="s">
        <v>2427</v>
      </c>
      <c r="F308" s="167" t="s">
        <v>2394</v>
      </c>
      <c r="G308" s="168">
        <f t="shared" si="40"/>
        <v>2.7777777777777779E-3</v>
      </c>
      <c r="H308" s="167">
        <v>3</v>
      </c>
      <c r="I308" s="168">
        <f t="shared" si="36"/>
        <v>9.2592592592592596E-4</v>
      </c>
    </row>
    <row r="309" spans="1:9" ht="15.3" x14ac:dyDescent="0.5">
      <c r="A309" s="169">
        <v>10</v>
      </c>
      <c r="B309" s="165" t="s">
        <v>2032</v>
      </c>
      <c r="C309" s="167"/>
      <c r="D309" s="167"/>
      <c r="E309" s="167"/>
      <c r="F309" s="167"/>
      <c r="G309" s="167"/>
      <c r="H309" s="167"/>
      <c r="I309" s="169" t="s">
        <v>1590</v>
      </c>
    </row>
    <row r="310" spans="1:9" ht="15.3" x14ac:dyDescent="0.5">
      <c r="A310" s="167" t="s">
        <v>553</v>
      </c>
      <c r="B310" s="70" t="s">
        <v>159</v>
      </c>
      <c r="C310" s="4" t="s">
        <v>125</v>
      </c>
      <c r="D310" s="167" t="s">
        <v>333</v>
      </c>
      <c r="E310" s="167" t="s">
        <v>2487</v>
      </c>
      <c r="F310" s="167" t="s">
        <v>2490</v>
      </c>
      <c r="G310" s="168">
        <f>1/1620</f>
        <v>6.1728395061728394E-4</v>
      </c>
      <c r="H310" s="167">
        <v>7</v>
      </c>
      <c r="I310" s="168">
        <f>G310/H310</f>
        <v>8.8183421516754842E-5</v>
      </c>
    </row>
    <row r="311" spans="1:9" ht="15.3" x14ac:dyDescent="0.5">
      <c r="A311" s="167" t="s">
        <v>554</v>
      </c>
      <c r="B311" s="70" t="s">
        <v>160</v>
      </c>
      <c r="C311" s="4" t="s">
        <v>125</v>
      </c>
      <c r="D311" s="167" t="s">
        <v>1070</v>
      </c>
      <c r="E311" s="167" t="s">
        <v>2513</v>
      </c>
      <c r="F311" s="167" t="s">
        <v>2514</v>
      </c>
      <c r="G311" s="168">
        <f>23/1620</f>
        <v>1.4197530864197531E-2</v>
      </c>
      <c r="H311" s="167">
        <v>7</v>
      </c>
      <c r="I311" s="168">
        <f>G311/H311</f>
        <v>2.0282186948853615E-3</v>
      </c>
    </row>
    <row r="312" spans="1:9" ht="15.3" x14ac:dyDescent="0.5">
      <c r="A312" s="167" t="s">
        <v>555</v>
      </c>
      <c r="B312" s="70" t="s">
        <v>2033</v>
      </c>
      <c r="C312" s="4" t="s">
        <v>125</v>
      </c>
      <c r="D312" s="167" t="s">
        <v>333</v>
      </c>
      <c r="E312" s="167" t="s">
        <v>2487</v>
      </c>
      <c r="F312" s="167" t="s">
        <v>2490</v>
      </c>
      <c r="G312" s="168">
        <f>1/1620</f>
        <v>6.1728395061728394E-4</v>
      </c>
      <c r="H312" s="167">
        <v>5</v>
      </c>
      <c r="I312" s="168">
        <f t="shared" ref="I312:I333" si="41">G312/H312</f>
        <v>1.2345679012345679E-4</v>
      </c>
    </row>
    <row r="313" spans="1:9" ht="15.3" x14ac:dyDescent="0.5">
      <c r="A313" s="167" t="s">
        <v>556</v>
      </c>
      <c r="B313" s="70" t="s">
        <v>161</v>
      </c>
      <c r="C313" s="4" t="s">
        <v>125</v>
      </c>
      <c r="D313" s="167" t="s">
        <v>333</v>
      </c>
      <c r="E313" s="167" t="s">
        <v>2487</v>
      </c>
      <c r="F313" s="167" t="s">
        <v>2490</v>
      </c>
      <c r="G313" s="168">
        <f>1/1620</f>
        <v>6.1728395061728394E-4</v>
      </c>
      <c r="H313" s="167">
        <v>5</v>
      </c>
      <c r="I313" s="168">
        <f t="shared" si="41"/>
        <v>1.2345679012345679E-4</v>
      </c>
    </row>
    <row r="314" spans="1:9" ht="15.3" x14ac:dyDescent="0.5">
      <c r="A314" s="167" t="s">
        <v>557</v>
      </c>
      <c r="B314" s="70" t="s">
        <v>162</v>
      </c>
      <c r="C314" s="4" t="s">
        <v>125</v>
      </c>
      <c r="D314" s="167" t="s">
        <v>1070</v>
      </c>
      <c r="E314" s="167" t="s">
        <v>2513</v>
      </c>
      <c r="F314" s="167" t="s">
        <v>2514</v>
      </c>
      <c r="G314" s="168">
        <f>23/1620</f>
        <v>1.4197530864197531E-2</v>
      </c>
      <c r="H314" s="167">
        <v>5</v>
      </c>
      <c r="I314" s="168">
        <f t="shared" si="41"/>
        <v>2.839506172839506E-3</v>
      </c>
    </row>
    <row r="315" spans="1:9" ht="15.3" x14ac:dyDescent="0.5">
      <c r="A315" s="167" t="s">
        <v>558</v>
      </c>
      <c r="B315" s="70" t="s">
        <v>163</v>
      </c>
      <c r="C315" s="4" t="s">
        <v>580</v>
      </c>
      <c r="D315" s="167" t="s">
        <v>333</v>
      </c>
      <c r="E315" s="167" t="s">
        <v>2487</v>
      </c>
      <c r="F315" s="167" t="s">
        <v>2490</v>
      </c>
      <c r="G315" s="168">
        <f>1/1620</f>
        <v>6.1728395061728394E-4</v>
      </c>
      <c r="H315" s="167">
        <v>5</v>
      </c>
      <c r="I315" s="168">
        <f t="shared" si="41"/>
        <v>1.2345679012345679E-4</v>
      </c>
    </row>
    <row r="316" spans="1:9" ht="15.3" x14ac:dyDescent="0.5">
      <c r="A316" s="167" t="s">
        <v>559</v>
      </c>
      <c r="B316" s="70" t="s">
        <v>164</v>
      </c>
      <c r="C316" s="4" t="s">
        <v>195</v>
      </c>
      <c r="D316" s="167" t="s">
        <v>333</v>
      </c>
      <c r="E316" s="167" t="s">
        <v>2487</v>
      </c>
      <c r="F316" s="167" t="s">
        <v>2490</v>
      </c>
      <c r="G316" s="168">
        <f t="shared" ref="G316:G332" si="42">1/1620</f>
        <v>6.1728395061728394E-4</v>
      </c>
      <c r="H316" s="167">
        <v>8</v>
      </c>
      <c r="I316" s="168">
        <f t="shared" si="41"/>
        <v>7.7160493827160492E-5</v>
      </c>
    </row>
    <row r="317" spans="1:9" ht="15.3" x14ac:dyDescent="0.5">
      <c r="A317" s="167" t="s">
        <v>560</v>
      </c>
      <c r="B317" s="70" t="s">
        <v>165</v>
      </c>
      <c r="C317" s="4" t="s">
        <v>202</v>
      </c>
      <c r="D317" s="167" t="s">
        <v>333</v>
      </c>
      <c r="E317" s="167" t="s">
        <v>2487</v>
      </c>
      <c r="F317" s="167" t="s">
        <v>2490</v>
      </c>
      <c r="G317" s="168">
        <f t="shared" si="42"/>
        <v>6.1728395061728394E-4</v>
      </c>
      <c r="H317" s="167">
        <v>7</v>
      </c>
      <c r="I317" s="168">
        <f t="shared" si="41"/>
        <v>8.8183421516754842E-5</v>
      </c>
    </row>
    <row r="318" spans="1:9" ht="15.3" x14ac:dyDescent="0.5">
      <c r="A318" s="167" t="s">
        <v>561</v>
      </c>
      <c r="B318" s="70" t="s">
        <v>69</v>
      </c>
      <c r="C318" s="4" t="s">
        <v>202</v>
      </c>
      <c r="D318" s="167" t="s">
        <v>333</v>
      </c>
      <c r="E318" s="167" t="s">
        <v>2487</v>
      </c>
      <c r="F318" s="167" t="s">
        <v>2490</v>
      </c>
      <c r="G318" s="168">
        <f t="shared" si="42"/>
        <v>6.1728395061728394E-4</v>
      </c>
      <c r="H318" s="167">
        <v>5</v>
      </c>
      <c r="I318" s="168">
        <f t="shared" si="41"/>
        <v>1.2345679012345679E-4</v>
      </c>
    </row>
    <row r="319" spans="1:9" ht="15.3" x14ac:dyDescent="0.5">
      <c r="A319" s="167" t="s">
        <v>562</v>
      </c>
      <c r="B319" s="70" t="s">
        <v>2434</v>
      </c>
      <c r="C319" s="4" t="s">
        <v>195</v>
      </c>
      <c r="D319" s="167" t="s">
        <v>333</v>
      </c>
      <c r="E319" s="167" t="s">
        <v>2487</v>
      </c>
      <c r="F319" s="167" t="s">
        <v>2490</v>
      </c>
      <c r="G319" s="168">
        <f t="shared" si="42"/>
        <v>6.1728395061728394E-4</v>
      </c>
      <c r="H319" s="167">
        <v>8</v>
      </c>
      <c r="I319" s="168">
        <f t="shared" si="41"/>
        <v>7.7160493827160492E-5</v>
      </c>
    </row>
    <row r="320" spans="1:9" ht="15.3" x14ac:dyDescent="0.5">
      <c r="A320" s="167" t="s">
        <v>563</v>
      </c>
      <c r="B320" s="70" t="s">
        <v>167</v>
      </c>
      <c r="C320" s="4" t="s">
        <v>125</v>
      </c>
      <c r="D320" s="167" t="s">
        <v>333</v>
      </c>
      <c r="E320" s="167" t="s">
        <v>2487</v>
      </c>
      <c r="F320" s="167" t="s">
        <v>2490</v>
      </c>
      <c r="G320" s="168">
        <f t="shared" si="42"/>
        <v>6.1728395061728394E-4</v>
      </c>
      <c r="H320" s="167">
        <v>3</v>
      </c>
      <c r="I320" s="168">
        <f t="shared" si="41"/>
        <v>2.0576131687242798E-4</v>
      </c>
    </row>
    <row r="321" spans="1:9" ht="15.3" x14ac:dyDescent="0.5">
      <c r="A321" s="167" t="s">
        <v>564</v>
      </c>
      <c r="B321" s="70" t="s">
        <v>168</v>
      </c>
      <c r="C321" s="4" t="s">
        <v>195</v>
      </c>
      <c r="D321" s="167" t="s">
        <v>333</v>
      </c>
      <c r="E321" s="167" t="s">
        <v>2487</v>
      </c>
      <c r="F321" s="167" t="s">
        <v>2490</v>
      </c>
      <c r="G321" s="168">
        <f t="shared" si="42"/>
        <v>6.1728395061728394E-4</v>
      </c>
      <c r="H321" s="167">
        <v>5</v>
      </c>
      <c r="I321" s="168">
        <f t="shared" si="41"/>
        <v>1.2345679012345679E-4</v>
      </c>
    </row>
    <row r="322" spans="1:9" ht="15.3" x14ac:dyDescent="0.5">
      <c r="A322" s="167" t="s">
        <v>1932</v>
      </c>
      <c r="B322" s="70" t="s">
        <v>169</v>
      </c>
      <c r="C322" s="4" t="s">
        <v>125</v>
      </c>
      <c r="D322" s="167" t="s">
        <v>333</v>
      </c>
      <c r="E322" s="167" t="s">
        <v>2487</v>
      </c>
      <c r="F322" s="167" t="s">
        <v>2490</v>
      </c>
      <c r="G322" s="168">
        <f t="shared" si="42"/>
        <v>6.1728395061728394E-4</v>
      </c>
      <c r="H322" s="167">
        <v>5</v>
      </c>
      <c r="I322" s="168">
        <f t="shared" si="41"/>
        <v>1.2345679012345679E-4</v>
      </c>
    </row>
    <row r="323" spans="1:9" ht="15.3" x14ac:dyDescent="0.5">
      <c r="A323" s="167" t="s">
        <v>1933</v>
      </c>
      <c r="B323" s="70" t="s">
        <v>170</v>
      </c>
      <c r="C323" s="4" t="s">
        <v>125</v>
      </c>
      <c r="D323" s="167" t="s">
        <v>333</v>
      </c>
      <c r="E323" s="167" t="s">
        <v>2487</v>
      </c>
      <c r="F323" s="167" t="s">
        <v>2490</v>
      </c>
      <c r="G323" s="168">
        <f t="shared" si="42"/>
        <v>6.1728395061728394E-4</v>
      </c>
      <c r="H323" s="167">
        <v>5</v>
      </c>
      <c r="I323" s="168">
        <f t="shared" si="41"/>
        <v>1.2345679012345679E-4</v>
      </c>
    </row>
    <row r="324" spans="1:9" ht="15.3" x14ac:dyDescent="0.5">
      <c r="A324" s="167" t="s">
        <v>1934</v>
      </c>
      <c r="B324" s="70" t="s">
        <v>171</v>
      </c>
      <c r="C324" s="4" t="s">
        <v>125</v>
      </c>
      <c r="D324" s="167" t="s">
        <v>333</v>
      </c>
      <c r="E324" s="167" t="s">
        <v>2487</v>
      </c>
      <c r="F324" s="167" t="s">
        <v>2490</v>
      </c>
      <c r="G324" s="168">
        <f t="shared" si="42"/>
        <v>6.1728395061728394E-4</v>
      </c>
      <c r="H324" s="167">
        <v>3</v>
      </c>
      <c r="I324" s="168">
        <f t="shared" si="41"/>
        <v>2.0576131687242798E-4</v>
      </c>
    </row>
    <row r="325" spans="1:9" ht="15.3" x14ac:dyDescent="0.5">
      <c r="A325" s="167" t="s">
        <v>1935</v>
      </c>
      <c r="B325" s="70" t="s">
        <v>172</v>
      </c>
      <c r="C325" s="4" t="s">
        <v>125</v>
      </c>
      <c r="D325" s="167" t="s">
        <v>333</v>
      </c>
      <c r="E325" s="167" t="s">
        <v>2487</v>
      </c>
      <c r="F325" s="167" t="s">
        <v>2490</v>
      </c>
      <c r="G325" s="168">
        <f t="shared" si="42"/>
        <v>6.1728395061728394E-4</v>
      </c>
      <c r="H325" s="167">
        <v>3</v>
      </c>
      <c r="I325" s="168">
        <f t="shared" si="41"/>
        <v>2.0576131687242798E-4</v>
      </c>
    </row>
    <row r="326" spans="1:9" ht="15.3" x14ac:dyDescent="0.5">
      <c r="A326" s="167" t="s">
        <v>1936</v>
      </c>
      <c r="B326" s="70" t="s">
        <v>173</v>
      </c>
      <c r="C326" s="4" t="s">
        <v>125</v>
      </c>
      <c r="D326" s="167" t="s">
        <v>333</v>
      </c>
      <c r="E326" s="167" t="s">
        <v>2487</v>
      </c>
      <c r="F326" s="167" t="s">
        <v>2490</v>
      </c>
      <c r="G326" s="168">
        <f t="shared" si="42"/>
        <v>6.1728395061728394E-4</v>
      </c>
      <c r="H326" s="167">
        <v>3</v>
      </c>
      <c r="I326" s="168">
        <f t="shared" si="41"/>
        <v>2.0576131687242798E-4</v>
      </c>
    </row>
    <row r="327" spans="1:9" ht="15.3" x14ac:dyDescent="0.5">
      <c r="A327" s="167" t="s">
        <v>1937</v>
      </c>
      <c r="B327" s="70" t="s">
        <v>174</v>
      </c>
      <c r="C327" s="4" t="s">
        <v>125</v>
      </c>
      <c r="D327" s="167" t="s">
        <v>333</v>
      </c>
      <c r="E327" s="167" t="s">
        <v>2487</v>
      </c>
      <c r="F327" s="167" t="s">
        <v>2490</v>
      </c>
      <c r="G327" s="168">
        <f t="shared" si="42"/>
        <v>6.1728395061728394E-4</v>
      </c>
      <c r="H327" s="167">
        <v>3</v>
      </c>
      <c r="I327" s="168">
        <f t="shared" si="41"/>
        <v>2.0576131687242798E-4</v>
      </c>
    </row>
    <row r="328" spans="1:9" ht="15.3" x14ac:dyDescent="0.5">
      <c r="A328" s="167" t="s">
        <v>1938</v>
      </c>
      <c r="B328" s="70" t="s">
        <v>175</v>
      </c>
      <c r="C328" s="4" t="s">
        <v>125</v>
      </c>
      <c r="D328" s="167" t="s">
        <v>333</v>
      </c>
      <c r="E328" s="167" t="s">
        <v>2487</v>
      </c>
      <c r="F328" s="167" t="s">
        <v>2490</v>
      </c>
      <c r="G328" s="168">
        <f t="shared" si="42"/>
        <v>6.1728395061728394E-4</v>
      </c>
      <c r="H328" s="167">
        <v>3</v>
      </c>
      <c r="I328" s="168">
        <f t="shared" si="41"/>
        <v>2.0576131687242798E-4</v>
      </c>
    </row>
    <row r="329" spans="1:9" ht="15.3" x14ac:dyDescent="0.5">
      <c r="A329" s="167" t="s">
        <v>1939</v>
      </c>
      <c r="B329" s="70" t="s">
        <v>176</v>
      </c>
      <c r="C329" s="4" t="s">
        <v>125</v>
      </c>
      <c r="D329" s="167" t="s">
        <v>333</v>
      </c>
      <c r="E329" s="167" t="s">
        <v>2487</v>
      </c>
      <c r="F329" s="167" t="s">
        <v>2490</v>
      </c>
      <c r="G329" s="168">
        <f t="shared" si="42"/>
        <v>6.1728395061728394E-4</v>
      </c>
      <c r="H329" s="167">
        <v>3</v>
      </c>
      <c r="I329" s="168">
        <f t="shared" si="41"/>
        <v>2.0576131687242798E-4</v>
      </c>
    </row>
    <row r="330" spans="1:9" ht="15.3" x14ac:dyDescent="0.5">
      <c r="A330" s="167" t="s">
        <v>1940</v>
      </c>
      <c r="B330" s="70" t="s">
        <v>2035</v>
      </c>
      <c r="C330" s="4" t="s">
        <v>125</v>
      </c>
      <c r="D330" s="167" t="s">
        <v>333</v>
      </c>
      <c r="E330" s="167" t="s">
        <v>2487</v>
      </c>
      <c r="F330" s="167" t="s">
        <v>2490</v>
      </c>
      <c r="G330" s="168">
        <f t="shared" si="42"/>
        <v>6.1728395061728394E-4</v>
      </c>
      <c r="H330" s="167">
        <v>3</v>
      </c>
      <c r="I330" s="168">
        <f t="shared" si="41"/>
        <v>2.0576131687242798E-4</v>
      </c>
    </row>
    <row r="331" spans="1:9" ht="15.3" x14ac:dyDescent="0.5">
      <c r="A331" s="167" t="s">
        <v>1941</v>
      </c>
      <c r="B331" s="70" t="s">
        <v>2036</v>
      </c>
      <c r="C331" s="4" t="s">
        <v>125</v>
      </c>
      <c r="D331" s="167" t="s">
        <v>333</v>
      </c>
      <c r="E331" s="167" t="s">
        <v>2487</v>
      </c>
      <c r="F331" s="167" t="s">
        <v>2490</v>
      </c>
      <c r="G331" s="168">
        <f t="shared" si="42"/>
        <v>6.1728395061728394E-4</v>
      </c>
      <c r="H331" s="167">
        <v>3</v>
      </c>
      <c r="I331" s="168">
        <f t="shared" si="41"/>
        <v>2.0576131687242798E-4</v>
      </c>
    </row>
    <row r="332" spans="1:9" ht="15.3" x14ac:dyDescent="0.5">
      <c r="A332" s="167" t="s">
        <v>1942</v>
      </c>
      <c r="B332" s="70" t="s">
        <v>2037</v>
      </c>
      <c r="C332" s="4" t="s">
        <v>125</v>
      </c>
      <c r="D332" s="167" t="s">
        <v>333</v>
      </c>
      <c r="E332" s="167" t="s">
        <v>2487</v>
      </c>
      <c r="F332" s="167" t="s">
        <v>2490</v>
      </c>
      <c r="G332" s="168">
        <f t="shared" si="42"/>
        <v>6.1728395061728394E-4</v>
      </c>
      <c r="H332" s="167">
        <v>3</v>
      </c>
      <c r="I332" s="168">
        <f t="shared" si="41"/>
        <v>2.0576131687242798E-4</v>
      </c>
    </row>
    <row r="333" spans="1:9" ht="15.3" x14ac:dyDescent="0.5">
      <c r="A333" s="167" t="s">
        <v>1943</v>
      </c>
      <c r="B333" s="70" t="s">
        <v>2038</v>
      </c>
      <c r="C333" s="4" t="s">
        <v>125</v>
      </c>
      <c r="D333" s="167" t="s">
        <v>939</v>
      </c>
      <c r="E333" s="167" t="s">
        <v>2485</v>
      </c>
      <c r="F333" s="167" t="s">
        <v>2488</v>
      </c>
      <c r="G333" s="168">
        <f>7/1620</f>
        <v>4.3209876543209872E-3</v>
      </c>
      <c r="H333" s="167">
        <v>3</v>
      </c>
      <c r="I333" s="168">
        <f t="shared" si="41"/>
        <v>1.4403292181069957E-3</v>
      </c>
    </row>
    <row r="334" spans="1:9" ht="15.3" x14ac:dyDescent="0.5">
      <c r="A334" s="169">
        <v>11</v>
      </c>
      <c r="B334" s="59" t="s">
        <v>1115</v>
      </c>
      <c r="C334" s="167"/>
      <c r="D334" s="167"/>
      <c r="E334" s="167"/>
      <c r="F334" s="167"/>
      <c r="G334" s="167"/>
      <c r="H334" s="167"/>
      <c r="I334" s="168"/>
    </row>
    <row r="335" spans="1:9" ht="15.3" x14ac:dyDescent="0.5">
      <c r="A335" s="167" t="s">
        <v>567</v>
      </c>
      <c r="B335" s="70" t="s">
        <v>275</v>
      </c>
      <c r="C335" s="4" t="s">
        <v>125</v>
      </c>
      <c r="D335" s="167" t="s">
        <v>287</v>
      </c>
      <c r="E335" s="167" t="s">
        <v>1567</v>
      </c>
      <c r="F335" s="167" t="s">
        <v>1574</v>
      </c>
      <c r="G335" s="168">
        <f>1/270</f>
        <v>3.7037037037037038E-3</v>
      </c>
      <c r="H335" s="167">
        <v>3</v>
      </c>
      <c r="I335" s="168">
        <f t="shared" ref="I335:I343" si="43">G335/H335</f>
        <v>1.2345679012345679E-3</v>
      </c>
    </row>
    <row r="336" spans="1:9" ht="15.3" x14ac:dyDescent="0.5">
      <c r="A336" s="167" t="s">
        <v>568</v>
      </c>
      <c r="B336" s="70" t="s">
        <v>2100</v>
      </c>
      <c r="C336" s="4" t="s">
        <v>125</v>
      </c>
      <c r="D336" s="167" t="s">
        <v>635</v>
      </c>
      <c r="E336" s="167"/>
      <c r="F336" s="167" t="s">
        <v>635</v>
      </c>
      <c r="G336" s="168">
        <f>1/6</f>
        <v>0.16666666666666666</v>
      </c>
      <c r="H336" s="167">
        <v>3</v>
      </c>
      <c r="I336" s="168">
        <f t="shared" si="43"/>
        <v>5.5555555555555552E-2</v>
      </c>
    </row>
    <row r="337" spans="1:9" ht="15.3" x14ac:dyDescent="0.5">
      <c r="A337" s="167" t="s">
        <v>569</v>
      </c>
      <c r="B337" s="70" t="s">
        <v>2101</v>
      </c>
      <c r="C337" s="4" t="s">
        <v>125</v>
      </c>
      <c r="D337" s="167" t="s">
        <v>287</v>
      </c>
      <c r="E337" s="167" t="s">
        <v>1567</v>
      </c>
      <c r="F337" s="167" t="s">
        <v>1574</v>
      </c>
      <c r="G337" s="168">
        <f t="shared" ref="G337:G340" si="44">1/270</f>
        <v>3.7037037037037038E-3</v>
      </c>
      <c r="H337" s="167">
        <v>3</v>
      </c>
      <c r="I337" s="168">
        <f t="shared" si="43"/>
        <v>1.2345679012345679E-3</v>
      </c>
    </row>
    <row r="338" spans="1:9" ht="15.3" x14ac:dyDescent="0.5">
      <c r="A338" s="167" t="s">
        <v>570</v>
      </c>
      <c r="B338" s="70" t="s">
        <v>2102</v>
      </c>
      <c r="C338" s="4" t="s">
        <v>125</v>
      </c>
      <c r="D338" s="167" t="s">
        <v>287</v>
      </c>
      <c r="E338" s="167" t="s">
        <v>1567</v>
      </c>
      <c r="F338" s="167" t="s">
        <v>1574</v>
      </c>
      <c r="G338" s="168">
        <f t="shared" si="44"/>
        <v>3.7037037037037038E-3</v>
      </c>
      <c r="H338" s="167">
        <v>3</v>
      </c>
      <c r="I338" s="168">
        <f t="shared" si="43"/>
        <v>1.2345679012345679E-3</v>
      </c>
    </row>
    <row r="339" spans="1:9" ht="15.3" x14ac:dyDescent="0.5">
      <c r="A339" s="167" t="s">
        <v>571</v>
      </c>
      <c r="B339" s="70" t="s">
        <v>2103</v>
      </c>
      <c r="C339" s="4" t="s">
        <v>125</v>
      </c>
      <c r="D339" s="167" t="s">
        <v>287</v>
      </c>
      <c r="E339" s="167" t="s">
        <v>1567</v>
      </c>
      <c r="F339" s="167" t="s">
        <v>1574</v>
      </c>
      <c r="G339" s="168">
        <f t="shared" si="44"/>
        <v>3.7037037037037038E-3</v>
      </c>
      <c r="H339" s="167">
        <v>3</v>
      </c>
      <c r="I339" s="168">
        <f t="shared" si="43"/>
        <v>1.2345679012345679E-3</v>
      </c>
    </row>
    <row r="340" spans="1:9" ht="15.3" x14ac:dyDescent="0.5">
      <c r="A340" s="167" t="s">
        <v>572</v>
      </c>
      <c r="B340" s="70" t="s">
        <v>2104</v>
      </c>
      <c r="C340" s="4" t="s">
        <v>125</v>
      </c>
      <c r="D340" s="167" t="s">
        <v>287</v>
      </c>
      <c r="E340" s="167" t="s">
        <v>1567</v>
      </c>
      <c r="F340" s="167" t="s">
        <v>1574</v>
      </c>
      <c r="G340" s="168">
        <f t="shared" si="44"/>
        <v>3.7037037037037038E-3</v>
      </c>
      <c r="H340" s="167">
        <v>3</v>
      </c>
      <c r="I340" s="168">
        <f t="shared" si="43"/>
        <v>1.2345679012345679E-3</v>
      </c>
    </row>
    <row r="341" spans="1:9" ht="45.9" x14ac:dyDescent="0.5">
      <c r="A341" s="167" t="s">
        <v>573</v>
      </c>
      <c r="B341" s="52" t="s">
        <v>551</v>
      </c>
      <c r="C341" s="9" t="s">
        <v>125</v>
      </c>
      <c r="D341" s="118" t="s">
        <v>421</v>
      </c>
      <c r="E341" s="167" t="s">
        <v>2495</v>
      </c>
      <c r="F341" s="167" t="s">
        <v>2503</v>
      </c>
      <c r="G341" s="168">
        <f>5/1620</f>
        <v>3.0864197530864196E-3</v>
      </c>
      <c r="H341" s="167">
        <v>3</v>
      </c>
      <c r="I341" s="168">
        <f t="shared" si="43"/>
        <v>1.0288065843621398E-3</v>
      </c>
    </row>
    <row r="342" spans="1:9" ht="45.9" x14ac:dyDescent="0.5">
      <c r="A342" s="167" t="s">
        <v>574</v>
      </c>
      <c r="B342" s="58" t="s">
        <v>550</v>
      </c>
      <c r="C342" s="25" t="s">
        <v>125</v>
      </c>
      <c r="D342" s="125" t="s">
        <v>289</v>
      </c>
      <c r="E342" s="167"/>
      <c r="F342" s="167" t="s">
        <v>1626</v>
      </c>
      <c r="G342" s="168">
        <f>2/45</f>
        <v>4.4444444444444446E-2</v>
      </c>
      <c r="H342" s="167">
        <v>3</v>
      </c>
      <c r="I342" s="168">
        <f t="shared" si="43"/>
        <v>1.4814814814814815E-2</v>
      </c>
    </row>
    <row r="343" spans="1:9" ht="28.2" x14ac:dyDescent="0.5">
      <c r="A343" s="167" t="s">
        <v>576</v>
      </c>
      <c r="B343" s="46" t="s">
        <v>552</v>
      </c>
      <c r="C343" s="6" t="s">
        <v>125</v>
      </c>
      <c r="D343" s="125" t="s">
        <v>421</v>
      </c>
      <c r="E343" s="167" t="s">
        <v>2495</v>
      </c>
      <c r="F343" s="167" t="s">
        <v>2503</v>
      </c>
      <c r="G343" s="168">
        <f>5/1620</f>
        <v>3.0864197530864196E-3</v>
      </c>
      <c r="H343" s="167">
        <v>3</v>
      </c>
      <c r="I343" s="168">
        <f t="shared" si="43"/>
        <v>1.0288065843621398E-3</v>
      </c>
    </row>
    <row r="344" spans="1:9" ht="15.3" x14ac:dyDescent="0.5">
      <c r="A344" s="169">
        <v>12</v>
      </c>
      <c r="B344" s="59" t="s">
        <v>611</v>
      </c>
      <c r="C344" s="167"/>
      <c r="D344" s="167"/>
      <c r="E344" s="167"/>
      <c r="F344" s="167"/>
      <c r="G344" s="167"/>
      <c r="H344" s="167"/>
      <c r="I344" s="167"/>
    </row>
    <row r="345" spans="1:9" ht="15.3" x14ac:dyDescent="0.5">
      <c r="A345" s="167" t="s">
        <v>590</v>
      </c>
      <c r="B345" s="70" t="s">
        <v>88</v>
      </c>
      <c r="C345" s="4" t="s">
        <v>202</v>
      </c>
      <c r="D345" s="167" t="s">
        <v>517</v>
      </c>
      <c r="E345" s="167" t="s">
        <v>2517</v>
      </c>
      <c r="F345" s="167" t="s">
        <v>2518</v>
      </c>
      <c r="G345" s="168">
        <f>12/1620</f>
        <v>7.4074074074074077E-3</v>
      </c>
      <c r="H345" s="167">
        <v>3</v>
      </c>
      <c r="I345" s="168">
        <f>G345/H345</f>
        <v>2.4691358024691358E-3</v>
      </c>
    </row>
    <row r="346" spans="1:9" ht="15.3" x14ac:dyDescent="0.5">
      <c r="A346" s="167" t="s">
        <v>591</v>
      </c>
      <c r="B346" s="70" t="s">
        <v>898</v>
      </c>
      <c r="C346" s="4" t="s">
        <v>202</v>
      </c>
      <c r="D346" s="167" t="s">
        <v>432</v>
      </c>
      <c r="E346" s="167" t="s">
        <v>2498</v>
      </c>
      <c r="F346" s="167" t="s">
        <v>2506</v>
      </c>
      <c r="G346" s="168">
        <f>3/1620</f>
        <v>1.8518518518518519E-3</v>
      </c>
      <c r="H346" s="167">
        <v>8</v>
      </c>
      <c r="I346" s="168">
        <f t="shared" ref="I346:I364" si="45">G346/H346</f>
        <v>2.3148148148148149E-4</v>
      </c>
    </row>
    <row r="347" spans="1:9" ht="15.3" x14ac:dyDescent="0.5">
      <c r="A347" s="167" t="s">
        <v>592</v>
      </c>
      <c r="B347" s="70" t="s">
        <v>899</v>
      </c>
      <c r="C347" s="4" t="s">
        <v>202</v>
      </c>
      <c r="D347" s="167" t="s">
        <v>432</v>
      </c>
      <c r="E347" s="167" t="s">
        <v>2498</v>
      </c>
      <c r="F347" s="167" t="s">
        <v>2506</v>
      </c>
      <c r="G347" s="168">
        <f>3/1620</f>
        <v>1.8518518518518519E-3</v>
      </c>
      <c r="H347" s="167">
        <v>8</v>
      </c>
      <c r="I347" s="168">
        <f t="shared" si="45"/>
        <v>2.3148148148148149E-4</v>
      </c>
    </row>
    <row r="348" spans="1:9" ht="15.3" x14ac:dyDescent="0.5">
      <c r="A348" s="167" t="s">
        <v>593</v>
      </c>
      <c r="B348" s="70" t="s">
        <v>91</v>
      </c>
      <c r="C348" s="4" t="s">
        <v>202</v>
      </c>
      <c r="D348" s="167" t="s">
        <v>2114</v>
      </c>
      <c r="E348" s="167" t="s">
        <v>2515</v>
      </c>
      <c r="F348" s="167" t="s">
        <v>2516</v>
      </c>
      <c r="G348" s="168">
        <f>100/1620</f>
        <v>6.1728395061728392E-2</v>
      </c>
      <c r="H348" s="167">
        <v>3</v>
      </c>
      <c r="I348" s="168">
        <f t="shared" si="45"/>
        <v>2.0576131687242798E-2</v>
      </c>
    </row>
    <row r="349" spans="1:9" ht="15.3" x14ac:dyDescent="0.5">
      <c r="A349" s="167" t="s">
        <v>594</v>
      </c>
      <c r="B349" s="70" t="s">
        <v>92</v>
      </c>
      <c r="C349" s="4" t="s">
        <v>202</v>
      </c>
      <c r="D349" s="167" t="s">
        <v>2115</v>
      </c>
      <c r="E349" s="167" t="s">
        <v>2491</v>
      </c>
      <c r="F349" s="167" t="s">
        <v>2499</v>
      </c>
      <c r="G349" s="168">
        <f>50/1620</f>
        <v>3.0864197530864196E-2</v>
      </c>
      <c r="H349" s="167">
        <v>3</v>
      </c>
      <c r="I349" s="168">
        <f t="shared" si="45"/>
        <v>1.0288065843621399E-2</v>
      </c>
    </row>
    <row r="350" spans="1:9" ht="15.3" x14ac:dyDescent="0.5">
      <c r="A350" s="167" t="s">
        <v>595</v>
      </c>
      <c r="B350" s="70" t="s">
        <v>93</v>
      </c>
      <c r="C350" s="4" t="s">
        <v>202</v>
      </c>
      <c r="D350" s="167" t="s">
        <v>432</v>
      </c>
      <c r="E350" s="167" t="s">
        <v>2498</v>
      </c>
      <c r="F350" s="167" t="s">
        <v>2506</v>
      </c>
      <c r="G350" s="168">
        <f>3/1620</f>
        <v>1.8518518518518519E-3</v>
      </c>
      <c r="H350" s="167">
        <v>3</v>
      </c>
      <c r="I350" s="168">
        <f t="shared" si="45"/>
        <v>6.1728395061728394E-4</v>
      </c>
    </row>
    <row r="351" spans="1:9" ht="15.3" x14ac:dyDescent="0.5">
      <c r="A351" s="167" t="s">
        <v>596</v>
      </c>
      <c r="B351" s="70" t="s">
        <v>94</v>
      </c>
      <c r="C351" s="4" t="s">
        <v>202</v>
      </c>
      <c r="D351" s="167" t="s">
        <v>613</v>
      </c>
      <c r="E351" s="167"/>
      <c r="F351" s="167" t="s">
        <v>1553</v>
      </c>
      <c r="G351" s="168">
        <f>1/225</f>
        <v>4.4444444444444444E-3</v>
      </c>
      <c r="H351" s="167">
        <v>5</v>
      </c>
      <c r="I351" s="168">
        <f t="shared" si="45"/>
        <v>8.8888888888888893E-4</v>
      </c>
    </row>
    <row r="352" spans="1:9" ht="15.3" x14ac:dyDescent="0.5">
      <c r="A352" s="167" t="s">
        <v>597</v>
      </c>
      <c r="B352" s="70" t="s">
        <v>95</v>
      </c>
      <c r="C352" s="4" t="s">
        <v>202</v>
      </c>
      <c r="D352" s="167" t="s">
        <v>613</v>
      </c>
      <c r="E352" s="167"/>
      <c r="F352" s="167" t="s">
        <v>1553</v>
      </c>
      <c r="G352" s="168">
        <f t="shared" ref="G352:G357" si="46">1/225</f>
        <v>4.4444444444444444E-3</v>
      </c>
      <c r="H352" s="167">
        <v>5</v>
      </c>
      <c r="I352" s="168">
        <f t="shared" si="45"/>
        <v>8.8888888888888893E-4</v>
      </c>
    </row>
    <row r="353" spans="1:9" ht="15.3" x14ac:dyDescent="0.5">
      <c r="A353" s="167" t="s">
        <v>598</v>
      </c>
      <c r="B353" s="70" t="s">
        <v>57</v>
      </c>
      <c r="C353" s="4" t="s">
        <v>125</v>
      </c>
      <c r="D353" s="167" t="s">
        <v>613</v>
      </c>
      <c r="E353" s="167"/>
      <c r="F353" s="167" t="s">
        <v>1553</v>
      </c>
      <c r="G353" s="168">
        <f t="shared" si="46"/>
        <v>4.4444444444444444E-3</v>
      </c>
      <c r="H353" s="167">
        <v>5</v>
      </c>
      <c r="I353" s="168">
        <f t="shared" si="45"/>
        <v>8.8888888888888893E-4</v>
      </c>
    </row>
    <row r="354" spans="1:9" ht="15.3" x14ac:dyDescent="0.5">
      <c r="A354" s="167" t="s">
        <v>599</v>
      </c>
      <c r="B354" s="70" t="s">
        <v>68</v>
      </c>
      <c r="C354" s="4" t="s">
        <v>125</v>
      </c>
      <c r="D354" s="167" t="s">
        <v>613</v>
      </c>
      <c r="E354" s="167"/>
      <c r="F354" s="167" t="s">
        <v>1553</v>
      </c>
      <c r="G354" s="168">
        <f t="shared" si="46"/>
        <v>4.4444444444444444E-3</v>
      </c>
      <c r="H354" s="167">
        <v>7</v>
      </c>
      <c r="I354" s="168">
        <f t="shared" si="45"/>
        <v>6.3492063492063492E-4</v>
      </c>
    </row>
    <row r="355" spans="1:9" ht="15.3" x14ac:dyDescent="0.5">
      <c r="A355" s="167" t="s">
        <v>600</v>
      </c>
      <c r="B355" s="70" t="s">
        <v>69</v>
      </c>
      <c r="C355" s="4" t="s">
        <v>125</v>
      </c>
      <c r="D355" s="167" t="s">
        <v>613</v>
      </c>
      <c r="E355" s="167"/>
      <c r="F355" s="167" t="s">
        <v>1553</v>
      </c>
      <c r="G355" s="168">
        <f t="shared" si="46"/>
        <v>4.4444444444444444E-3</v>
      </c>
      <c r="H355" s="167">
        <v>5</v>
      </c>
      <c r="I355" s="168">
        <f t="shared" si="45"/>
        <v>8.8888888888888893E-4</v>
      </c>
    </row>
    <row r="356" spans="1:9" ht="15.3" x14ac:dyDescent="0.5">
      <c r="A356" s="167" t="s">
        <v>601</v>
      </c>
      <c r="B356" s="70" t="s">
        <v>96</v>
      </c>
      <c r="C356" s="4" t="s">
        <v>202</v>
      </c>
      <c r="D356" s="167" t="s">
        <v>613</v>
      </c>
      <c r="E356" s="167"/>
      <c r="F356" s="167" t="s">
        <v>1553</v>
      </c>
      <c r="G356" s="168">
        <f t="shared" si="46"/>
        <v>4.4444444444444444E-3</v>
      </c>
      <c r="H356" s="167">
        <v>5</v>
      </c>
      <c r="I356" s="168">
        <f t="shared" si="45"/>
        <v>8.8888888888888893E-4</v>
      </c>
    </row>
    <row r="357" spans="1:9" ht="15.3" x14ac:dyDescent="0.5">
      <c r="A357" s="167" t="s">
        <v>602</v>
      </c>
      <c r="B357" s="70" t="s">
        <v>97</v>
      </c>
      <c r="C357" s="4" t="s">
        <v>202</v>
      </c>
      <c r="D357" s="167" t="s">
        <v>613</v>
      </c>
      <c r="E357" s="167"/>
      <c r="F357" s="167" t="s">
        <v>1553</v>
      </c>
      <c r="G357" s="168">
        <f t="shared" si="46"/>
        <v>4.4444444444444444E-3</v>
      </c>
      <c r="H357" s="167">
        <v>5</v>
      </c>
      <c r="I357" s="168">
        <f t="shared" si="45"/>
        <v>8.8888888888888893E-4</v>
      </c>
    </row>
    <row r="358" spans="1:9" ht="15.3" x14ac:dyDescent="0.5">
      <c r="A358" s="167" t="s">
        <v>603</v>
      </c>
      <c r="B358" s="70" t="s">
        <v>98</v>
      </c>
      <c r="C358" s="4" t="s">
        <v>202</v>
      </c>
      <c r="D358" s="167" t="s">
        <v>427</v>
      </c>
      <c r="E358" s="167" t="s">
        <v>2486</v>
      </c>
      <c r="F358" s="167" t="s">
        <v>2489</v>
      </c>
      <c r="G358" s="168">
        <f>2/1620</f>
        <v>1.2345679012345679E-3</v>
      </c>
      <c r="H358" s="167">
        <v>7</v>
      </c>
      <c r="I358" s="168">
        <f t="shared" si="45"/>
        <v>1.7636684303350968E-4</v>
      </c>
    </row>
    <row r="359" spans="1:9" ht="15.3" x14ac:dyDescent="0.5">
      <c r="A359" s="167" t="s">
        <v>604</v>
      </c>
      <c r="B359" s="70" t="s">
        <v>99</v>
      </c>
      <c r="C359" s="4" t="s">
        <v>202</v>
      </c>
      <c r="D359" s="167" t="s">
        <v>454</v>
      </c>
      <c r="E359" s="167" t="s">
        <v>2487</v>
      </c>
      <c r="F359" s="167" t="s">
        <v>2490</v>
      </c>
      <c r="G359" s="168">
        <f>1/1620</f>
        <v>6.1728395061728394E-4</v>
      </c>
      <c r="H359" s="167">
        <v>5</v>
      </c>
      <c r="I359" s="168">
        <f t="shared" si="45"/>
        <v>1.2345679012345679E-4</v>
      </c>
    </row>
    <row r="360" spans="1:9" ht="15.3" x14ac:dyDescent="0.5">
      <c r="A360" s="167" t="s">
        <v>605</v>
      </c>
      <c r="B360" s="70" t="s">
        <v>100</v>
      </c>
      <c r="C360" s="4" t="s">
        <v>202</v>
      </c>
      <c r="D360" s="167" t="s">
        <v>427</v>
      </c>
      <c r="E360" s="167" t="s">
        <v>2486</v>
      </c>
      <c r="F360" s="167" t="s">
        <v>2489</v>
      </c>
      <c r="G360" s="168">
        <f>2/1620</f>
        <v>1.2345679012345679E-3</v>
      </c>
      <c r="H360" s="167">
        <v>3</v>
      </c>
      <c r="I360" s="168">
        <f t="shared" si="45"/>
        <v>4.1152263374485596E-4</v>
      </c>
    </row>
    <row r="361" spans="1:9" ht="15.3" x14ac:dyDescent="0.5">
      <c r="A361" s="167" t="s">
        <v>606</v>
      </c>
      <c r="B361" s="70" t="s">
        <v>101</v>
      </c>
      <c r="C361" s="4" t="s">
        <v>195</v>
      </c>
      <c r="D361" s="167" t="s">
        <v>427</v>
      </c>
      <c r="E361" s="167" t="s">
        <v>2486</v>
      </c>
      <c r="F361" s="167" t="s">
        <v>2489</v>
      </c>
      <c r="G361" s="168">
        <f>2/1620</f>
        <v>1.2345679012345679E-3</v>
      </c>
      <c r="H361" s="167">
        <v>3</v>
      </c>
      <c r="I361" s="168">
        <f t="shared" si="45"/>
        <v>4.1152263374485596E-4</v>
      </c>
    </row>
    <row r="362" spans="1:9" ht="15.3" x14ac:dyDescent="0.5">
      <c r="A362" s="167" t="s">
        <v>607</v>
      </c>
      <c r="B362" s="3" t="s">
        <v>102</v>
      </c>
      <c r="C362" s="6" t="s">
        <v>125</v>
      </c>
      <c r="D362" s="118" t="s">
        <v>636</v>
      </c>
      <c r="E362" s="118"/>
      <c r="F362" s="118" t="s">
        <v>636</v>
      </c>
      <c r="G362" s="37">
        <f>1/2</f>
        <v>0.5</v>
      </c>
      <c r="H362" s="34">
        <v>5</v>
      </c>
      <c r="I362" s="37">
        <f t="shared" si="45"/>
        <v>0.1</v>
      </c>
    </row>
    <row r="363" spans="1:9" ht="15.3" x14ac:dyDescent="0.5">
      <c r="A363" s="167" t="s">
        <v>608</v>
      </c>
      <c r="B363" s="3" t="s">
        <v>103</v>
      </c>
      <c r="C363" s="6" t="s">
        <v>202</v>
      </c>
      <c r="D363" s="118" t="s">
        <v>680</v>
      </c>
      <c r="E363" s="118" t="s">
        <v>285</v>
      </c>
      <c r="F363" s="118" t="s">
        <v>1630</v>
      </c>
      <c r="G363" s="37">
        <f>1/45</f>
        <v>2.2222222222222223E-2</v>
      </c>
      <c r="H363" s="34">
        <v>5</v>
      </c>
      <c r="I363" s="37">
        <f t="shared" si="45"/>
        <v>4.4444444444444444E-3</v>
      </c>
    </row>
    <row r="364" spans="1:9" ht="15.3" x14ac:dyDescent="0.5">
      <c r="A364" s="167" t="s">
        <v>609</v>
      </c>
      <c r="B364" s="3" t="s">
        <v>104</v>
      </c>
      <c r="C364" s="6" t="s">
        <v>125</v>
      </c>
      <c r="D364" s="118" t="s">
        <v>680</v>
      </c>
      <c r="E364" s="118" t="s">
        <v>285</v>
      </c>
      <c r="F364" s="118" t="s">
        <v>1630</v>
      </c>
      <c r="G364" s="37">
        <f>1/45</f>
        <v>2.2222222222222223E-2</v>
      </c>
      <c r="H364" s="34">
        <v>10</v>
      </c>
      <c r="I364" s="37">
        <f t="shared" si="45"/>
        <v>2.2222222222222222E-3</v>
      </c>
    </row>
    <row r="365" spans="1:9" ht="15.3" x14ac:dyDescent="0.5">
      <c r="A365" s="71"/>
      <c r="B365" s="71" t="s">
        <v>2277</v>
      </c>
      <c r="C365" s="167"/>
      <c r="D365" s="167"/>
      <c r="E365" s="167"/>
      <c r="F365" s="167"/>
      <c r="G365" s="167"/>
      <c r="H365" s="167"/>
      <c r="I365" s="167"/>
    </row>
    <row r="366" spans="1:9" ht="15.3" x14ac:dyDescent="0.5">
      <c r="A366" s="116">
        <v>1</v>
      </c>
      <c r="B366" s="59" t="s">
        <v>902</v>
      </c>
      <c r="C366" s="167"/>
      <c r="D366" s="167"/>
      <c r="E366" s="167"/>
      <c r="F366" s="167"/>
      <c r="G366" s="167"/>
      <c r="H366" s="167"/>
      <c r="I366" s="167"/>
    </row>
    <row r="367" spans="1:9" ht="15.3" x14ac:dyDescent="0.5">
      <c r="A367" s="19" t="s">
        <v>290</v>
      </c>
      <c r="B367" s="70" t="s">
        <v>275</v>
      </c>
      <c r="C367" s="4" t="s">
        <v>125</v>
      </c>
      <c r="D367" s="167" t="s">
        <v>287</v>
      </c>
      <c r="E367" s="167" t="s">
        <v>1567</v>
      </c>
      <c r="F367" s="167" t="s">
        <v>1574</v>
      </c>
      <c r="G367" s="168">
        <f>1/270</f>
        <v>3.7037037037037038E-3</v>
      </c>
      <c r="H367" s="167">
        <v>3</v>
      </c>
      <c r="I367" s="168">
        <f>G367/H367</f>
        <v>1.2345679012345679E-3</v>
      </c>
    </row>
    <row r="368" spans="1:9" ht="15.3" x14ac:dyDescent="0.5">
      <c r="A368" s="19" t="s">
        <v>291</v>
      </c>
      <c r="B368" s="70" t="s">
        <v>2143</v>
      </c>
      <c r="C368" s="4" t="s">
        <v>125</v>
      </c>
      <c r="D368" s="167" t="s">
        <v>287</v>
      </c>
      <c r="E368" s="167" t="s">
        <v>1567</v>
      </c>
      <c r="F368" s="167" t="s">
        <v>1574</v>
      </c>
      <c r="G368" s="168">
        <f t="shared" ref="G368:G391" si="47">1/270</f>
        <v>3.7037037037037038E-3</v>
      </c>
      <c r="H368" s="167">
        <v>3</v>
      </c>
      <c r="I368" s="168">
        <f t="shared" ref="I368:I391" si="48">G368/H368</f>
        <v>1.2345679012345679E-3</v>
      </c>
    </row>
    <row r="369" spans="1:9" ht="15.3" x14ac:dyDescent="0.5">
      <c r="A369" s="19" t="s">
        <v>292</v>
      </c>
      <c r="B369" s="70" t="s">
        <v>2144</v>
      </c>
      <c r="C369" s="4" t="s">
        <v>125</v>
      </c>
      <c r="D369" s="167" t="s">
        <v>287</v>
      </c>
      <c r="E369" s="167" t="s">
        <v>1567</v>
      </c>
      <c r="F369" s="167" t="s">
        <v>1574</v>
      </c>
      <c r="G369" s="168">
        <f t="shared" si="47"/>
        <v>3.7037037037037038E-3</v>
      </c>
      <c r="H369" s="167">
        <v>3</v>
      </c>
      <c r="I369" s="168">
        <f t="shared" si="48"/>
        <v>1.2345679012345679E-3</v>
      </c>
    </row>
    <row r="370" spans="1:9" ht="15.3" x14ac:dyDescent="0.5">
      <c r="A370" s="19" t="s">
        <v>293</v>
      </c>
      <c r="B370" s="70" t="s">
        <v>2145</v>
      </c>
      <c r="C370" s="4" t="s">
        <v>125</v>
      </c>
      <c r="D370" s="167" t="s">
        <v>287</v>
      </c>
      <c r="E370" s="167" t="s">
        <v>1567</v>
      </c>
      <c r="F370" s="167" t="s">
        <v>1574</v>
      </c>
      <c r="G370" s="168">
        <f t="shared" si="47"/>
        <v>3.7037037037037038E-3</v>
      </c>
      <c r="H370" s="167">
        <v>3</v>
      </c>
      <c r="I370" s="168">
        <f t="shared" si="48"/>
        <v>1.2345679012345679E-3</v>
      </c>
    </row>
    <row r="371" spans="1:9" ht="30.6" x14ac:dyDescent="0.5">
      <c r="A371" s="19" t="s">
        <v>294</v>
      </c>
      <c r="B371" s="16" t="s">
        <v>2146</v>
      </c>
      <c r="C371" s="4" t="s">
        <v>125</v>
      </c>
      <c r="D371" s="167" t="s">
        <v>287</v>
      </c>
      <c r="E371" s="167" t="s">
        <v>1567</v>
      </c>
      <c r="F371" s="167" t="s">
        <v>1574</v>
      </c>
      <c r="G371" s="168">
        <f t="shared" si="47"/>
        <v>3.7037037037037038E-3</v>
      </c>
      <c r="H371" s="167">
        <v>3</v>
      </c>
      <c r="I371" s="168">
        <f t="shared" si="48"/>
        <v>1.2345679012345679E-3</v>
      </c>
    </row>
    <row r="372" spans="1:9" ht="15.3" x14ac:dyDescent="0.5">
      <c r="A372" s="19" t="s">
        <v>295</v>
      </c>
      <c r="B372" s="16" t="s">
        <v>1231</v>
      </c>
      <c r="C372" s="4" t="s">
        <v>125</v>
      </c>
      <c r="D372" s="167" t="s">
        <v>287</v>
      </c>
      <c r="E372" s="167" t="s">
        <v>1567</v>
      </c>
      <c r="F372" s="167" t="s">
        <v>1574</v>
      </c>
      <c r="G372" s="168">
        <f t="shared" si="47"/>
        <v>3.7037037037037038E-3</v>
      </c>
      <c r="H372" s="167">
        <v>3</v>
      </c>
      <c r="I372" s="168">
        <f t="shared" si="48"/>
        <v>1.2345679012345679E-3</v>
      </c>
    </row>
    <row r="373" spans="1:9" ht="15.3" x14ac:dyDescent="0.5">
      <c r="A373" s="19" t="s">
        <v>903</v>
      </c>
      <c r="B373" s="16" t="s">
        <v>1643</v>
      </c>
      <c r="C373" s="4" t="s">
        <v>125</v>
      </c>
      <c r="D373" s="167" t="s">
        <v>287</v>
      </c>
      <c r="E373" s="167" t="s">
        <v>1567</v>
      </c>
      <c r="F373" s="167" t="s">
        <v>1574</v>
      </c>
      <c r="G373" s="168">
        <f t="shared" si="47"/>
        <v>3.7037037037037038E-3</v>
      </c>
      <c r="H373" s="167">
        <v>3</v>
      </c>
      <c r="I373" s="168">
        <f t="shared" si="48"/>
        <v>1.2345679012345679E-3</v>
      </c>
    </row>
    <row r="374" spans="1:9" ht="15.3" x14ac:dyDescent="0.5">
      <c r="A374" s="19" t="s">
        <v>904</v>
      </c>
      <c r="B374" s="16" t="s">
        <v>1644</v>
      </c>
      <c r="C374" s="4" t="s">
        <v>125</v>
      </c>
      <c r="D374" s="167" t="s">
        <v>287</v>
      </c>
      <c r="E374" s="167" t="s">
        <v>1567</v>
      </c>
      <c r="F374" s="167" t="s">
        <v>1574</v>
      </c>
      <c r="G374" s="168">
        <f t="shared" si="47"/>
        <v>3.7037037037037038E-3</v>
      </c>
      <c r="H374" s="167">
        <v>3</v>
      </c>
      <c r="I374" s="168">
        <f t="shared" si="48"/>
        <v>1.2345679012345679E-3</v>
      </c>
    </row>
    <row r="375" spans="1:9" ht="15.3" x14ac:dyDescent="0.5">
      <c r="A375" s="19" t="s">
        <v>905</v>
      </c>
      <c r="B375" s="16" t="s">
        <v>1645</v>
      </c>
      <c r="C375" s="4" t="s">
        <v>125</v>
      </c>
      <c r="D375" s="167" t="s">
        <v>287</v>
      </c>
      <c r="E375" s="167" t="s">
        <v>1567</v>
      </c>
      <c r="F375" s="167" t="s">
        <v>1574</v>
      </c>
      <c r="G375" s="168">
        <f t="shared" si="47"/>
        <v>3.7037037037037038E-3</v>
      </c>
      <c r="H375" s="167">
        <v>3</v>
      </c>
      <c r="I375" s="168">
        <f t="shared" si="48"/>
        <v>1.2345679012345679E-3</v>
      </c>
    </row>
    <row r="376" spans="1:9" ht="15.3" x14ac:dyDescent="0.5">
      <c r="A376" s="19" t="s">
        <v>906</v>
      </c>
      <c r="B376" s="16" t="s">
        <v>1230</v>
      </c>
      <c r="C376" s="4" t="s">
        <v>125</v>
      </c>
      <c r="D376" s="167" t="s">
        <v>287</v>
      </c>
      <c r="E376" s="167" t="s">
        <v>1567</v>
      </c>
      <c r="F376" s="167" t="s">
        <v>1574</v>
      </c>
      <c r="G376" s="168">
        <f t="shared" si="47"/>
        <v>3.7037037037037038E-3</v>
      </c>
      <c r="H376" s="167">
        <v>3</v>
      </c>
      <c r="I376" s="168">
        <f t="shared" si="48"/>
        <v>1.2345679012345679E-3</v>
      </c>
    </row>
    <row r="377" spans="1:9" ht="15.3" x14ac:dyDescent="0.5">
      <c r="A377" s="19" t="s">
        <v>907</v>
      </c>
      <c r="B377" s="16" t="s">
        <v>1646</v>
      </c>
      <c r="C377" s="4" t="s">
        <v>125</v>
      </c>
      <c r="D377" s="167" t="s">
        <v>287</v>
      </c>
      <c r="E377" s="167" t="s">
        <v>1567</v>
      </c>
      <c r="F377" s="167" t="s">
        <v>1574</v>
      </c>
      <c r="G377" s="168">
        <f t="shared" si="47"/>
        <v>3.7037037037037038E-3</v>
      </c>
      <c r="H377" s="167">
        <v>3</v>
      </c>
      <c r="I377" s="168">
        <f t="shared" si="48"/>
        <v>1.2345679012345679E-3</v>
      </c>
    </row>
    <row r="378" spans="1:9" ht="15" customHeight="1" x14ac:dyDescent="0.5">
      <c r="A378" s="19" t="s">
        <v>908</v>
      </c>
      <c r="B378" s="16" t="s">
        <v>2147</v>
      </c>
      <c r="C378" s="4" t="s">
        <v>125</v>
      </c>
      <c r="D378" s="167" t="s">
        <v>287</v>
      </c>
      <c r="E378" s="167" t="s">
        <v>1567</v>
      </c>
      <c r="F378" s="167" t="s">
        <v>1574</v>
      </c>
      <c r="G378" s="168">
        <f t="shared" si="47"/>
        <v>3.7037037037037038E-3</v>
      </c>
      <c r="H378" s="167">
        <v>3</v>
      </c>
      <c r="I378" s="168">
        <f t="shared" si="48"/>
        <v>1.2345679012345679E-3</v>
      </c>
    </row>
    <row r="379" spans="1:9" ht="15.3" x14ac:dyDescent="0.5">
      <c r="A379" s="19" t="s">
        <v>910</v>
      </c>
      <c r="B379" s="16" t="s">
        <v>2148</v>
      </c>
      <c r="C379" s="4" t="s">
        <v>125</v>
      </c>
      <c r="D379" s="167" t="s">
        <v>287</v>
      </c>
      <c r="E379" s="167" t="s">
        <v>1567</v>
      </c>
      <c r="F379" s="167" t="s">
        <v>1574</v>
      </c>
      <c r="G379" s="168">
        <f t="shared" si="47"/>
        <v>3.7037037037037038E-3</v>
      </c>
      <c r="H379" s="167">
        <v>3</v>
      </c>
      <c r="I379" s="168">
        <f t="shared" si="48"/>
        <v>1.2345679012345679E-3</v>
      </c>
    </row>
    <row r="380" spans="1:9" ht="30.6" x14ac:dyDescent="0.5">
      <c r="A380" s="19" t="s">
        <v>1350</v>
      </c>
      <c r="B380" s="16" t="s">
        <v>1234</v>
      </c>
      <c r="C380" s="4" t="s">
        <v>125</v>
      </c>
      <c r="D380" s="167" t="s">
        <v>287</v>
      </c>
      <c r="E380" s="167" t="s">
        <v>1567</v>
      </c>
      <c r="F380" s="167" t="s">
        <v>1574</v>
      </c>
      <c r="G380" s="168">
        <f t="shared" si="47"/>
        <v>3.7037037037037038E-3</v>
      </c>
      <c r="H380" s="167">
        <v>3</v>
      </c>
      <c r="I380" s="168">
        <f t="shared" si="48"/>
        <v>1.2345679012345679E-3</v>
      </c>
    </row>
    <row r="381" spans="1:9" ht="30.6" x14ac:dyDescent="0.5">
      <c r="A381" s="19" t="s">
        <v>2152</v>
      </c>
      <c r="B381" s="16" t="s">
        <v>702</v>
      </c>
      <c r="C381" s="4" t="s">
        <v>125</v>
      </c>
      <c r="D381" s="167" t="s">
        <v>287</v>
      </c>
      <c r="E381" s="167" t="s">
        <v>1567</v>
      </c>
      <c r="F381" s="167" t="s">
        <v>1574</v>
      </c>
      <c r="G381" s="168">
        <f t="shared" si="47"/>
        <v>3.7037037037037038E-3</v>
      </c>
      <c r="H381" s="167">
        <v>3</v>
      </c>
      <c r="I381" s="168">
        <f t="shared" si="48"/>
        <v>1.2345679012345679E-3</v>
      </c>
    </row>
    <row r="382" spans="1:9" ht="15.3" x14ac:dyDescent="0.5">
      <c r="A382" s="19" t="s">
        <v>2153</v>
      </c>
      <c r="B382" s="70" t="s">
        <v>2149</v>
      </c>
      <c r="C382" s="4" t="s">
        <v>125</v>
      </c>
      <c r="D382" s="167" t="s">
        <v>287</v>
      </c>
      <c r="E382" s="167" t="s">
        <v>1567</v>
      </c>
      <c r="F382" s="167" t="s">
        <v>1574</v>
      </c>
      <c r="G382" s="168">
        <f t="shared" si="47"/>
        <v>3.7037037037037038E-3</v>
      </c>
      <c r="H382" s="167">
        <v>3</v>
      </c>
      <c r="I382" s="168">
        <f t="shared" si="48"/>
        <v>1.2345679012345679E-3</v>
      </c>
    </row>
    <row r="383" spans="1:9" ht="15.3" x14ac:dyDescent="0.5">
      <c r="A383" s="19" t="s">
        <v>2154</v>
      </c>
      <c r="B383" s="70" t="s">
        <v>2150</v>
      </c>
      <c r="C383" s="4" t="s">
        <v>125</v>
      </c>
      <c r="D383" s="167" t="s">
        <v>287</v>
      </c>
      <c r="E383" s="167" t="s">
        <v>1567</v>
      </c>
      <c r="F383" s="167" t="s">
        <v>1574</v>
      </c>
      <c r="G383" s="168">
        <f t="shared" si="47"/>
        <v>3.7037037037037038E-3</v>
      </c>
      <c r="H383" s="167">
        <v>3</v>
      </c>
      <c r="I383" s="168">
        <f t="shared" si="48"/>
        <v>1.2345679012345679E-3</v>
      </c>
    </row>
    <row r="384" spans="1:9" ht="15.3" x14ac:dyDescent="0.5">
      <c r="A384" s="19" t="s">
        <v>2155</v>
      </c>
      <c r="B384" s="70" t="s">
        <v>2151</v>
      </c>
      <c r="C384" s="4" t="s">
        <v>125</v>
      </c>
      <c r="D384" s="167" t="s">
        <v>287</v>
      </c>
      <c r="E384" s="167" t="s">
        <v>1567</v>
      </c>
      <c r="F384" s="167" t="s">
        <v>1574</v>
      </c>
      <c r="G384" s="168">
        <f t="shared" si="47"/>
        <v>3.7037037037037038E-3</v>
      </c>
      <c r="H384" s="167">
        <v>3</v>
      </c>
      <c r="I384" s="168">
        <f t="shared" si="48"/>
        <v>1.2345679012345679E-3</v>
      </c>
    </row>
    <row r="385" spans="1:9" ht="15.3" x14ac:dyDescent="0.5">
      <c r="A385" s="169">
        <v>2</v>
      </c>
      <c r="B385" s="165" t="s">
        <v>326</v>
      </c>
      <c r="C385" s="167"/>
      <c r="D385" s="167"/>
      <c r="E385" s="167"/>
      <c r="F385" s="167"/>
      <c r="G385" s="168"/>
      <c r="H385" s="167"/>
      <c r="I385" s="168"/>
    </row>
    <row r="386" spans="1:9" ht="15.3" x14ac:dyDescent="0.5">
      <c r="A386" s="167" t="s">
        <v>296</v>
      </c>
      <c r="B386" s="70" t="s">
        <v>703</v>
      </c>
      <c r="C386" s="4" t="s">
        <v>125</v>
      </c>
      <c r="D386" s="167" t="s">
        <v>287</v>
      </c>
      <c r="E386" s="167" t="s">
        <v>1567</v>
      </c>
      <c r="F386" s="167" t="s">
        <v>1574</v>
      </c>
      <c r="G386" s="168">
        <f t="shared" si="47"/>
        <v>3.7037037037037038E-3</v>
      </c>
      <c r="H386" s="167">
        <v>3</v>
      </c>
      <c r="I386" s="168">
        <f t="shared" si="48"/>
        <v>1.2345679012345679E-3</v>
      </c>
    </row>
    <row r="387" spans="1:9" ht="15.3" x14ac:dyDescent="0.5">
      <c r="A387" s="167" t="s">
        <v>297</v>
      </c>
      <c r="B387" s="70" t="s">
        <v>2156</v>
      </c>
      <c r="C387" s="4" t="s">
        <v>125</v>
      </c>
      <c r="D387" s="167" t="s">
        <v>911</v>
      </c>
      <c r="E387" s="167" t="s">
        <v>1568</v>
      </c>
      <c r="F387" s="167" t="s">
        <v>1627</v>
      </c>
      <c r="G387" s="168">
        <f>8/270</f>
        <v>2.9629629629629631E-2</v>
      </c>
      <c r="H387" s="167">
        <v>3</v>
      </c>
      <c r="I387" s="168">
        <f t="shared" si="48"/>
        <v>9.876543209876543E-3</v>
      </c>
    </row>
    <row r="388" spans="1:9" ht="15.3" x14ac:dyDescent="0.5">
      <c r="A388" s="167" t="s">
        <v>303</v>
      </c>
      <c r="B388" s="70" t="s">
        <v>1649</v>
      </c>
      <c r="C388" s="6" t="s">
        <v>125</v>
      </c>
      <c r="D388" s="167" t="s">
        <v>287</v>
      </c>
      <c r="E388" s="167" t="s">
        <v>1567</v>
      </c>
      <c r="F388" s="167" t="s">
        <v>1574</v>
      </c>
      <c r="G388" s="168">
        <f t="shared" si="47"/>
        <v>3.7037037037037038E-3</v>
      </c>
      <c r="H388" s="167">
        <v>3</v>
      </c>
      <c r="I388" s="168">
        <f t="shared" si="48"/>
        <v>1.2345679012345679E-3</v>
      </c>
    </row>
    <row r="389" spans="1:9" ht="15.3" x14ac:dyDescent="0.5">
      <c r="A389" s="167" t="s">
        <v>307</v>
      </c>
      <c r="B389" s="70" t="s">
        <v>1650</v>
      </c>
      <c r="C389" s="6" t="s">
        <v>125</v>
      </c>
      <c r="D389" s="167" t="s">
        <v>287</v>
      </c>
      <c r="E389" s="167" t="s">
        <v>1567</v>
      </c>
      <c r="F389" s="167" t="s">
        <v>1574</v>
      </c>
      <c r="G389" s="168">
        <f t="shared" si="47"/>
        <v>3.7037037037037038E-3</v>
      </c>
      <c r="H389" s="167">
        <v>3</v>
      </c>
      <c r="I389" s="168">
        <f t="shared" si="48"/>
        <v>1.2345679012345679E-3</v>
      </c>
    </row>
    <row r="390" spans="1:9" ht="15.3" x14ac:dyDescent="0.5">
      <c r="A390" s="167" t="s">
        <v>308</v>
      </c>
      <c r="B390" s="70" t="s">
        <v>1651</v>
      </c>
      <c r="C390" s="6" t="s">
        <v>125</v>
      </c>
      <c r="D390" s="167" t="s">
        <v>287</v>
      </c>
      <c r="E390" s="167" t="s">
        <v>1567</v>
      </c>
      <c r="F390" s="167" t="s">
        <v>1574</v>
      </c>
      <c r="G390" s="168">
        <f t="shared" si="47"/>
        <v>3.7037037037037038E-3</v>
      </c>
      <c r="H390" s="167">
        <v>3</v>
      </c>
      <c r="I390" s="168">
        <f t="shared" si="48"/>
        <v>1.2345679012345679E-3</v>
      </c>
    </row>
    <row r="391" spans="1:9" ht="15.3" x14ac:dyDescent="0.5">
      <c r="A391" s="167" t="s">
        <v>309</v>
      </c>
      <c r="B391" s="70" t="s">
        <v>1652</v>
      </c>
      <c r="C391" s="6" t="s">
        <v>125</v>
      </c>
      <c r="D391" s="167" t="s">
        <v>287</v>
      </c>
      <c r="E391" s="167" t="s">
        <v>1567</v>
      </c>
      <c r="F391" s="167" t="s">
        <v>1574</v>
      </c>
      <c r="G391" s="168">
        <f t="shared" si="47"/>
        <v>3.7037037037037038E-3</v>
      </c>
      <c r="H391" s="167">
        <v>3</v>
      </c>
      <c r="I391" s="168">
        <f t="shared" si="48"/>
        <v>1.2345679012345679E-3</v>
      </c>
    </row>
    <row r="392" spans="1:9" ht="15.3" x14ac:dyDescent="0.5">
      <c r="A392" s="121">
        <v>3</v>
      </c>
      <c r="B392" s="59" t="s">
        <v>1675</v>
      </c>
      <c r="C392" s="167"/>
      <c r="D392" s="167"/>
      <c r="E392" s="167"/>
      <c r="F392" s="167"/>
      <c r="G392" s="167"/>
      <c r="H392" s="167"/>
      <c r="I392" s="168"/>
    </row>
    <row r="393" spans="1:9" ht="30.6" x14ac:dyDescent="0.5">
      <c r="A393" s="167" t="s">
        <v>328</v>
      </c>
      <c r="B393" s="16" t="s">
        <v>1676</v>
      </c>
      <c r="C393" s="4" t="s">
        <v>125</v>
      </c>
      <c r="D393" s="118" t="s">
        <v>287</v>
      </c>
      <c r="E393" s="167" t="s">
        <v>2443</v>
      </c>
      <c r="F393" s="167" t="s">
        <v>2413</v>
      </c>
      <c r="G393" s="168">
        <f>1/495</f>
        <v>2.0202020202020202E-3</v>
      </c>
      <c r="H393" s="167">
        <v>3</v>
      </c>
      <c r="I393" s="168">
        <f t="shared" ref="I393:I399" si="49">G393/H393</f>
        <v>6.7340067340067344E-4</v>
      </c>
    </row>
    <row r="394" spans="1:9" ht="15.3" x14ac:dyDescent="0.5">
      <c r="A394" s="167" t="s">
        <v>329</v>
      </c>
      <c r="B394" s="70" t="s">
        <v>2198</v>
      </c>
      <c r="C394" s="4" t="s">
        <v>125</v>
      </c>
      <c r="D394" s="118" t="s">
        <v>287</v>
      </c>
      <c r="E394" s="167" t="s">
        <v>2443</v>
      </c>
      <c r="F394" s="167" t="s">
        <v>2413</v>
      </c>
      <c r="G394" s="168">
        <f t="shared" ref="G394:G405" si="50">1/495</f>
        <v>2.0202020202020202E-3</v>
      </c>
      <c r="H394" s="167">
        <v>3</v>
      </c>
      <c r="I394" s="168">
        <f t="shared" si="49"/>
        <v>6.7340067340067344E-4</v>
      </c>
    </row>
    <row r="395" spans="1:9" ht="15.3" x14ac:dyDescent="0.5">
      <c r="A395" s="167" t="s">
        <v>335</v>
      </c>
      <c r="B395" s="70" t="s">
        <v>2199</v>
      </c>
      <c r="C395" s="4" t="s">
        <v>125</v>
      </c>
      <c r="D395" s="118" t="s">
        <v>287</v>
      </c>
      <c r="E395" s="167" t="s">
        <v>2443</v>
      </c>
      <c r="F395" s="167" t="s">
        <v>2413</v>
      </c>
      <c r="G395" s="168">
        <f t="shared" si="50"/>
        <v>2.0202020202020202E-3</v>
      </c>
      <c r="H395" s="167">
        <v>3</v>
      </c>
      <c r="I395" s="168">
        <f t="shared" si="49"/>
        <v>6.7340067340067344E-4</v>
      </c>
    </row>
    <row r="396" spans="1:9" ht="15.3" x14ac:dyDescent="0.5">
      <c r="A396" s="167" t="s">
        <v>336</v>
      </c>
      <c r="B396" s="70" t="s">
        <v>2200</v>
      </c>
      <c r="C396" s="4" t="s">
        <v>197</v>
      </c>
      <c r="D396" s="118" t="s">
        <v>287</v>
      </c>
      <c r="E396" s="167" t="s">
        <v>2443</v>
      </c>
      <c r="F396" s="167" t="s">
        <v>2413</v>
      </c>
      <c r="G396" s="168">
        <f t="shared" si="50"/>
        <v>2.0202020202020202E-3</v>
      </c>
      <c r="H396" s="167">
        <v>3</v>
      </c>
      <c r="I396" s="168">
        <f t="shared" si="49"/>
        <v>6.7340067340067344E-4</v>
      </c>
    </row>
    <row r="397" spans="1:9" ht="15.3" x14ac:dyDescent="0.5">
      <c r="A397" s="167" t="s">
        <v>337</v>
      </c>
      <c r="B397" s="70" t="s">
        <v>2201</v>
      </c>
      <c r="C397" s="4" t="s">
        <v>197</v>
      </c>
      <c r="D397" s="118" t="s">
        <v>287</v>
      </c>
      <c r="E397" s="167" t="s">
        <v>2443</v>
      </c>
      <c r="F397" s="167" t="s">
        <v>2413</v>
      </c>
      <c r="G397" s="168">
        <f t="shared" si="50"/>
        <v>2.0202020202020202E-3</v>
      </c>
      <c r="H397" s="167">
        <v>3</v>
      </c>
      <c r="I397" s="168">
        <f t="shared" si="49"/>
        <v>6.7340067340067344E-4</v>
      </c>
    </row>
    <row r="398" spans="1:9" ht="15.3" x14ac:dyDescent="0.5">
      <c r="A398" s="167" t="s">
        <v>338</v>
      </c>
      <c r="B398" s="70" t="s">
        <v>2202</v>
      </c>
      <c r="C398" s="4" t="s">
        <v>125</v>
      </c>
      <c r="D398" s="118" t="s">
        <v>287</v>
      </c>
      <c r="E398" s="167" t="s">
        <v>2443</v>
      </c>
      <c r="F398" s="167" t="s">
        <v>2413</v>
      </c>
      <c r="G398" s="168">
        <f t="shared" si="50"/>
        <v>2.0202020202020202E-3</v>
      </c>
      <c r="H398" s="167">
        <v>3</v>
      </c>
      <c r="I398" s="168">
        <f t="shared" si="49"/>
        <v>6.7340067340067344E-4</v>
      </c>
    </row>
    <row r="399" spans="1:9" ht="15.3" x14ac:dyDescent="0.5">
      <c r="A399" s="167" t="s">
        <v>342</v>
      </c>
      <c r="B399" s="70" t="s">
        <v>2203</v>
      </c>
      <c r="C399" s="4" t="s">
        <v>125</v>
      </c>
      <c r="D399" s="118" t="s">
        <v>287</v>
      </c>
      <c r="E399" s="167" t="s">
        <v>2443</v>
      </c>
      <c r="F399" s="167" t="s">
        <v>2413</v>
      </c>
      <c r="G399" s="168">
        <f t="shared" si="50"/>
        <v>2.0202020202020202E-3</v>
      </c>
      <c r="H399" s="167">
        <v>3</v>
      </c>
      <c r="I399" s="168">
        <f t="shared" si="49"/>
        <v>6.7340067340067344E-4</v>
      </c>
    </row>
    <row r="400" spans="1:9" ht="15.3" x14ac:dyDescent="0.5">
      <c r="A400" s="167" t="s">
        <v>343</v>
      </c>
      <c r="B400" s="70" t="s">
        <v>2204</v>
      </c>
      <c r="C400" s="4" t="s">
        <v>125</v>
      </c>
      <c r="D400" s="118" t="s">
        <v>287</v>
      </c>
      <c r="E400" s="167" t="s">
        <v>2443</v>
      </c>
      <c r="F400" s="167" t="s">
        <v>2413</v>
      </c>
      <c r="G400" s="168">
        <f t="shared" si="50"/>
        <v>2.0202020202020202E-3</v>
      </c>
      <c r="H400" s="167">
        <v>3</v>
      </c>
      <c r="I400" s="168">
        <f t="shared" ref="I400:I405" si="51">G400/H400</f>
        <v>6.7340067340067344E-4</v>
      </c>
    </row>
    <row r="401" spans="1:9" ht="15.3" x14ac:dyDescent="0.5">
      <c r="A401" s="167" t="s">
        <v>381</v>
      </c>
      <c r="B401" s="70" t="s">
        <v>2205</v>
      </c>
      <c r="C401" s="4" t="s">
        <v>197</v>
      </c>
      <c r="D401" s="118" t="s">
        <v>287</v>
      </c>
      <c r="E401" s="167" t="s">
        <v>2443</v>
      </c>
      <c r="F401" s="167" t="s">
        <v>2413</v>
      </c>
      <c r="G401" s="168">
        <f t="shared" si="50"/>
        <v>2.0202020202020202E-3</v>
      </c>
      <c r="H401" s="167">
        <v>3</v>
      </c>
      <c r="I401" s="168">
        <f t="shared" si="51"/>
        <v>6.7340067340067344E-4</v>
      </c>
    </row>
    <row r="402" spans="1:9" ht="15.3" x14ac:dyDescent="0.5">
      <c r="A402" s="167" t="s">
        <v>382</v>
      </c>
      <c r="B402" s="70" t="s">
        <v>2206</v>
      </c>
      <c r="C402" s="4" t="s">
        <v>197</v>
      </c>
      <c r="D402" s="118" t="s">
        <v>287</v>
      </c>
      <c r="E402" s="167" t="s">
        <v>2443</v>
      </c>
      <c r="F402" s="167" t="s">
        <v>2413</v>
      </c>
      <c r="G402" s="168">
        <f t="shared" si="50"/>
        <v>2.0202020202020202E-3</v>
      </c>
      <c r="H402" s="167">
        <v>3</v>
      </c>
      <c r="I402" s="168">
        <f t="shared" si="51"/>
        <v>6.7340067340067344E-4</v>
      </c>
    </row>
    <row r="403" spans="1:9" ht="30.6" x14ac:dyDescent="0.5">
      <c r="A403" s="167" t="s">
        <v>383</v>
      </c>
      <c r="B403" s="70" t="s">
        <v>2207</v>
      </c>
      <c r="C403" s="4" t="s">
        <v>197</v>
      </c>
      <c r="D403" s="118" t="s">
        <v>287</v>
      </c>
      <c r="E403" s="167" t="s">
        <v>2443</v>
      </c>
      <c r="F403" s="167" t="s">
        <v>2413</v>
      </c>
      <c r="G403" s="168">
        <f t="shared" si="50"/>
        <v>2.0202020202020202E-3</v>
      </c>
      <c r="H403" s="167">
        <v>3</v>
      </c>
      <c r="I403" s="168">
        <f t="shared" si="51"/>
        <v>6.7340067340067344E-4</v>
      </c>
    </row>
    <row r="404" spans="1:9" ht="30.6" x14ac:dyDescent="0.5">
      <c r="A404" s="167" t="s">
        <v>384</v>
      </c>
      <c r="B404" s="70" t="s">
        <v>2208</v>
      </c>
      <c r="C404" s="4" t="s">
        <v>125</v>
      </c>
      <c r="D404" s="118" t="s">
        <v>287</v>
      </c>
      <c r="E404" s="167" t="s">
        <v>2443</v>
      </c>
      <c r="F404" s="167" t="s">
        <v>2413</v>
      </c>
      <c r="G404" s="168">
        <f t="shared" si="50"/>
        <v>2.0202020202020202E-3</v>
      </c>
      <c r="H404" s="167">
        <v>3</v>
      </c>
      <c r="I404" s="168">
        <f t="shared" si="51"/>
        <v>6.7340067340067344E-4</v>
      </c>
    </row>
    <row r="405" spans="1:9" ht="15.3" x14ac:dyDescent="0.5">
      <c r="A405" s="167" t="s">
        <v>385</v>
      </c>
      <c r="B405" s="70" t="s">
        <v>2209</v>
      </c>
      <c r="C405" s="4" t="s">
        <v>125</v>
      </c>
      <c r="D405" s="118" t="s">
        <v>287</v>
      </c>
      <c r="E405" s="167" t="s">
        <v>2443</v>
      </c>
      <c r="F405" s="167" t="s">
        <v>2413</v>
      </c>
      <c r="G405" s="168">
        <f t="shared" si="50"/>
        <v>2.0202020202020202E-3</v>
      </c>
      <c r="H405" s="167">
        <v>3</v>
      </c>
      <c r="I405" s="168">
        <f t="shared" si="51"/>
        <v>6.7340067340067344E-4</v>
      </c>
    </row>
    <row r="406" spans="1:9" ht="15.3" x14ac:dyDescent="0.5">
      <c r="A406" s="121">
        <v>4</v>
      </c>
      <c r="B406" s="59" t="s">
        <v>1691</v>
      </c>
      <c r="C406" s="167"/>
      <c r="D406" s="167"/>
      <c r="E406" s="167"/>
      <c r="F406" s="167"/>
      <c r="G406" s="167"/>
      <c r="H406" s="167"/>
      <c r="I406" s="167"/>
    </row>
    <row r="407" spans="1:9" ht="15.3" x14ac:dyDescent="0.5">
      <c r="A407" s="167" t="s">
        <v>344</v>
      </c>
      <c r="B407" s="70" t="s">
        <v>2210</v>
      </c>
      <c r="C407" s="4" t="s">
        <v>197</v>
      </c>
      <c r="D407" s="118" t="s">
        <v>287</v>
      </c>
      <c r="E407" s="167" t="s">
        <v>2377</v>
      </c>
      <c r="F407" s="167" t="s">
        <v>2394</v>
      </c>
      <c r="G407" s="168">
        <f>1/360</f>
        <v>2.7777777777777779E-3</v>
      </c>
      <c r="H407" s="167">
        <v>3</v>
      </c>
      <c r="I407" s="168">
        <f>G407/H407</f>
        <v>9.2592592592592596E-4</v>
      </c>
    </row>
    <row r="408" spans="1:9" ht="15.3" x14ac:dyDescent="0.5">
      <c r="A408" s="167" t="s">
        <v>345</v>
      </c>
      <c r="B408" s="70" t="s">
        <v>2211</v>
      </c>
      <c r="C408" s="4" t="s">
        <v>197</v>
      </c>
      <c r="D408" s="118" t="s">
        <v>287</v>
      </c>
      <c r="E408" s="167" t="s">
        <v>2377</v>
      </c>
      <c r="F408" s="167" t="s">
        <v>2394</v>
      </c>
      <c r="G408" s="168">
        <f t="shared" ref="G408:G421" si="52">1/360</f>
        <v>2.7777777777777779E-3</v>
      </c>
      <c r="H408" s="167">
        <v>3</v>
      </c>
      <c r="I408" s="168">
        <f t="shared" ref="I408:I421" si="53">G408/H408</f>
        <v>9.2592592592592596E-4</v>
      </c>
    </row>
    <row r="409" spans="1:9" ht="15.3" x14ac:dyDescent="0.5">
      <c r="A409" s="167" t="s">
        <v>346</v>
      </c>
      <c r="B409" s="70" t="s">
        <v>2212</v>
      </c>
      <c r="C409" s="4" t="s">
        <v>197</v>
      </c>
      <c r="D409" s="118" t="s">
        <v>287</v>
      </c>
      <c r="E409" s="167" t="s">
        <v>2377</v>
      </c>
      <c r="F409" s="167" t="s">
        <v>2394</v>
      </c>
      <c r="G409" s="168">
        <f t="shared" si="52"/>
        <v>2.7777777777777779E-3</v>
      </c>
      <c r="H409" s="167">
        <v>3</v>
      </c>
      <c r="I409" s="168">
        <f t="shared" si="53"/>
        <v>9.2592592592592596E-4</v>
      </c>
    </row>
    <row r="410" spans="1:9" ht="15.3" x14ac:dyDescent="0.5">
      <c r="A410" s="167" t="s">
        <v>347</v>
      </c>
      <c r="B410" s="70" t="s">
        <v>2213</v>
      </c>
      <c r="C410" s="4" t="s">
        <v>197</v>
      </c>
      <c r="D410" s="118" t="s">
        <v>287</v>
      </c>
      <c r="E410" s="167" t="s">
        <v>2377</v>
      </c>
      <c r="F410" s="167" t="s">
        <v>2394</v>
      </c>
      <c r="G410" s="168">
        <f t="shared" si="52"/>
        <v>2.7777777777777779E-3</v>
      </c>
      <c r="H410" s="167">
        <v>3</v>
      </c>
      <c r="I410" s="168">
        <f t="shared" si="53"/>
        <v>9.2592592592592596E-4</v>
      </c>
    </row>
    <row r="411" spans="1:9" ht="15.3" x14ac:dyDescent="0.5">
      <c r="A411" s="167" t="s">
        <v>349</v>
      </c>
      <c r="B411" s="70" t="s">
        <v>2214</v>
      </c>
      <c r="C411" s="4" t="s">
        <v>197</v>
      </c>
      <c r="D411" s="118" t="s">
        <v>287</v>
      </c>
      <c r="E411" s="167" t="s">
        <v>2377</v>
      </c>
      <c r="F411" s="167" t="s">
        <v>2394</v>
      </c>
      <c r="G411" s="168">
        <f t="shared" si="52"/>
        <v>2.7777777777777779E-3</v>
      </c>
      <c r="H411" s="167">
        <v>3</v>
      </c>
      <c r="I411" s="168">
        <f t="shared" si="53"/>
        <v>9.2592592592592596E-4</v>
      </c>
    </row>
    <row r="412" spans="1:9" ht="15.3" x14ac:dyDescent="0.5">
      <c r="A412" s="167" t="s">
        <v>351</v>
      </c>
      <c r="B412" s="70" t="s">
        <v>2215</v>
      </c>
      <c r="C412" s="4" t="s">
        <v>197</v>
      </c>
      <c r="D412" s="118" t="s">
        <v>287</v>
      </c>
      <c r="E412" s="167" t="s">
        <v>2377</v>
      </c>
      <c r="F412" s="167" t="s">
        <v>2394</v>
      </c>
      <c r="G412" s="168">
        <f t="shared" si="52"/>
        <v>2.7777777777777779E-3</v>
      </c>
      <c r="H412" s="167">
        <v>3</v>
      </c>
      <c r="I412" s="168">
        <f t="shared" si="53"/>
        <v>9.2592592592592596E-4</v>
      </c>
    </row>
    <row r="413" spans="1:9" ht="15.3" x14ac:dyDescent="0.5">
      <c r="A413" s="167" t="s">
        <v>352</v>
      </c>
      <c r="B413" s="70" t="s">
        <v>2216</v>
      </c>
      <c r="C413" s="4" t="s">
        <v>197</v>
      </c>
      <c r="D413" s="118" t="s">
        <v>287</v>
      </c>
      <c r="E413" s="167" t="s">
        <v>2377</v>
      </c>
      <c r="F413" s="167" t="s">
        <v>2394</v>
      </c>
      <c r="G413" s="168">
        <f t="shared" si="52"/>
        <v>2.7777777777777779E-3</v>
      </c>
      <c r="H413" s="167">
        <v>3</v>
      </c>
      <c r="I413" s="168">
        <f t="shared" si="53"/>
        <v>9.2592592592592596E-4</v>
      </c>
    </row>
    <row r="414" spans="1:9" ht="15.3" x14ac:dyDescent="0.5">
      <c r="A414" s="167" t="s">
        <v>353</v>
      </c>
      <c r="B414" s="70" t="s">
        <v>2217</v>
      </c>
      <c r="C414" s="4" t="s">
        <v>197</v>
      </c>
      <c r="D414" s="118" t="s">
        <v>287</v>
      </c>
      <c r="E414" s="167" t="s">
        <v>2377</v>
      </c>
      <c r="F414" s="167" t="s">
        <v>2394</v>
      </c>
      <c r="G414" s="168">
        <f t="shared" si="52"/>
        <v>2.7777777777777779E-3</v>
      </c>
      <c r="H414" s="167">
        <v>3</v>
      </c>
      <c r="I414" s="168">
        <f t="shared" si="53"/>
        <v>9.2592592592592596E-4</v>
      </c>
    </row>
    <row r="415" spans="1:9" ht="15.3" x14ac:dyDescent="0.5">
      <c r="A415" s="167" t="s">
        <v>354</v>
      </c>
      <c r="B415" s="70" t="s">
        <v>2218</v>
      </c>
      <c r="C415" s="4" t="s">
        <v>197</v>
      </c>
      <c r="D415" s="118" t="s">
        <v>287</v>
      </c>
      <c r="E415" s="167" t="s">
        <v>2377</v>
      </c>
      <c r="F415" s="167" t="s">
        <v>2394</v>
      </c>
      <c r="G415" s="168">
        <f t="shared" si="52"/>
        <v>2.7777777777777779E-3</v>
      </c>
      <c r="H415" s="167">
        <v>3</v>
      </c>
      <c r="I415" s="168">
        <f t="shared" si="53"/>
        <v>9.2592592592592596E-4</v>
      </c>
    </row>
    <row r="416" spans="1:9" ht="15.3" x14ac:dyDescent="0.5">
      <c r="A416" s="167" t="s">
        <v>355</v>
      </c>
      <c r="B416" s="70" t="s">
        <v>2219</v>
      </c>
      <c r="C416" s="4" t="s">
        <v>125</v>
      </c>
      <c r="D416" s="118" t="s">
        <v>287</v>
      </c>
      <c r="E416" s="167" t="s">
        <v>2377</v>
      </c>
      <c r="F416" s="167" t="s">
        <v>2394</v>
      </c>
      <c r="G416" s="168">
        <f t="shared" si="52"/>
        <v>2.7777777777777779E-3</v>
      </c>
      <c r="H416" s="167">
        <v>3</v>
      </c>
      <c r="I416" s="168">
        <f t="shared" si="53"/>
        <v>9.2592592592592596E-4</v>
      </c>
    </row>
    <row r="417" spans="1:9" ht="15.3" x14ac:dyDescent="0.5">
      <c r="A417" s="167" t="s">
        <v>356</v>
      </c>
      <c r="B417" s="70" t="s">
        <v>275</v>
      </c>
      <c r="C417" s="4" t="s">
        <v>125</v>
      </c>
      <c r="D417" s="118" t="s">
        <v>287</v>
      </c>
      <c r="E417" s="167" t="s">
        <v>2377</v>
      </c>
      <c r="F417" s="167" t="s">
        <v>2394</v>
      </c>
      <c r="G417" s="168">
        <f t="shared" si="52"/>
        <v>2.7777777777777779E-3</v>
      </c>
      <c r="H417" s="167">
        <v>3</v>
      </c>
      <c r="I417" s="168">
        <f t="shared" si="53"/>
        <v>9.2592592592592596E-4</v>
      </c>
    </row>
    <row r="418" spans="1:9" ht="15.3" x14ac:dyDescent="0.5">
      <c r="A418" s="169">
        <v>5</v>
      </c>
      <c r="B418" s="165" t="s">
        <v>1709</v>
      </c>
      <c r="C418" s="167"/>
      <c r="D418" s="167"/>
      <c r="E418" s="167"/>
      <c r="F418" s="167"/>
      <c r="G418" s="168"/>
      <c r="H418" s="167"/>
      <c r="I418" s="168"/>
    </row>
    <row r="419" spans="1:9" ht="15.3" x14ac:dyDescent="0.5">
      <c r="A419" s="167" t="s">
        <v>398</v>
      </c>
      <c r="B419" s="70" t="s">
        <v>2157</v>
      </c>
      <c r="C419" s="4" t="s">
        <v>197</v>
      </c>
      <c r="D419" s="118" t="s">
        <v>287</v>
      </c>
      <c r="E419" s="167" t="s">
        <v>2377</v>
      </c>
      <c r="F419" s="167" t="s">
        <v>2394</v>
      </c>
      <c r="G419" s="168">
        <f t="shared" si="52"/>
        <v>2.7777777777777779E-3</v>
      </c>
      <c r="H419" s="167">
        <v>3</v>
      </c>
      <c r="I419" s="168">
        <f t="shared" si="53"/>
        <v>9.2592592592592596E-4</v>
      </c>
    </row>
    <row r="420" spans="1:9" ht="15.3" x14ac:dyDescent="0.5">
      <c r="A420" s="167" t="s">
        <v>399</v>
      </c>
      <c r="B420" s="70" t="s">
        <v>2158</v>
      </c>
      <c r="C420" s="4" t="s">
        <v>125</v>
      </c>
      <c r="D420" s="118" t="s">
        <v>287</v>
      </c>
      <c r="E420" s="167" t="s">
        <v>2377</v>
      </c>
      <c r="F420" s="167" t="s">
        <v>2394</v>
      </c>
      <c r="G420" s="168">
        <f t="shared" si="52"/>
        <v>2.7777777777777779E-3</v>
      </c>
      <c r="H420" s="167">
        <v>3</v>
      </c>
      <c r="I420" s="168">
        <f t="shared" si="53"/>
        <v>9.2592592592592596E-4</v>
      </c>
    </row>
    <row r="421" spans="1:9" ht="45.9" x14ac:dyDescent="0.5">
      <c r="A421" s="167" t="s">
        <v>400</v>
      </c>
      <c r="B421" s="70" t="s">
        <v>2159</v>
      </c>
      <c r="C421" s="4" t="s">
        <v>197</v>
      </c>
      <c r="D421" s="118" t="s">
        <v>287</v>
      </c>
      <c r="E421" s="167" t="s">
        <v>2377</v>
      </c>
      <c r="F421" s="167" t="s">
        <v>2394</v>
      </c>
      <c r="G421" s="168">
        <f t="shared" si="52"/>
        <v>2.7777777777777779E-3</v>
      </c>
      <c r="H421" s="167">
        <v>3</v>
      </c>
      <c r="I421" s="168">
        <f t="shared" si="53"/>
        <v>9.2592592592592596E-4</v>
      </c>
    </row>
    <row r="422" spans="1:9" ht="15.3" x14ac:dyDescent="0.5">
      <c r="A422" s="169">
        <v>6</v>
      </c>
      <c r="B422" s="165" t="s">
        <v>1718</v>
      </c>
      <c r="C422" s="167"/>
      <c r="D422" s="167"/>
      <c r="E422" s="167"/>
      <c r="F422" s="167"/>
      <c r="G422" s="167"/>
      <c r="H422" s="167"/>
      <c r="I422" s="169" t="s">
        <v>1590</v>
      </c>
    </row>
    <row r="423" spans="1:9" ht="15.3" x14ac:dyDescent="0.5">
      <c r="A423" s="167" t="s">
        <v>448</v>
      </c>
      <c r="B423" s="70" t="s">
        <v>759</v>
      </c>
      <c r="C423" s="4" t="s">
        <v>195</v>
      </c>
      <c r="D423" s="125" t="s">
        <v>939</v>
      </c>
      <c r="E423" s="167" t="s">
        <v>2485</v>
      </c>
      <c r="F423" s="167" t="s">
        <v>2488</v>
      </c>
      <c r="G423" s="168">
        <f>7/1620</f>
        <v>4.3209876543209872E-3</v>
      </c>
      <c r="H423" s="167">
        <v>3</v>
      </c>
      <c r="I423" s="168">
        <f>G423/H423</f>
        <v>1.4403292181069957E-3</v>
      </c>
    </row>
    <row r="424" spans="1:9" ht="15.3" x14ac:dyDescent="0.5">
      <c r="A424" s="167" t="s">
        <v>449</v>
      </c>
      <c r="B424" s="70" t="s">
        <v>770</v>
      </c>
      <c r="C424" s="4" t="s">
        <v>125</v>
      </c>
      <c r="D424" s="125" t="s">
        <v>940</v>
      </c>
      <c r="E424" s="167" t="s">
        <v>2486</v>
      </c>
      <c r="F424" s="167" t="s">
        <v>2489</v>
      </c>
      <c r="G424" s="168">
        <f>2/1620</f>
        <v>1.2345679012345679E-3</v>
      </c>
      <c r="H424" s="167">
        <v>3</v>
      </c>
      <c r="I424" s="168">
        <f t="shared" ref="I424:I473" si="54">G424/H424</f>
        <v>4.1152263374485596E-4</v>
      </c>
    </row>
    <row r="425" spans="1:9" ht="15.3" x14ac:dyDescent="0.5">
      <c r="A425" s="167" t="s">
        <v>450</v>
      </c>
      <c r="B425" s="70" t="s">
        <v>1719</v>
      </c>
      <c r="C425" s="4" t="s">
        <v>125</v>
      </c>
      <c r="D425" s="125" t="s">
        <v>939</v>
      </c>
      <c r="E425" s="167" t="s">
        <v>2485</v>
      </c>
      <c r="F425" s="167" t="s">
        <v>2488</v>
      </c>
      <c r="G425" s="168">
        <f>7/1620</f>
        <v>4.3209876543209872E-3</v>
      </c>
      <c r="H425" s="167">
        <v>3</v>
      </c>
      <c r="I425" s="168">
        <f t="shared" si="54"/>
        <v>1.4403292181069957E-3</v>
      </c>
    </row>
    <row r="426" spans="1:9" ht="15.3" x14ac:dyDescent="0.5">
      <c r="A426" s="167" t="s">
        <v>451</v>
      </c>
      <c r="B426" s="70" t="s">
        <v>1720</v>
      </c>
      <c r="C426" s="4" t="s">
        <v>125</v>
      </c>
      <c r="D426" s="125" t="s">
        <v>333</v>
      </c>
      <c r="E426" s="167" t="s">
        <v>2487</v>
      </c>
      <c r="F426" s="167" t="s">
        <v>2490</v>
      </c>
      <c r="G426" s="168">
        <f>1/1620</f>
        <v>6.1728395061728394E-4</v>
      </c>
      <c r="H426" s="167">
        <v>3</v>
      </c>
      <c r="I426" s="168">
        <f t="shared" si="54"/>
        <v>2.0576131687242798E-4</v>
      </c>
    </row>
    <row r="427" spans="1:9" ht="15.3" x14ac:dyDescent="0.5">
      <c r="A427" s="167" t="s">
        <v>452</v>
      </c>
      <c r="B427" s="70" t="s">
        <v>765</v>
      </c>
      <c r="C427" s="4" t="s">
        <v>125</v>
      </c>
      <c r="D427" s="125" t="s">
        <v>939</v>
      </c>
      <c r="E427" s="167" t="s">
        <v>2485</v>
      </c>
      <c r="F427" s="167" t="s">
        <v>2488</v>
      </c>
      <c r="G427" s="168">
        <f>7/1620</f>
        <v>4.3209876543209872E-3</v>
      </c>
      <c r="H427" s="167">
        <v>3</v>
      </c>
      <c r="I427" s="168">
        <f t="shared" si="54"/>
        <v>1.4403292181069957E-3</v>
      </c>
    </row>
    <row r="428" spans="1:9" ht="15.3" x14ac:dyDescent="0.5">
      <c r="A428" s="167" t="s">
        <v>453</v>
      </c>
      <c r="B428" s="70" t="s">
        <v>764</v>
      </c>
      <c r="C428" s="4" t="s">
        <v>195</v>
      </c>
      <c r="D428" s="125" t="s">
        <v>939</v>
      </c>
      <c r="E428" s="167" t="s">
        <v>2485</v>
      </c>
      <c r="F428" s="167" t="s">
        <v>2488</v>
      </c>
      <c r="G428" s="168">
        <f t="shared" ref="G428:G432" si="55">7/1620</f>
        <v>4.3209876543209872E-3</v>
      </c>
      <c r="H428" s="167">
        <v>3</v>
      </c>
      <c r="I428" s="168">
        <f t="shared" si="54"/>
        <v>1.4403292181069957E-3</v>
      </c>
    </row>
    <row r="429" spans="1:9" ht="15.3" x14ac:dyDescent="0.5">
      <c r="A429" s="167" t="s">
        <v>461</v>
      </c>
      <c r="B429" s="70" t="s">
        <v>1721</v>
      </c>
      <c r="C429" s="4" t="s">
        <v>125</v>
      </c>
      <c r="D429" s="125" t="s">
        <v>939</v>
      </c>
      <c r="E429" s="167" t="s">
        <v>2485</v>
      </c>
      <c r="F429" s="167" t="s">
        <v>2488</v>
      </c>
      <c r="G429" s="168">
        <f t="shared" si="55"/>
        <v>4.3209876543209872E-3</v>
      </c>
      <c r="H429" s="167">
        <v>3</v>
      </c>
      <c r="I429" s="168">
        <f t="shared" si="54"/>
        <v>1.4403292181069957E-3</v>
      </c>
    </row>
    <row r="430" spans="1:9" ht="15.3" x14ac:dyDescent="0.5">
      <c r="A430" s="167" t="s">
        <v>464</v>
      </c>
      <c r="B430" s="70" t="s">
        <v>1722</v>
      </c>
      <c r="C430" s="4" t="s">
        <v>196</v>
      </c>
      <c r="D430" s="125" t="s">
        <v>939</v>
      </c>
      <c r="E430" s="167" t="s">
        <v>2485</v>
      </c>
      <c r="F430" s="167" t="s">
        <v>2488</v>
      </c>
      <c r="G430" s="168">
        <f t="shared" si="55"/>
        <v>4.3209876543209872E-3</v>
      </c>
      <c r="H430" s="167">
        <v>3</v>
      </c>
      <c r="I430" s="168">
        <f t="shared" si="54"/>
        <v>1.4403292181069957E-3</v>
      </c>
    </row>
    <row r="431" spans="1:9" ht="15.3" x14ac:dyDescent="0.5">
      <c r="A431" s="167" t="s">
        <v>465</v>
      </c>
      <c r="B431" s="70" t="s">
        <v>1723</v>
      </c>
      <c r="C431" s="4" t="s">
        <v>195</v>
      </c>
      <c r="D431" s="125" t="s">
        <v>939</v>
      </c>
      <c r="E431" s="167" t="s">
        <v>2485</v>
      </c>
      <c r="F431" s="167" t="s">
        <v>2488</v>
      </c>
      <c r="G431" s="168">
        <f t="shared" si="55"/>
        <v>4.3209876543209872E-3</v>
      </c>
      <c r="H431" s="167">
        <v>3</v>
      </c>
      <c r="I431" s="168">
        <f t="shared" si="54"/>
        <v>1.4403292181069957E-3</v>
      </c>
    </row>
    <row r="432" spans="1:9" ht="15.3" x14ac:dyDescent="0.5">
      <c r="A432" s="167" t="s">
        <v>466</v>
      </c>
      <c r="B432" s="70" t="s">
        <v>768</v>
      </c>
      <c r="C432" s="4" t="s">
        <v>195</v>
      </c>
      <c r="D432" s="125" t="s">
        <v>939</v>
      </c>
      <c r="E432" s="167" t="s">
        <v>2485</v>
      </c>
      <c r="F432" s="167" t="s">
        <v>2488</v>
      </c>
      <c r="G432" s="168">
        <f t="shared" si="55"/>
        <v>4.3209876543209872E-3</v>
      </c>
      <c r="H432" s="167">
        <v>3</v>
      </c>
      <c r="I432" s="168">
        <f t="shared" si="54"/>
        <v>1.4403292181069957E-3</v>
      </c>
    </row>
    <row r="433" spans="1:9" ht="15.3" x14ac:dyDescent="0.5">
      <c r="A433" s="167" t="s">
        <v>467</v>
      </c>
      <c r="B433" s="70" t="s">
        <v>68</v>
      </c>
      <c r="C433" s="4" t="s">
        <v>125</v>
      </c>
      <c r="D433" s="125" t="s">
        <v>333</v>
      </c>
      <c r="E433" s="167" t="s">
        <v>2487</v>
      </c>
      <c r="F433" s="167" t="s">
        <v>2490</v>
      </c>
      <c r="G433" s="168">
        <f>1/1620</f>
        <v>6.1728395061728394E-4</v>
      </c>
      <c r="H433" s="167">
        <v>7</v>
      </c>
      <c r="I433" s="168">
        <f t="shared" si="54"/>
        <v>8.8183421516754842E-5</v>
      </c>
    </row>
    <row r="434" spans="1:9" ht="15.3" x14ac:dyDescent="0.5">
      <c r="A434" s="167" t="s">
        <v>942</v>
      </c>
      <c r="B434" s="70" t="s">
        <v>69</v>
      </c>
      <c r="C434" s="4" t="s">
        <v>125</v>
      </c>
      <c r="D434" s="125" t="s">
        <v>333</v>
      </c>
      <c r="E434" s="167" t="s">
        <v>2487</v>
      </c>
      <c r="F434" s="167" t="s">
        <v>2490</v>
      </c>
      <c r="G434" s="168">
        <f>1/1620</f>
        <v>6.1728395061728394E-4</v>
      </c>
      <c r="H434" s="167">
        <v>5</v>
      </c>
      <c r="I434" s="168">
        <f t="shared" si="54"/>
        <v>1.2345679012345679E-4</v>
      </c>
    </row>
    <row r="435" spans="1:9" ht="15.3" x14ac:dyDescent="0.5">
      <c r="A435" s="167" t="s">
        <v>943</v>
      </c>
      <c r="B435" s="70" t="s">
        <v>1724</v>
      </c>
      <c r="C435" s="4" t="s">
        <v>125</v>
      </c>
      <c r="D435" s="125" t="s">
        <v>939</v>
      </c>
      <c r="E435" s="167" t="s">
        <v>2485</v>
      </c>
      <c r="F435" s="167" t="s">
        <v>2488</v>
      </c>
      <c r="G435" s="168">
        <f>7/1620</f>
        <v>4.3209876543209872E-3</v>
      </c>
      <c r="H435" s="167">
        <v>3</v>
      </c>
      <c r="I435" s="168">
        <f t="shared" si="54"/>
        <v>1.4403292181069957E-3</v>
      </c>
    </row>
    <row r="436" spans="1:9" ht="15.3" x14ac:dyDescent="0.5">
      <c r="A436" s="167" t="s">
        <v>944</v>
      </c>
      <c r="B436" s="70" t="s">
        <v>1725</v>
      </c>
      <c r="C436" s="4" t="s">
        <v>125</v>
      </c>
      <c r="D436" s="125" t="s">
        <v>939</v>
      </c>
      <c r="E436" s="167" t="s">
        <v>2485</v>
      </c>
      <c r="F436" s="167" t="s">
        <v>2488</v>
      </c>
      <c r="G436" s="168">
        <f t="shared" ref="G436:G460" si="56">7/1620</f>
        <v>4.3209876543209872E-3</v>
      </c>
      <c r="H436" s="167">
        <v>3</v>
      </c>
      <c r="I436" s="168">
        <f t="shared" si="54"/>
        <v>1.4403292181069957E-3</v>
      </c>
    </row>
    <row r="437" spans="1:9" ht="15.3" x14ac:dyDescent="0.5">
      <c r="A437" s="167" t="s">
        <v>945</v>
      </c>
      <c r="B437" s="70" t="s">
        <v>1726</v>
      </c>
      <c r="C437" s="4" t="s">
        <v>125</v>
      </c>
      <c r="D437" s="125" t="s">
        <v>939</v>
      </c>
      <c r="E437" s="167" t="s">
        <v>2485</v>
      </c>
      <c r="F437" s="167" t="s">
        <v>2488</v>
      </c>
      <c r="G437" s="168">
        <f t="shared" si="56"/>
        <v>4.3209876543209872E-3</v>
      </c>
      <c r="H437" s="167">
        <v>3</v>
      </c>
      <c r="I437" s="168">
        <f t="shared" si="54"/>
        <v>1.4403292181069957E-3</v>
      </c>
    </row>
    <row r="438" spans="1:9" ht="15.3" x14ac:dyDescent="0.5">
      <c r="A438" s="167" t="s">
        <v>946</v>
      </c>
      <c r="B438" s="70" t="s">
        <v>1727</v>
      </c>
      <c r="C438" s="4" t="s">
        <v>125</v>
      </c>
      <c r="D438" s="125" t="s">
        <v>939</v>
      </c>
      <c r="E438" s="167" t="s">
        <v>2485</v>
      </c>
      <c r="F438" s="167" t="s">
        <v>2488</v>
      </c>
      <c r="G438" s="168">
        <f t="shared" si="56"/>
        <v>4.3209876543209872E-3</v>
      </c>
      <c r="H438" s="167">
        <v>3</v>
      </c>
      <c r="I438" s="168">
        <f t="shared" si="54"/>
        <v>1.4403292181069957E-3</v>
      </c>
    </row>
    <row r="439" spans="1:9" ht="15.3" x14ac:dyDescent="0.5">
      <c r="A439" s="167" t="s">
        <v>947</v>
      </c>
      <c r="B439" s="70" t="s">
        <v>1728</v>
      </c>
      <c r="C439" s="4" t="s">
        <v>125</v>
      </c>
      <c r="D439" s="125" t="s">
        <v>939</v>
      </c>
      <c r="E439" s="167" t="s">
        <v>2485</v>
      </c>
      <c r="F439" s="167" t="s">
        <v>2488</v>
      </c>
      <c r="G439" s="168">
        <f t="shared" si="56"/>
        <v>4.3209876543209872E-3</v>
      </c>
      <c r="H439" s="167">
        <v>3</v>
      </c>
      <c r="I439" s="168">
        <f t="shared" si="54"/>
        <v>1.4403292181069957E-3</v>
      </c>
    </row>
    <row r="440" spans="1:9" ht="15.3" x14ac:dyDescent="0.5">
      <c r="A440" s="167" t="s">
        <v>948</v>
      </c>
      <c r="B440" s="70" t="s">
        <v>1729</v>
      </c>
      <c r="C440" s="4" t="s">
        <v>125</v>
      </c>
      <c r="D440" s="125" t="s">
        <v>939</v>
      </c>
      <c r="E440" s="167" t="s">
        <v>2485</v>
      </c>
      <c r="F440" s="167" t="s">
        <v>2488</v>
      </c>
      <c r="G440" s="168">
        <f t="shared" si="56"/>
        <v>4.3209876543209872E-3</v>
      </c>
      <c r="H440" s="167">
        <v>3</v>
      </c>
      <c r="I440" s="168">
        <f t="shared" si="54"/>
        <v>1.4403292181069957E-3</v>
      </c>
    </row>
    <row r="441" spans="1:9" ht="15.3" x14ac:dyDescent="0.5">
      <c r="A441" s="167" t="s">
        <v>949</v>
      </c>
      <c r="B441" s="70" t="s">
        <v>1730</v>
      </c>
      <c r="C441" s="4" t="s">
        <v>125</v>
      </c>
      <c r="D441" s="125" t="s">
        <v>939</v>
      </c>
      <c r="E441" s="167" t="s">
        <v>2485</v>
      </c>
      <c r="F441" s="167" t="s">
        <v>2488</v>
      </c>
      <c r="G441" s="168">
        <f t="shared" si="56"/>
        <v>4.3209876543209872E-3</v>
      </c>
      <c r="H441" s="167">
        <v>3</v>
      </c>
      <c r="I441" s="168">
        <f t="shared" si="54"/>
        <v>1.4403292181069957E-3</v>
      </c>
    </row>
    <row r="442" spans="1:9" ht="15.3" x14ac:dyDescent="0.5">
      <c r="A442" s="167" t="s">
        <v>950</v>
      </c>
      <c r="B442" s="70" t="s">
        <v>1731</v>
      </c>
      <c r="C442" s="4" t="s">
        <v>125</v>
      </c>
      <c r="D442" s="125" t="s">
        <v>939</v>
      </c>
      <c r="E442" s="167" t="s">
        <v>2485</v>
      </c>
      <c r="F442" s="167" t="s">
        <v>2488</v>
      </c>
      <c r="G442" s="168">
        <f t="shared" si="56"/>
        <v>4.3209876543209872E-3</v>
      </c>
      <c r="H442" s="167">
        <v>3</v>
      </c>
      <c r="I442" s="168">
        <f t="shared" si="54"/>
        <v>1.4403292181069957E-3</v>
      </c>
    </row>
    <row r="443" spans="1:9" ht="15.3" x14ac:dyDescent="0.5">
      <c r="A443" s="167" t="s">
        <v>951</v>
      </c>
      <c r="B443" s="70" t="s">
        <v>1732</v>
      </c>
      <c r="C443" s="4" t="s">
        <v>125</v>
      </c>
      <c r="D443" s="125" t="s">
        <v>939</v>
      </c>
      <c r="E443" s="167" t="s">
        <v>2485</v>
      </c>
      <c r="F443" s="167" t="s">
        <v>2488</v>
      </c>
      <c r="G443" s="168">
        <f t="shared" si="56"/>
        <v>4.3209876543209872E-3</v>
      </c>
      <c r="H443" s="167">
        <v>3</v>
      </c>
      <c r="I443" s="168">
        <f t="shared" si="54"/>
        <v>1.4403292181069957E-3</v>
      </c>
    </row>
    <row r="444" spans="1:9" ht="15.3" x14ac:dyDescent="0.5">
      <c r="A444" s="167" t="s">
        <v>952</v>
      </c>
      <c r="B444" s="70" t="s">
        <v>1733</v>
      </c>
      <c r="C444" s="4" t="s">
        <v>125</v>
      </c>
      <c r="D444" s="125" t="s">
        <v>939</v>
      </c>
      <c r="E444" s="167" t="s">
        <v>2485</v>
      </c>
      <c r="F444" s="167" t="s">
        <v>2488</v>
      </c>
      <c r="G444" s="168">
        <f t="shared" si="56"/>
        <v>4.3209876543209872E-3</v>
      </c>
      <c r="H444" s="167">
        <v>3</v>
      </c>
      <c r="I444" s="168">
        <f t="shared" si="54"/>
        <v>1.4403292181069957E-3</v>
      </c>
    </row>
    <row r="445" spans="1:9" ht="15.3" x14ac:dyDescent="0.5">
      <c r="A445" s="167" t="s">
        <v>953</v>
      </c>
      <c r="B445" s="70" t="s">
        <v>1734</v>
      </c>
      <c r="C445" s="4" t="s">
        <v>125</v>
      </c>
      <c r="D445" s="125" t="s">
        <v>939</v>
      </c>
      <c r="E445" s="167" t="s">
        <v>2485</v>
      </c>
      <c r="F445" s="167" t="s">
        <v>2488</v>
      </c>
      <c r="G445" s="168">
        <f t="shared" si="56"/>
        <v>4.3209876543209872E-3</v>
      </c>
      <c r="H445" s="167">
        <v>3</v>
      </c>
      <c r="I445" s="168">
        <f t="shared" si="54"/>
        <v>1.4403292181069957E-3</v>
      </c>
    </row>
    <row r="446" spans="1:9" ht="15.3" x14ac:dyDescent="0.5">
      <c r="A446" s="167" t="s">
        <v>954</v>
      </c>
      <c r="B446" s="70" t="s">
        <v>1735</v>
      </c>
      <c r="C446" s="4" t="s">
        <v>125</v>
      </c>
      <c r="D446" s="125" t="s">
        <v>939</v>
      </c>
      <c r="E446" s="167" t="s">
        <v>2485</v>
      </c>
      <c r="F446" s="167" t="s">
        <v>2488</v>
      </c>
      <c r="G446" s="168">
        <f t="shared" si="56"/>
        <v>4.3209876543209872E-3</v>
      </c>
      <c r="H446" s="167">
        <v>3</v>
      </c>
      <c r="I446" s="168">
        <f t="shared" si="54"/>
        <v>1.4403292181069957E-3</v>
      </c>
    </row>
    <row r="447" spans="1:9" ht="15.3" x14ac:dyDescent="0.5">
      <c r="A447" s="167" t="s">
        <v>955</v>
      </c>
      <c r="B447" s="70" t="s">
        <v>1736</v>
      </c>
      <c r="C447" s="4" t="s">
        <v>125</v>
      </c>
      <c r="D447" s="125" t="s">
        <v>939</v>
      </c>
      <c r="E447" s="167" t="s">
        <v>2485</v>
      </c>
      <c r="F447" s="167" t="s">
        <v>2488</v>
      </c>
      <c r="G447" s="168">
        <f t="shared" si="56"/>
        <v>4.3209876543209872E-3</v>
      </c>
      <c r="H447" s="167">
        <v>3</v>
      </c>
      <c r="I447" s="168">
        <f t="shared" si="54"/>
        <v>1.4403292181069957E-3</v>
      </c>
    </row>
    <row r="448" spans="1:9" ht="15.3" x14ac:dyDescent="0.5">
      <c r="A448" s="167" t="s">
        <v>956</v>
      </c>
      <c r="B448" s="70" t="s">
        <v>1737</v>
      </c>
      <c r="C448" s="4" t="s">
        <v>125</v>
      </c>
      <c r="D448" s="125" t="s">
        <v>939</v>
      </c>
      <c r="E448" s="167" t="s">
        <v>2485</v>
      </c>
      <c r="F448" s="167" t="s">
        <v>2488</v>
      </c>
      <c r="G448" s="168">
        <f t="shared" si="56"/>
        <v>4.3209876543209872E-3</v>
      </c>
      <c r="H448" s="167">
        <v>3</v>
      </c>
      <c r="I448" s="168">
        <f t="shared" si="54"/>
        <v>1.4403292181069957E-3</v>
      </c>
    </row>
    <row r="449" spans="1:9" ht="15.3" x14ac:dyDescent="0.5">
      <c r="A449" s="167" t="s">
        <v>957</v>
      </c>
      <c r="B449" s="70" t="s">
        <v>1738</v>
      </c>
      <c r="C449" s="4" t="s">
        <v>125</v>
      </c>
      <c r="D449" s="125" t="s">
        <v>939</v>
      </c>
      <c r="E449" s="167" t="s">
        <v>2485</v>
      </c>
      <c r="F449" s="167" t="s">
        <v>2488</v>
      </c>
      <c r="G449" s="168">
        <f t="shared" si="56"/>
        <v>4.3209876543209872E-3</v>
      </c>
      <c r="H449" s="167">
        <v>3</v>
      </c>
      <c r="I449" s="168">
        <f t="shared" si="54"/>
        <v>1.4403292181069957E-3</v>
      </c>
    </row>
    <row r="450" spans="1:9" ht="15.3" x14ac:dyDescent="0.5">
      <c r="A450" s="167" t="s">
        <v>958</v>
      </c>
      <c r="B450" s="70" t="s">
        <v>1739</v>
      </c>
      <c r="C450" s="4" t="s">
        <v>125</v>
      </c>
      <c r="D450" s="125" t="s">
        <v>939</v>
      </c>
      <c r="E450" s="167" t="s">
        <v>2485</v>
      </c>
      <c r="F450" s="167" t="s">
        <v>2488</v>
      </c>
      <c r="G450" s="168">
        <f t="shared" si="56"/>
        <v>4.3209876543209872E-3</v>
      </c>
      <c r="H450" s="167">
        <v>3</v>
      </c>
      <c r="I450" s="168">
        <f t="shared" si="54"/>
        <v>1.4403292181069957E-3</v>
      </c>
    </row>
    <row r="451" spans="1:9" ht="15.3" x14ac:dyDescent="0.5">
      <c r="A451" s="167" t="s">
        <v>959</v>
      </c>
      <c r="B451" s="70" t="s">
        <v>1740</v>
      </c>
      <c r="C451" s="4" t="s">
        <v>125</v>
      </c>
      <c r="D451" s="125" t="s">
        <v>939</v>
      </c>
      <c r="E451" s="167" t="s">
        <v>2485</v>
      </c>
      <c r="F451" s="167" t="s">
        <v>2488</v>
      </c>
      <c r="G451" s="168">
        <f t="shared" si="56"/>
        <v>4.3209876543209872E-3</v>
      </c>
      <c r="H451" s="167">
        <v>3</v>
      </c>
      <c r="I451" s="168">
        <f t="shared" si="54"/>
        <v>1.4403292181069957E-3</v>
      </c>
    </row>
    <row r="452" spans="1:9" ht="15.3" x14ac:dyDescent="0.5">
      <c r="A452" s="167" t="s">
        <v>960</v>
      </c>
      <c r="B452" s="70" t="s">
        <v>1741</v>
      </c>
      <c r="C452" s="4" t="s">
        <v>125</v>
      </c>
      <c r="D452" s="125" t="s">
        <v>939</v>
      </c>
      <c r="E452" s="167" t="s">
        <v>2485</v>
      </c>
      <c r="F452" s="167" t="s">
        <v>2488</v>
      </c>
      <c r="G452" s="168">
        <f t="shared" si="56"/>
        <v>4.3209876543209872E-3</v>
      </c>
      <c r="H452" s="167">
        <v>3</v>
      </c>
      <c r="I452" s="168">
        <f t="shared" si="54"/>
        <v>1.4403292181069957E-3</v>
      </c>
    </row>
    <row r="453" spans="1:9" ht="15.3" x14ac:dyDescent="0.5">
      <c r="A453" s="167" t="s">
        <v>961</v>
      </c>
      <c r="B453" s="70" t="s">
        <v>1742</v>
      </c>
      <c r="C453" s="4" t="s">
        <v>125</v>
      </c>
      <c r="D453" s="125" t="s">
        <v>939</v>
      </c>
      <c r="E453" s="167" t="s">
        <v>2485</v>
      </c>
      <c r="F453" s="167" t="s">
        <v>2488</v>
      </c>
      <c r="G453" s="168">
        <f t="shared" si="56"/>
        <v>4.3209876543209872E-3</v>
      </c>
      <c r="H453" s="167">
        <v>3</v>
      </c>
      <c r="I453" s="168">
        <f t="shared" si="54"/>
        <v>1.4403292181069957E-3</v>
      </c>
    </row>
    <row r="454" spans="1:9" ht="15.3" x14ac:dyDescent="0.5">
      <c r="A454" s="167" t="s">
        <v>962</v>
      </c>
      <c r="B454" s="70" t="s">
        <v>1743</v>
      </c>
      <c r="C454" s="4" t="s">
        <v>125</v>
      </c>
      <c r="D454" s="125" t="s">
        <v>939</v>
      </c>
      <c r="E454" s="167" t="s">
        <v>2485</v>
      </c>
      <c r="F454" s="167" t="s">
        <v>2488</v>
      </c>
      <c r="G454" s="168">
        <f t="shared" si="56"/>
        <v>4.3209876543209872E-3</v>
      </c>
      <c r="H454" s="167">
        <v>3</v>
      </c>
      <c r="I454" s="168">
        <f t="shared" si="54"/>
        <v>1.4403292181069957E-3</v>
      </c>
    </row>
    <row r="455" spans="1:9" ht="15.3" x14ac:dyDescent="0.5">
      <c r="A455" s="167" t="s">
        <v>963</v>
      </c>
      <c r="B455" s="70" t="s">
        <v>1744</v>
      </c>
      <c r="C455" s="4" t="s">
        <v>125</v>
      </c>
      <c r="D455" s="125" t="s">
        <v>939</v>
      </c>
      <c r="E455" s="167" t="s">
        <v>2485</v>
      </c>
      <c r="F455" s="167" t="s">
        <v>2488</v>
      </c>
      <c r="G455" s="168">
        <f t="shared" si="56"/>
        <v>4.3209876543209872E-3</v>
      </c>
      <c r="H455" s="167">
        <v>3</v>
      </c>
      <c r="I455" s="168">
        <f t="shared" si="54"/>
        <v>1.4403292181069957E-3</v>
      </c>
    </row>
    <row r="456" spans="1:9" ht="15.3" x14ac:dyDescent="0.5">
      <c r="A456" s="167" t="s">
        <v>964</v>
      </c>
      <c r="B456" s="70" t="s">
        <v>1745</v>
      </c>
      <c r="C456" s="4" t="s">
        <v>125</v>
      </c>
      <c r="D456" s="125" t="s">
        <v>939</v>
      </c>
      <c r="E456" s="167" t="s">
        <v>2485</v>
      </c>
      <c r="F456" s="167" t="s">
        <v>2488</v>
      </c>
      <c r="G456" s="168">
        <f t="shared" si="56"/>
        <v>4.3209876543209872E-3</v>
      </c>
      <c r="H456" s="167">
        <v>3</v>
      </c>
      <c r="I456" s="168">
        <f t="shared" si="54"/>
        <v>1.4403292181069957E-3</v>
      </c>
    </row>
    <row r="457" spans="1:9" ht="15.3" x14ac:dyDescent="0.5">
      <c r="A457" s="167" t="s">
        <v>968</v>
      </c>
      <c r="B457" s="70" t="s">
        <v>1746</v>
      </c>
      <c r="C457" s="4" t="s">
        <v>125</v>
      </c>
      <c r="D457" s="125" t="s">
        <v>939</v>
      </c>
      <c r="E457" s="167" t="s">
        <v>2485</v>
      </c>
      <c r="F457" s="167" t="s">
        <v>2488</v>
      </c>
      <c r="G457" s="168">
        <f t="shared" si="56"/>
        <v>4.3209876543209872E-3</v>
      </c>
      <c r="H457" s="167">
        <v>3</v>
      </c>
      <c r="I457" s="168">
        <f t="shared" si="54"/>
        <v>1.4403292181069957E-3</v>
      </c>
    </row>
    <row r="458" spans="1:9" ht="15.3" x14ac:dyDescent="0.5">
      <c r="A458" s="167" t="s">
        <v>969</v>
      </c>
      <c r="B458" s="70" t="s">
        <v>1747</v>
      </c>
      <c r="C458" s="4" t="s">
        <v>125</v>
      </c>
      <c r="D458" s="125" t="s">
        <v>939</v>
      </c>
      <c r="E458" s="167" t="s">
        <v>2485</v>
      </c>
      <c r="F458" s="167" t="s">
        <v>2488</v>
      </c>
      <c r="G458" s="168">
        <f t="shared" si="56"/>
        <v>4.3209876543209872E-3</v>
      </c>
      <c r="H458" s="167">
        <v>3</v>
      </c>
      <c r="I458" s="168">
        <f t="shared" si="54"/>
        <v>1.4403292181069957E-3</v>
      </c>
    </row>
    <row r="459" spans="1:9" ht="15.3" x14ac:dyDescent="0.5">
      <c r="A459" s="167" t="s">
        <v>970</v>
      </c>
      <c r="B459" s="70" t="s">
        <v>1748</v>
      </c>
      <c r="C459" s="4" t="s">
        <v>125</v>
      </c>
      <c r="D459" s="125" t="s">
        <v>939</v>
      </c>
      <c r="E459" s="167" t="s">
        <v>2485</v>
      </c>
      <c r="F459" s="167" t="s">
        <v>2488</v>
      </c>
      <c r="G459" s="168">
        <f t="shared" si="56"/>
        <v>4.3209876543209872E-3</v>
      </c>
      <c r="H459" s="167">
        <v>3</v>
      </c>
      <c r="I459" s="168">
        <f t="shared" si="54"/>
        <v>1.4403292181069957E-3</v>
      </c>
    </row>
    <row r="460" spans="1:9" ht="15.3" x14ac:dyDescent="0.5">
      <c r="A460" s="167" t="s">
        <v>971</v>
      </c>
      <c r="B460" s="70" t="s">
        <v>1749</v>
      </c>
      <c r="C460" s="4" t="s">
        <v>125</v>
      </c>
      <c r="D460" s="125" t="s">
        <v>939</v>
      </c>
      <c r="E460" s="167" t="s">
        <v>2485</v>
      </c>
      <c r="F460" s="167" t="s">
        <v>2488</v>
      </c>
      <c r="G460" s="168">
        <f t="shared" si="56"/>
        <v>4.3209876543209872E-3</v>
      </c>
      <c r="H460" s="167">
        <v>3</v>
      </c>
      <c r="I460" s="168">
        <f t="shared" si="54"/>
        <v>1.4403292181069957E-3</v>
      </c>
    </row>
    <row r="461" spans="1:9" ht="15.3" x14ac:dyDescent="0.5">
      <c r="A461" s="167" t="s">
        <v>972</v>
      </c>
      <c r="B461" s="70" t="s">
        <v>1750</v>
      </c>
      <c r="C461" s="4" t="s">
        <v>125</v>
      </c>
      <c r="D461" s="125" t="s">
        <v>333</v>
      </c>
      <c r="E461" s="167" t="s">
        <v>2487</v>
      </c>
      <c r="F461" s="167" t="s">
        <v>2490</v>
      </c>
      <c r="G461" s="168">
        <f>1/1620</f>
        <v>6.1728395061728394E-4</v>
      </c>
      <c r="H461" s="167">
        <v>3</v>
      </c>
      <c r="I461" s="168">
        <f t="shared" si="54"/>
        <v>2.0576131687242798E-4</v>
      </c>
    </row>
    <row r="462" spans="1:9" ht="15.3" x14ac:dyDescent="0.5">
      <c r="A462" s="167" t="s">
        <v>973</v>
      </c>
      <c r="B462" s="70" t="s">
        <v>1751</v>
      </c>
      <c r="C462" s="4" t="s">
        <v>125</v>
      </c>
      <c r="D462" s="125" t="s">
        <v>333</v>
      </c>
      <c r="E462" s="167" t="s">
        <v>2487</v>
      </c>
      <c r="F462" s="167" t="s">
        <v>2490</v>
      </c>
      <c r="G462" s="168">
        <f t="shared" ref="G462:G473" si="57">1/1620</f>
        <v>6.1728395061728394E-4</v>
      </c>
      <c r="H462" s="167">
        <v>3</v>
      </c>
      <c r="I462" s="168">
        <f t="shared" si="54"/>
        <v>2.0576131687242798E-4</v>
      </c>
    </row>
    <row r="463" spans="1:9" ht="15.3" x14ac:dyDescent="0.5">
      <c r="A463" s="167" t="s">
        <v>974</v>
      </c>
      <c r="B463" s="70" t="s">
        <v>1752</v>
      </c>
      <c r="C463" s="4" t="s">
        <v>125</v>
      </c>
      <c r="D463" s="125" t="s">
        <v>333</v>
      </c>
      <c r="E463" s="167" t="s">
        <v>2487</v>
      </c>
      <c r="F463" s="167" t="s">
        <v>2490</v>
      </c>
      <c r="G463" s="168">
        <f t="shared" si="57"/>
        <v>6.1728395061728394E-4</v>
      </c>
      <c r="H463" s="167">
        <v>3</v>
      </c>
      <c r="I463" s="168">
        <f t="shared" si="54"/>
        <v>2.0576131687242798E-4</v>
      </c>
    </row>
    <row r="464" spans="1:9" ht="15.3" x14ac:dyDescent="0.5">
      <c r="A464" s="167" t="s">
        <v>975</v>
      </c>
      <c r="B464" s="70" t="s">
        <v>1753</v>
      </c>
      <c r="C464" s="4" t="s">
        <v>125</v>
      </c>
      <c r="D464" s="125" t="s">
        <v>333</v>
      </c>
      <c r="E464" s="167" t="s">
        <v>2487</v>
      </c>
      <c r="F464" s="167" t="s">
        <v>2490</v>
      </c>
      <c r="G464" s="168">
        <f t="shared" si="57"/>
        <v>6.1728395061728394E-4</v>
      </c>
      <c r="H464" s="167">
        <v>3</v>
      </c>
      <c r="I464" s="168">
        <f t="shared" si="54"/>
        <v>2.0576131687242798E-4</v>
      </c>
    </row>
    <row r="465" spans="1:9" ht="15.3" x14ac:dyDescent="0.5">
      <c r="A465" s="167" t="s">
        <v>976</v>
      </c>
      <c r="B465" s="70" t="s">
        <v>1754</v>
      </c>
      <c r="C465" s="4" t="s">
        <v>125</v>
      </c>
      <c r="D465" s="125" t="s">
        <v>333</v>
      </c>
      <c r="E465" s="167" t="s">
        <v>2487</v>
      </c>
      <c r="F465" s="167" t="s">
        <v>2490</v>
      </c>
      <c r="G465" s="168">
        <f t="shared" si="57"/>
        <v>6.1728395061728394E-4</v>
      </c>
      <c r="H465" s="167">
        <v>3</v>
      </c>
      <c r="I465" s="168">
        <f t="shared" si="54"/>
        <v>2.0576131687242798E-4</v>
      </c>
    </row>
    <row r="466" spans="1:9" ht="15.3" x14ac:dyDescent="0.5">
      <c r="A466" s="167" t="s">
        <v>977</v>
      </c>
      <c r="B466" s="70" t="s">
        <v>1755</v>
      </c>
      <c r="C466" s="4" t="s">
        <v>125</v>
      </c>
      <c r="D466" s="125" t="s">
        <v>333</v>
      </c>
      <c r="E466" s="167" t="s">
        <v>2487</v>
      </c>
      <c r="F466" s="167" t="s">
        <v>2490</v>
      </c>
      <c r="G466" s="168">
        <f t="shared" si="57"/>
        <v>6.1728395061728394E-4</v>
      </c>
      <c r="H466" s="167">
        <v>3</v>
      </c>
      <c r="I466" s="168">
        <f t="shared" si="54"/>
        <v>2.0576131687242798E-4</v>
      </c>
    </row>
    <row r="467" spans="1:9" ht="15.3" x14ac:dyDescent="0.5">
      <c r="A467" s="167" t="s">
        <v>978</v>
      </c>
      <c r="B467" s="70" t="s">
        <v>1756</v>
      </c>
      <c r="C467" s="4" t="s">
        <v>125</v>
      </c>
      <c r="D467" s="125" t="s">
        <v>333</v>
      </c>
      <c r="E467" s="167" t="s">
        <v>2487</v>
      </c>
      <c r="F467" s="167" t="s">
        <v>2490</v>
      </c>
      <c r="G467" s="168">
        <f t="shared" si="57"/>
        <v>6.1728395061728394E-4</v>
      </c>
      <c r="H467" s="167">
        <v>3</v>
      </c>
      <c r="I467" s="168">
        <f t="shared" si="54"/>
        <v>2.0576131687242798E-4</v>
      </c>
    </row>
    <row r="468" spans="1:9" ht="15.3" x14ac:dyDescent="0.5">
      <c r="A468" s="167" t="s">
        <v>980</v>
      </c>
      <c r="B468" s="70" t="s">
        <v>1757</v>
      </c>
      <c r="C468" s="4" t="s">
        <v>125</v>
      </c>
      <c r="D468" s="125" t="s">
        <v>333</v>
      </c>
      <c r="E468" s="167" t="s">
        <v>2487</v>
      </c>
      <c r="F468" s="167" t="s">
        <v>2490</v>
      </c>
      <c r="G468" s="168">
        <f t="shared" si="57"/>
        <v>6.1728395061728394E-4</v>
      </c>
      <c r="H468" s="167">
        <v>3</v>
      </c>
      <c r="I468" s="168">
        <f t="shared" si="54"/>
        <v>2.0576131687242798E-4</v>
      </c>
    </row>
    <row r="469" spans="1:9" ht="15.3" x14ac:dyDescent="0.5">
      <c r="A469" s="167" t="s">
        <v>981</v>
      </c>
      <c r="B469" s="70" t="s">
        <v>1758</v>
      </c>
      <c r="C469" s="4" t="s">
        <v>125</v>
      </c>
      <c r="D469" s="125" t="s">
        <v>333</v>
      </c>
      <c r="E469" s="167" t="s">
        <v>2487</v>
      </c>
      <c r="F469" s="167" t="s">
        <v>2490</v>
      </c>
      <c r="G469" s="168">
        <f t="shared" si="57"/>
        <v>6.1728395061728394E-4</v>
      </c>
      <c r="H469" s="167">
        <v>3</v>
      </c>
      <c r="I469" s="168">
        <f t="shared" si="54"/>
        <v>2.0576131687242798E-4</v>
      </c>
    </row>
    <row r="470" spans="1:9" ht="15.3" x14ac:dyDescent="0.5">
      <c r="A470" s="167" t="s">
        <v>982</v>
      </c>
      <c r="B470" s="70" t="s">
        <v>1759</v>
      </c>
      <c r="C470" s="4" t="s">
        <v>125</v>
      </c>
      <c r="D470" s="125" t="s">
        <v>333</v>
      </c>
      <c r="E470" s="167" t="s">
        <v>2487</v>
      </c>
      <c r="F470" s="167" t="s">
        <v>2490</v>
      </c>
      <c r="G470" s="168">
        <f t="shared" si="57"/>
        <v>6.1728395061728394E-4</v>
      </c>
      <c r="H470" s="167">
        <v>3</v>
      </c>
      <c r="I470" s="168">
        <f t="shared" si="54"/>
        <v>2.0576131687242798E-4</v>
      </c>
    </row>
    <row r="471" spans="1:9" ht="15.3" x14ac:dyDescent="0.5">
      <c r="A471" s="167" t="s">
        <v>983</v>
      </c>
      <c r="B471" s="70" t="s">
        <v>1760</v>
      </c>
      <c r="C471" s="4" t="s">
        <v>125</v>
      </c>
      <c r="D471" s="125" t="s">
        <v>333</v>
      </c>
      <c r="E471" s="167" t="s">
        <v>2487</v>
      </c>
      <c r="F471" s="167" t="s">
        <v>2490</v>
      </c>
      <c r="G471" s="168">
        <f t="shared" si="57"/>
        <v>6.1728395061728394E-4</v>
      </c>
      <c r="H471" s="167">
        <v>3</v>
      </c>
      <c r="I471" s="168">
        <f t="shared" si="54"/>
        <v>2.0576131687242798E-4</v>
      </c>
    </row>
    <row r="472" spans="1:9" ht="15.3" x14ac:dyDescent="0.5">
      <c r="A472" s="167" t="s">
        <v>984</v>
      </c>
      <c r="B472" s="70" t="s">
        <v>1761</v>
      </c>
      <c r="C472" s="4" t="s">
        <v>125</v>
      </c>
      <c r="D472" s="125" t="s">
        <v>333</v>
      </c>
      <c r="E472" s="167" t="s">
        <v>2487</v>
      </c>
      <c r="F472" s="167" t="s">
        <v>2490</v>
      </c>
      <c r="G472" s="168">
        <f t="shared" si="57"/>
        <v>6.1728395061728394E-4</v>
      </c>
      <c r="H472" s="167">
        <v>3</v>
      </c>
      <c r="I472" s="168">
        <f t="shared" si="54"/>
        <v>2.0576131687242798E-4</v>
      </c>
    </row>
    <row r="473" spans="1:9" ht="15.3" x14ac:dyDescent="0.5">
      <c r="A473" s="167" t="s">
        <v>985</v>
      </c>
      <c r="B473" s="72" t="s">
        <v>1762</v>
      </c>
      <c r="C473" s="31" t="s">
        <v>125</v>
      </c>
      <c r="D473" s="125" t="s">
        <v>333</v>
      </c>
      <c r="E473" s="167" t="s">
        <v>2487</v>
      </c>
      <c r="F473" s="167" t="s">
        <v>2490</v>
      </c>
      <c r="G473" s="168">
        <f t="shared" si="57"/>
        <v>6.1728395061728394E-4</v>
      </c>
      <c r="H473" s="167">
        <v>3</v>
      </c>
      <c r="I473" s="168">
        <f t="shared" si="54"/>
        <v>2.0576131687242798E-4</v>
      </c>
    </row>
    <row r="474" spans="1:9" ht="15.3" x14ac:dyDescent="0.5">
      <c r="A474" s="169">
        <v>7</v>
      </c>
      <c r="B474" s="165" t="s">
        <v>1789</v>
      </c>
      <c r="C474" s="167"/>
      <c r="D474" s="167"/>
      <c r="E474" s="167"/>
      <c r="F474" s="167"/>
      <c r="G474" s="167"/>
      <c r="H474" s="167"/>
      <c r="I474" s="169" t="s">
        <v>1590</v>
      </c>
    </row>
    <row r="475" spans="1:9" ht="15.3" x14ac:dyDescent="0.5">
      <c r="A475" s="167" t="s">
        <v>475</v>
      </c>
      <c r="B475" s="70" t="s">
        <v>1790</v>
      </c>
      <c r="C475" s="4" t="s">
        <v>195</v>
      </c>
      <c r="D475" s="125" t="s">
        <v>333</v>
      </c>
      <c r="E475" s="167" t="s">
        <v>2487</v>
      </c>
      <c r="F475" s="167" t="s">
        <v>2490</v>
      </c>
      <c r="G475" s="168">
        <f>1/1620</f>
        <v>6.1728395061728394E-4</v>
      </c>
      <c r="H475" s="167">
        <v>3</v>
      </c>
      <c r="I475" s="168">
        <f>G475/H475</f>
        <v>2.0576131687242798E-4</v>
      </c>
    </row>
    <row r="476" spans="1:9" ht="15.3" x14ac:dyDescent="0.5">
      <c r="A476" s="167" t="s">
        <v>476</v>
      </c>
      <c r="B476" s="70" t="s">
        <v>806</v>
      </c>
      <c r="C476" s="4" t="s">
        <v>195</v>
      </c>
      <c r="D476" s="125" t="s">
        <v>940</v>
      </c>
      <c r="E476" s="167" t="s">
        <v>2486</v>
      </c>
      <c r="F476" s="167" t="s">
        <v>2489</v>
      </c>
      <c r="G476" s="168">
        <f>2/1620</f>
        <v>1.2345679012345679E-3</v>
      </c>
      <c r="H476" s="167">
        <v>3</v>
      </c>
      <c r="I476" s="168">
        <f t="shared" ref="I476:I493" si="58">G476/H476</f>
        <v>4.1152263374485596E-4</v>
      </c>
    </row>
    <row r="477" spans="1:9" ht="15.3" x14ac:dyDescent="0.5">
      <c r="A477" s="167" t="s">
        <v>477</v>
      </c>
      <c r="B477" s="70" t="s">
        <v>1791</v>
      </c>
      <c r="C477" s="4" t="s">
        <v>195</v>
      </c>
      <c r="D477" s="125" t="s">
        <v>333</v>
      </c>
      <c r="E477" s="167" t="s">
        <v>2487</v>
      </c>
      <c r="F477" s="167" t="s">
        <v>2490</v>
      </c>
      <c r="G477" s="168">
        <f>1/1620</f>
        <v>6.1728395061728394E-4</v>
      </c>
      <c r="H477" s="167">
        <v>3</v>
      </c>
      <c r="I477" s="168">
        <f t="shared" si="58"/>
        <v>2.0576131687242798E-4</v>
      </c>
    </row>
    <row r="478" spans="1:9" ht="15.3" x14ac:dyDescent="0.5">
      <c r="A478" s="167" t="s">
        <v>478</v>
      </c>
      <c r="B478" s="70" t="s">
        <v>1792</v>
      </c>
      <c r="C478" s="4" t="s">
        <v>195</v>
      </c>
      <c r="D478" s="125" t="s">
        <v>333</v>
      </c>
      <c r="E478" s="167" t="s">
        <v>2487</v>
      </c>
      <c r="F478" s="167" t="s">
        <v>2490</v>
      </c>
      <c r="G478" s="168">
        <f t="shared" ref="G478:G480" si="59">1/1620</f>
        <v>6.1728395061728394E-4</v>
      </c>
      <c r="H478" s="167">
        <v>3</v>
      </c>
      <c r="I478" s="168">
        <f t="shared" si="58"/>
        <v>2.0576131687242798E-4</v>
      </c>
    </row>
    <row r="479" spans="1:9" ht="15.3" x14ac:dyDescent="0.5">
      <c r="A479" s="167" t="s">
        <v>479</v>
      </c>
      <c r="B479" s="70" t="s">
        <v>69</v>
      </c>
      <c r="C479" s="4" t="s">
        <v>195</v>
      </c>
      <c r="D479" s="125" t="s">
        <v>333</v>
      </c>
      <c r="E479" s="167" t="s">
        <v>2487</v>
      </c>
      <c r="F479" s="167" t="s">
        <v>2490</v>
      </c>
      <c r="G479" s="168">
        <f t="shared" si="59"/>
        <v>6.1728395061728394E-4</v>
      </c>
      <c r="H479" s="167">
        <v>5</v>
      </c>
      <c r="I479" s="168">
        <f t="shared" si="58"/>
        <v>1.2345679012345679E-4</v>
      </c>
    </row>
    <row r="480" spans="1:9" ht="15.3" x14ac:dyDescent="0.5">
      <c r="A480" s="167" t="s">
        <v>483</v>
      </c>
      <c r="B480" s="70" t="s">
        <v>68</v>
      </c>
      <c r="C480" s="4" t="s">
        <v>125</v>
      </c>
      <c r="D480" s="125" t="s">
        <v>333</v>
      </c>
      <c r="E480" s="167" t="s">
        <v>2487</v>
      </c>
      <c r="F480" s="167" t="s">
        <v>2490</v>
      </c>
      <c r="G480" s="168">
        <f t="shared" si="59"/>
        <v>6.1728395061728394E-4</v>
      </c>
      <c r="H480" s="167">
        <v>7</v>
      </c>
      <c r="I480" s="168">
        <f t="shared" si="58"/>
        <v>8.8183421516754842E-5</v>
      </c>
    </row>
    <row r="481" spans="1:9" ht="15.3" x14ac:dyDescent="0.5">
      <c r="A481" s="167" t="s">
        <v>484</v>
      </c>
      <c r="B481" s="70" t="s">
        <v>1793</v>
      </c>
      <c r="C481" s="4" t="s">
        <v>125</v>
      </c>
      <c r="D481" s="167" t="s">
        <v>287</v>
      </c>
      <c r="E481" s="167" t="s">
        <v>2427</v>
      </c>
      <c r="F481" s="167" t="s">
        <v>2394</v>
      </c>
      <c r="G481" s="168">
        <f>1/360</f>
        <v>2.7777777777777779E-3</v>
      </c>
      <c r="H481" s="167">
        <v>3</v>
      </c>
      <c r="I481" s="168">
        <f t="shared" si="58"/>
        <v>9.2592592592592596E-4</v>
      </c>
    </row>
    <row r="482" spans="1:9" ht="15.3" x14ac:dyDescent="0.5">
      <c r="A482" s="167" t="s">
        <v>485</v>
      </c>
      <c r="B482" s="70" t="s">
        <v>1794</v>
      </c>
      <c r="C482" s="4" t="s">
        <v>125</v>
      </c>
      <c r="D482" s="125" t="s">
        <v>940</v>
      </c>
      <c r="E482" s="167" t="s">
        <v>2486</v>
      </c>
      <c r="F482" s="167" t="s">
        <v>2489</v>
      </c>
      <c r="G482" s="168">
        <f>2/1620</f>
        <v>1.2345679012345679E-3</v>
      </c>
      <c r="H482" s="167">
        <v>3</v>
      </c>
      <c r="I482" s="168">
        <f t="shared" si="58"/>
        <v>4.1152263374485596E-4</v>
      </c>
    </row>
    <row r="483" spans="1:9" ht="15.3" x14ac:dyDescent="0.5">
      <c r="A483" s="167" t="s">
        <v>486</v>
      </c>
      <c r="B483" s="70" t="s">
        <v>1795</v>
      </c>
      <c r="C483" s="4" t="s">
        <v>197</v>
      </c>
      <c r="D483" s="167" t="s">
        <v>287</v>
      </c>
      <c r="E483" s="167" t="s">
        <v>2427</v>
      </c>
      <c r="F483" s="167" t="s">
        <v>2394</v>
      </c>
      <c r="G483" s="168">
        <f>1/360</f>
        <v>2.7777777777777779E-3</v>
      </c>
      <c r="H483" s="167">
        <v>3</v>
      </c>
      <c r="I483" s="168">
        <f t="shared" si="58"/>
        <v>9.2592592592592596E-4</v>
      </c>
    </row>
    <row r="484" spans="1:9" ht="15.3" x14ac:dyDescent="0.5">
      <c r="A484" s="167" t="s">
        <v>487</v>
      </c>
      <c r="B484" s="70" t="s">
        <v>1796</v>
      </c>
      <c r="C484" s="4" t="s">
        <v>125</v>
      </c>
      <c r="D484" s="125" t="s">
        <v>333</v>
      </c>
      <c r="E484" s="167" t="s">
        <v>2487</v>
      </c>
      <c r="F484" s="167" t="s">
        <v>2490</v>
      </c>
      <c r="G484" s="168">
        <f>1/1620</f>
        <v>6.1728395061728394E-4</v>
      </c>
      <c r="H484" s="167">
        <v>3</v>
      </c>
      <c r="I484" s="168">
        <f t="shared" si="58"/>
        <v>2.0576131687242798E-4</v>
      </c>
    </row>
    <row r="485" spans="1:9" ht="15.3" x14ac:dyDescent="0.5">
      <c r="A485" s="167" t="s">
        <v>488</v>
      </c>
      <c r="B485" s="70" t="s">
        <v>1797</v>
      </c>
      <c r="C485" s="4" t="s">
        <v>125</v>
      </c>
      <c r="D485" s="125" t="s">
        <v>333</v>
      </c>
      <c r="E485" s="167" t="s">
        <v>2487</v>
      </c>
      <c r="F485" s="167" t="s">
        <v>2490</v>
      </c>
      <c r="G485" s="168">
        <f t="shared" ref="G485:G491" si="60">1/1620</f>
        <v>6.1728395061728394E-4</v>
      </c>
      <c r="H485" s="167">
        <v>3</v>
      </c>
      <c r="I485" s="168">
        <f t="shared" si="58"/>
        <v>2.0576131687242798E-4</v>
      </c>
    </row>
    <row r="486" spans="1:9" ht="15.3" x14ac:dyDescent="0.5">
      <c r="A486" s="167" t="s">
        <v>489</v>
      </c>
      <c r="B486" s="70" t="s">
        <v>1798</v>
      </c>
      <c r="C486" s="4" t="s">
        <v>125</v>
      </c>
      <c r="D486" s="125" t="s">
        <v>333</v>
      </c>
      <c r="E486" s="167" t="s">
        <v>2487</v>
      </c>
      <c r="F486" s="167" t="s">
        <v>2490</v>
      </c>
      <c r="G486" s="168">
        <f t="shared" si="60"/>
        <v>6.1728395061728394E-4</v>
      </c>
      <c r="H486" s="167">
        <v>3</v>
      </c>
      <c r="I486" s="168">
        <f t="shared" si="58"/>
        <v>2.0576131687242798E-4</v>
      </c>
    </row>
    <row r="487" spans="1:9" ht="30.6" x14ac:dyDescent="0.5">
      <c r="A487" s="167" t="s">
        <v>518</v>
      </c>
      <c r="B487" s="16" t="s">
        <v>1799</v>
      </c>
      <c r="C487" s="4" t="s">
        <v>125</v>
      </c>
      <c r="D487" s="125" t="s">
        <v>333</v>
      </c>
      <c r="E487" s="167" t="s">
        <v>2487</v>
      </c>
      <c r="F487" s="167" t="s">
        <v>2490</v>
      </c>
      <c r="G487" s="168">
        <f t="shared" si="60"/>
        <v>6.1728395061728394E-4</v>
      </c>
      <c r="H487" s="167">
        <v>3</v>
      </c>
      <c r="I487" s="168">
        <f t="shared" si="58"/>
        <v>2.0576131687242798E-4</v>
      </c>
    </row>
    <row r="488" spans="1:9" ht="15.3" x14ac:dyDescent="0.5">
      <c r="A488" s="167" t="s">
        <v>519</v>
      </c>
      <c r="B488" s="70" t="s">
        <v>1800</v>
      </c>
      <c r="C488" s="4" t="s">
        <v>125</v>
      </c>
      <c r="D488" s="125" t="s">
        <v>333</v>
      </c>
      <c r="E488" s="167" t="s">
        <v>2487</v>
      </c>
      <c r="F488" s="167" t="s">
        <v>2490</v>
      </c>
      <c r="G488" s="168">
        <f t="shared" si="60"/>
        <v>6.1728395061728394E-4</v>
      </c>
      <c r="H488" s="167">
        <v>3</v>
      </c>
      <c r="I488" s="168">
        <f t="shared" si="58"/>
        <v>2.0576131687242798E-4</v>
      </c>
    </row>
    <row r="489" spans="1:9" ht="15.3" x14ac:dyDescent="0.5">
      <c r="A489" s="167" t="s">
        <v>520</v>
      </c>
      <c r="B489" s="70" t="s">
        <v>1801</v>
      </c>
      <c r="C489" s="4" t="s">
        <v>125</v>
      </c>
      <c r="D489" s="125" t="s">
        <v>333</v>
      </c>
      <c r="E489" s="167" t="s">
        <v>2487</v>
      </c>
      <c r="F489" s="167" t="s">
        <v>2490</v>
      </c>
      <c r="G489" s="168">
        <f t="shared" si="60"/>
        <v>6.1728395061728394E-4</v>
      </c>
      <c r="H489" s="167">
        <v>3</v>
      </c>
      <c r="I489" s="168">
        <f t="shared" si="58"/>
        <v>2.0576131687242798E-4</v>
      </c>
    </row>
    <row r="490" spans="1:9" ht="15.3" x14ac:dyDescent="0.5">
      <c r="A490" s="167" t="s">
        <v>521</v>
      </c>
      <c r="B490" s="70" t="s">
        <v>1802</v>
      </c>
      <c r="C490" s="4" t="s">
        <v>125</v>
      </c>
      <c r="D490" s="125" t="s">
        <v>333</v>
      </c>
      <c r="E490" s="167" t="s">
        <v>2487</v>
      </c>
      <c r="F490" s="167" t="s">
        <v>2490</v>
      </c>
      <c r="G490" s="168">
        <f t="shared" si="60"/>
        <v>6.1728395061728394E-4</v>
      </c>
      <c r="H490" s="167">
        <v>3</v>
      </c>
      <c r="I490" s="168">
        <f t="shared" si="58"/>
        <v>2.0576131687242798E-4</v>
      </c>
    </row>
    <row r="491" spans="1:9" ht="15.3" x14ac:dyDescent="0.5">
      <c r="A491" s="167" t="s">
        <v>522</v>
      </c>
      <c r="B491" s="70" t="s">
        <v>1803</v>
      </c>
      <c r="C491" s="4" t="s">
        <v>125</v>
      </c>
      <c r="D491" s="125" t="s">
        <v>333</v>
      </c>
      <c r="E491" s="167" t="s">
        <v>2487</v>
      </c>
      <c r="F491" s="167" t="s">
        <v>2490</v>
      </c>
      <c r="G491" s="168">
        <f t="shared" si="60"/>
        <v>6.1728395061728394E-4</v>
      </c>
      <c r="H491" s="167">
        <v>3</v>
      </c>
      <c r="I491" s="168">
        <f t="shared" si="58"/>
        <v>2.0576131687242798E-4</v>
      </c>
    </row>
    <row r="492" spans="1:9" ht="15.3" x14ac:dyDescent="0.5">
      <c r="A492" s="167" t="s">
        <v>523</v>
      </c>
      <c r="B492" s="70" t="s">
        <v>1804</v>
      </c>
      <c r="C492" s="4" t="s">
        <v>195</v>
      </c>
      <c r="D492" s="125" t="s">
        <v>939</v>
      </c>
      <c r="E492" s="167" t="s">
        <v>2485</v>
      </c>
      <c r="F492" s="167" t="s">
        <v>2488</v>
      </c>
      <c r="G492" s="168">
        <f>7/1620</f>
        <v>4.3209876543209872E-3</v>
      </c>
      <c r="H492" s="167">
        <v>3</v>
      </c>
      <c r="I492" s="168">
        <f t="shared" si="58"/>
        <v>1.4403292181069957E-3</v>
      </c>
    </row>
    <row r="493" spans="1:9" ht="15.3" x14ac:dyDescent="0.5">
      <c r="A493" s="167" t="s">
        <v>524</v>
      </c>
      <c r="B493" s="70" t="s">
        <v>798</v>
      </c>
      <c r="C493" s="4" t="s">
        <v>195</v>
      </c>
      <c r="D493" s="125" t="s">
        <v>939</v>
      </c>
      <c r="E493" s="167" t="s">
        <v>2485</v>
      </c>
      <c r="F493" s="167" t="s">
        <v>2488</v>
      </c>
      <c r="G493" s="168">
        <f t="shared" ref="G493:G496" si="61">7/1620</f>
        <v>4.3209876543209872E-3</v>
      </c>
      <c r="H493" s="167">
        <v>3</v>
      </c>
      <c r="I493" s="168">
        <f t="shared" si="58"/>
        <v>1.4403292181069957E-3</v>
      </c>
    </row>
    <row r="494" spans="1:9" ht="15.3" x14ac:dyDescent="0.5">
      <c r="A494" s="167" t="s">
        <v>1039</v>
      </c>
      <c r="B494" s="70" t="s">
        <v>1805</v>
      </c>
      <c r="C494" s="4" t="s">
        <v>195</v>
      </c>
      <c r="D494" s="125" t="s">
        <v>939</v>
      </c>
      <c r="E494" s="167" t="s">
        <v>2485</v>
      </c>
      <c r="F494" s="167" t="s">
        <v>2488</v>
      </c>
      <c r="G494" s="168">
        <f t="shared" si="61"/>
        <v>4.3209876543209872E-3</v>
      </c>
      <c r="H494" s="167">
        <v>3</v>
      </c>
      <c r="I494" s="168">
        <f>G494/H494</f>
        <v>1.4403292181069957E-3</v>
      </c>
    </row>
    <row r="495" spans="1:9" ht="15.3" x14ac:dyDescent="0.5">
      <c r="A495" s="167" t="s">
        <v>1040</v>
      </c>
      <c r="B495" s="70" t="s">
        <v>1806</v>
      </c>
      <c r="C495" s="4" t="s">
        <v>195</v>
      </c>
      <c r="D495" s="125" t="s">
        <v>939</v>
      </c>
      <c r="E495" s="167" t="s">
        <v>2485</v>
      </c>
      <c r="F495" s="167" t="s">
        <v>2488</v>
      </c>
      <c r="G495" s="168">
        <f t="shared" si="61"/>
        <v>4.3209876543209872E-3</v>
      </c>
      <c r="H495" s="167">
        <v>3</v>
      </c>
      <c r="I495" s="168">
        <f t="shared" ref="I495:I509" si="62">G495/H495</f>
        <v>1.4403292181069957E-3</v>
      </c>
    </row>
    <row r="496" spans="1:9" ht="15.3" x14ac:dyDescent="0.5">
      <c r="A496" s="167" t="s">
        <v>1041</v>
      </c>
      <c r="B496" s="70" t="s">
        <v>775</v>
      </c>
      <c r="C496" s="4" t="s">
        <v>195</v>
      </c>
      <c r="D496" s="125" t="s">
        <v>939</v>
      </c>
      <c r="E496" s="167" t="s">
        <v>2485</v>
      </c>
      <c r="F496" s="167" t="s">
        <v>2488</v>
      </c>
      <c r="G496" s="168">
        <f t="shared" si="61"/>
        <v>4.3209876543209872E-3</v>
      </c>
      <c r="H496" s="167">
        <v>3</v>
      </c>
      <c r="I496" s="168">
        <f t="shared" si="62"/>
        <v>1.4403292181069957E-3</v>
      </c>
    </row>
    <row r="497" spans="1:9" ht="15.3" x14ac:dyDescent="0.5">
      <c r="A497" s="167" t="s">
        <v>1042</v>
      </c>
      <c r="B497" s="70" t="s">
        <v>795</v>
      </c>
      <c r="C497" s="4" t="s">
        <v>195</v>
      </c>
      <c r="D497" s="125" t="s">
        <v>979</v>
      </c>
      <c r="E497" s="167" t="s">
        <v>2491</v>
      </c>
      <c r="F497" s="167" t="s">
        <v>2499</v>
      </c>
      <c r="G497" s="168">
        <f>50/1620</f>
        <v>3.0864197530864196E-2</v>
      </c>
      <c r="H497" s="167">
        <v>3</v>
      </c>
      <c r="I497" s="168">
        <f t="shared" si="62"/>
        <v>1.0288065843621399E-2</v>
      </c>
    </row>
    <row r="498" spans="1:9" ht="15.3" x14ac:dyDescent="0.5">
      <c r="A498" s="167" t="s">
        <v>1043</v>
      </c>
      <c r="B498" s="70" t="s">
        <v>1807</v>
      </c>
      <c r="C498" s="4" t="s">
        <v>195</v>
      </c>
      <c r="D498" s="125" t="s">
        <v>1843</v>
      </c>
      <c r="E498" s="167" t="s">
        <v>2492</v>
      </c>
      <c r="F498" s="167" t="s">
        <v>2500</v>
      </c>
      <c r="G498" s="168">
        <f>20/1620</f>
        <v>1.2345679012345678E-2</v>
      </c>
      <c r="H498" s="167">
        <v>3</v>
      </c>
      <c r="I498" s="168">
        <f t="shared" si="62"/>
        <v>4.1152263374485592E-3</v>
      </c>
    </row>
    <row r="499" spans="1:9" ht="15.3" x14ac:dyDescent="0.5">
      <c r="A499" s="167" t="s">
        <v>1044</v>
      </c>
      <c r="B499" s="70" t="s">
        <v>1808</v>
      </c>
      <c r="C499" s="4" t="s">
        <v>125</v>
      </c>
      <c r="D499" s="125" t="s">
        <v>1844</v>
      </c>
      <c r="E499" s="167" t="s">
        <v>2493</v>
      </c>
      <c r="F499" s="167" t="s">
        <v>2501</v>
      </c>
      <c r="G499" s="168">
        <f>25/1620</f>
        <v>1.5432098765432098E-2</v>
      </c>
      <c r="H499" s="167">
        <v>3</v>
      </c>
      <c r="I499" s="168">
        <f t="shared" si="62"/>
        <v>5.1440329218106996E-3</v>
      </c>
    </row>
    <row r="500" spans="1:9" ht="15.3" x14ac:dyDescent="0.5">
      <c r="A500" s="167" t="s">
        <v>1045</v>
      </c>
      <c r="B500" s="70" t="s">
        <v>1809</v>
      </c>
      <c r="C500" s="4" t="s">
        <v>195</v>
      </c>
      <c r="D500" s="125" t="s">
        <v>1843</v>
      </c>
      <c r="E500" s="167" t="s">
        <v>2492</v>
      </c>
      <c r="F500" s="167" t="s">
        <v>2500</v>
      </c>
      <c r="G500" s="168">
        <f>20/1620</f>
        <v>1.2345679012345678E-2</v>
      </c>
      <c r="H500" s="167">
        <v>3</v>
      </c>
      <c r="I500" s="168">
        <f t="shared" si="62"/>
        <v>4.1152263374485592E-3</v>
      </c>
    </row>
    <row r="501" spans="1:9" ht="15.3" x14ac:dyDescent="0.5">
      <c r="A501" s="167" t="s">
        <v>1046</v>
      </c>
      <c r="B501" s="70" t="s">
        <v>1810</v>
      </c>
      <c r="C501" s="4" t="s">
        <v>195</v>
      </c>
      <c r="D501" s="125" t="s">
        <v>1843</v>
      </c>
      <c r="E501" s="167" t="s">
        <v>2492</v>
      </c>
      <c r="F501" s="167" t="s">
        <v>2500</v>
      </c>
      <c r="G501" s="168">
        <f>20/1620</f>
        <v>1.2345679012345678E-2</v>
      </c>
      <c r="H501" s="167">
        <v>3</v>
      </c>
      <c r="I501" s="168">
        <f t="shared" si="62"/>
        <v>4.1152263374485592E-3</v>
      </c>
    </row>
    <row r="502" spans="1:9" ht="15.3" x14ac:dyDescent="0.5">
      <c r="A502" s="167" t="s">
        <v>1047</v>
      </c>
      <c r="B502" s="70" t="s">
        <v>1811</v>
      </c>
      <c r="C502" s="4" t="s">
        <v>125</v>
      </c>
      <c r="D502" s="125" t="s">
        <v>1845</v>
      </c>
      <c r="E502" s="167" t="s">
        <v>2494</v>
      </c>
      <c r="F502" s="167" t="s">
        <v>2502</v>
      </c>
      <c r="G502" s="168">
        <f>10/1620</f>
        <v>6.1728395061728392E-3</v>
      </c>
      <c r="H502" s="167">
        <v>3</v>
      </c>
      <c r="I502" s="168">
        <f t="shared" si="62"/>
        <v>2.0576131687242796E-3</v>
      </c>
    </row>
    <row r="503" spans="1:9" ht="15.3" x14ac:dyDescent="0.5">
      <c r="A503" s="167" t="s">
        <v>1055</v>
      </c>
      <c r="B503" s="70" t="s">
        <v>1812</v>
      </c>
      <c r="C503" s="4" t="s">
        <v>195</v>
      </c>
      <c r="D503" s="125" t="s">
        <v>939</v>
      </c>
      <c r="E503" s="167" t="s">
        <v>2485</v>
      </c>
      <c r="F503" s="167" t="s">
        <v>2488</v>
      </c>
      <c r="G503" s="168">
        <f>7/1620</f>
        <v>4.3209876543209872E-3</v>
      </c>
      <c r="H503" s="167">
        <v>3</v>
      </c>
      <c r="I503" s="168">
        <f t="shared" si="62"/>
        <v>1.4403292181069957E-3</v>
      </c>
    </row>
    <row r="504" spans="1:9" ht="15.3" x14ac:dyDescent="0.5">
      <c r="A504" s="167" t="s">
        <v>1056</v>
      </c>
      <c r="B504" s="70" t="s">
        <v>1813</v>
      </c>
      <c r="C504" s="4" t="s">
        <v>195</v>
      </c>
      <c r="D504" s="125" t="s">
        <v>939</v>
      </c>
      <c r="E504" s="167" t="s">
        <v>2485</v>
      </c>
      <c r="F504" s="167" t="s">
        <v>2488</v>
      </c>
      <c r="G504" s="168">
        <f t="shared" ref="G504:G507" si="63">7/1620</f>
        <v>4.3209876543209872E-3</v>
      </c>
      <c r="H504" s="167">
        <v>3</v>
      </c>
      <c r="I504" s="168">
        <f t="shared" si="62"/>
        <v>1.4403292181069957E-3</v>
      </c>
    </row>
    <row r="505" spans="1:9" ht="15.3" x14ac:dyDescent="0.5">
      <c r="A505" s="167" t="s">
        <v>1063</v>
      </c>
      <c r="B505" s="70" t="s">
        <v>1814</v>
      </c>
      <c r="C505" s="4" t="s">
        <v>195</v>
      </c>
      <c r="D505" s="125" t="s">
        <v>939</v>
      </c>
      <c r="E505" s="167" t="s">
        <v>2485</v>
      </c>
      <c r="F505" s="167" t="s">
        <v>2488</v>
      </c>
      <c r="G505" s="168">
        <f t="shared" si="63"/>
        <v>4.3209876543209872E-3</v>
      </c>
      <c r="H505" s="167">
        <v>3</v>
      </c>
      <c r="I505" s="168">
        <f t="shared" si="62"/>
        <v>1.4403292181069957E-3</v>
      </c>
    </row>
    <row r="506" spans="1:9" ht="15.3" x14ac:dyDescent="0.5">
      <c r="A506" s="167" t="s">
        <v>1064</v>
      </c>
      <c r="B506" s="70" t="s">
        <v>1815</v>
      </c>
      <c r="C506" s="4" t="s">
        <v>195</v>
      </c>
      <c r="D506" s="125" t="s">
        <v>939</v>
      </c>
      <c r="E506" s="167" t="s">
        <v>2485</v>
      </c>
      <c r="F506" s="167" t="s">
        <v>2488</v>
      </c>
      <c r="G506" s="168">
        <f t="shared" si="63"/>
        <v>4.3209876543209872E-3</v>
      </c>
      <c r="H506" s="167">
        <v>3</v>
      </c>
      <c r="I506" s="168">
        <f t="shared" si="62"/>
        <v>1.4403292181069957E-3</v>
      </c>
    </row>
    <row r="507" spans="1:9" ht="15.3" x14ac:dyDescent="0.5">
      <c r="A507" s="167" t="s">
        <v>1065</v>
      </c>
      <c r="B507" s="70" t="s">
        <v>1816</v>
      </c>
      <c r="C507" s="4" t="s">
        <v>195</v>
      </c>
      <c r="D507" s="125" t="s">
        <v>939</v>
      </c>
      <c r="E507" s="167" t="s">
        <v>2485</v>
      </c>
      <c r="F507" s="167" t="s">
        <v>2488</v>
      </c>
      <c r="G507" s="168">
        <f t="shared" si="63"/>
        <v>4.3209876543209872E-3</v>
      </c>
      <c r="H507" s="167">
        <v>3</v>
      </c>
      <c r="I507" s="168">
        <f t="shared" si="62"/>
        <v>1.4403292181069957E-3</v>
      </c>
    </row>
    <row r="508" spans="1:9" ht="15.3" x14ac:dyDescent="0.5">
      <c r="A508" s="167" t="s">
        <v>1066</v>
      </c>
      <c r="B508" s="70" t="s">
        <v>1817</v>
      </c>
      <c r="C508" s="4" t="s">
        <v>195</v>
      </c>
      <c r="D508" s="125" t="s">
        <v>1845</v>
      </c>
      <c r="E508" s="167" t="s">
        <v>2494</v>
      </c>
      <c r="F508" s="167" t="s">
        <v>2502</v>
      </c>
      <c r="G508" s="168">
        <f>10/1620</f>
        <v>6.1728395061728392E-3</v>
      </c>
      <c r="H508" s="167">
        <v>3</v>
      </c>
      <c r="I508" s="168">
        <f t="shared" si="62"/>
        <v>2.0576131687242796E-3</v>
      </c>
    </row>
    <row r="509" spans="1:9" ht="15.3" x14ac:dyDescent="0.5">
      <c r="A509" s="167" t="s">
        <v>1067</v>
      </c>
      <c r="B509" s="70" t="s">
        <v>804</v>
      </c>
      <c r="C509" s="4" t="s">
        <v>195</v>
      </c>
      <c r="D509" s="125" t="s">
        <v>939</v>
      </c>
      <c r="E509" s="167" t="s">
        <v>2485</v>
      </c>
      <c r="F509" s="167" t="s">
        <v>2488</v>
      </c>
      <c r="G509" s="168">
        <f>7/1620</f>
        <v>4.3209876543209872E-3</v>
      </c>
      <c r="H509" s="167">
        <v>3</v>
      </c>
      <c r="I509" s="168">
        <f t="shared" si="62"/>
        <v>1.4403292181069957E-3</v>
      </c>
    </row>
    <row r="510" spans="1:9" ht="15.3" x14ac:dyDescent="0.5">
      <c r="A510" s="167" t="s">
        <v>1068</v>
      </c>
      <c r="B510" s="70" t="s">
        <v>1818</v>
      </c>
      <c r="C510" s="4" t="s">
        <v>195</v>
      </c>
      <c r="D510" s="125" t="s">
        <v>939</v>
      </c>
      <c r="E510" s="167" t="s">
        <v>2485</v>
      </c>
      <c r="F510" s="167" t="s">
        <v>2488</v>
      </c>
      <c r="G510" s="168">
        <f t="shared" ref="G510:G513" si="64">7/1620</f>
        <v>4.3209876543209872E-3</v>
      </c>
      <c r="H510" s="167">
        <v>3</v>
      </c>
      <c r="I510" s="168">
        <f>G510/H510</f>
        <v>1.4403292181069957E-3</v>
      </c>
    </row>
    <row r="511" spans="1:9" ht="15.3" x14ac:dyDescent="0.5">
      <c r="A511" s="167" t="s">
        <v>1069</v>
      </c>
      <c r="B511" s="70" t="s">
        <v>786</v>
      </c>
      <c r="C511" s="4" t="s">
        <v>195</v>
      </c>
      <c r="D511" s="125" t="s">
        <v>939</v>
      </c>
      <c r="E511" s="167" t="s">
        <v>2485</v>
      </c>
      <c r="F511" s="167" t="s">
        <v>2488</v>
      </c>
      <c r="G511" s="168">
        <f t="shared" si="64"/>
        <v>4.3209876543209872E-3</v>
      </c>
      <c r="H511" s="167">
        <v>3</v>
      </c>
      <c r="I511" s="168">
        <f t="shared" ref="I511:I524" si="65">G511/H511</f>
        <v>1.4403292181069957E-3</v>
      </c>
    </row>
    <row r="512" spans="1:9" ht="15.3" x14ac:dyDescent="0.5">
      <c r="A512" s="167" t="s">
        <v>1485</v>
      </c>
      <c r="B512" s="70" t="s">
        <v>801</v>
      </c>
      <c r="C512" s="4" t="s">
        <v>195</v>
      </c>
      <c r="D512" s="125" t="s">
        <v>939</v>
      </c>
      <c r="E512" s="167" t="s">
        <v>2485</v>
      </c>
      <c r="F512" s="167" t="s">
        <v>2488</v>
      </c>
      <c r="G512" s="168">
        <f t="shared" si="64"/>
        <v>4.3209876543209872E-3</v>
      </c>
      <c r="H512" s="167">
        <v>3</v>
      </c>
      <c r="I512" s="168">
        <f t="shared" si="65"/>
        <v>1.4403292181069957E-3</v>
      </c>
    </row>
    <row r="513" spans="1:9" ht="15.3" x14ac:dyDescent="0.5">
      <c r="A513" s="167" t="s">
        <v>1486</v>
      </c>
      <c r="B513" s="70" t="s">
        <v>1819</v>
      </c>
      <c r="C513" s="4" t="s">
        <v>195</v>
      </c>
      <c r="D513" s="125" t="s">
        <v>939</v>
      </c>
      <c r="E513" s="167" t="s">
        <v>2485</v>
      </c>
      <c r="F513" s="167" t="s">
        <v>2488</v>
      </c>
      <c r="G513" s="168">
        <f t="shared" si="64"/>
        <v>4.3209876543209872E-3</v>
      </c>
      <c r="H513" s="167">
        <v>3</v>
      </c>
      <c r="I513" s="168">
        <f t="shared" si="65"/>
        <v>1.4403292181069957E-3</v>
      </c>
    </row>
    <row r="514" spans="1:9" ht="15.3" x14ac:dyDescent="0.5">
      <c r="A514" s="167" t="s">
        <v>1487</v>
      </c>
      <c r="B514" s="70" t="s">
        <v>1820</v>
      </c>
      <c r="C514" s="4" t="s">
        <v>195</v>
      </c>
      <c r="D514" s="125" t="s">
        <v>940</v>
      </c>
      <c r="E514" s="167" t="s">
        <v>2486</v>
      </c>
      <c r="F514" s="167" t="s">
        <v>2489</v>
      </c>
      <c r="G514" s="168">
        <f>2/1620</f>
        <v>1.2345679012345679E-3</v>
      </c>
      <c r="H514" s="167">
        <v>3</v>
      </c>
      <c r="I514" s="168">
        <f t="shared" si="65"/>
        <v>4.1152263374485596E-4</v>
      </c>
    </row>
    <row r="515" spans="1:9" ht="15.3" x14ac:dyDescent="0.5">
      <c r="A515" s="167" t="s">
        <v>1488</v>
      </c>
      <c r="B515" s="70" t="s">
        <v>1821</v>
      </c>
      <c r="C515" s="4" t="s">
        <v>125</v>
      </c>
      <c r="D515" s="125" t="s">
        <v>939</v>
      </c>
      <c r="E515" s="167" t="s">
        <v>2485</v>
      </c>
      <c r="F515" s="167" t="s">
        <v>2488</v>
      </c>
      <c r="G515" s="168">
        <f>7/1620</f>
        <v>4.3209876543209872E-3</v>
      </c>
      <c r="H515" s="167">
        <v>3</v>
      </c>
      <c r="I515" s="168">
        <f t="shared" si="65"/>
        <v>1.4403292181069957E-3</v>
      </c>
    </row>
    <row r="516" spans="1:9" ht="15.3" x14ac:dyDescent="0.5">
      <c r="A516" s="167" t="s">
        <v>1489</v>
      </c>
      <c r="B516" s="70" t="s">
        <v>1822</v>
      </c>
      <c r="C516" s="4" t="s">
        <v>195</v>
      </c>
      <c r="D516" s="125" t="s">
        <v>939</v>
      </c>
      <c r="E516" s="167" t="s">
        <v>2485</v>
      </c>
      <c r="F516" s="167" t="s">
        <v>2488</v>
      </c>
      <c r="G516" s="168">
        <f t="shared" ref="G516:G519" si="66">7/1620</f>
        <v>4.3209876543209872E-3</v>
      </c>
      <c r="H516" s="167">
        <v>3</v>
      </c>
      <c r="I516" s="168">
        <f t="shared" si="65"/>
        <v>1.4403292181069957E-3</v>
      </c>
    </row>
    <row r="517" spans="1:9" ht="15.3" x14ac:dyDescent="0.5">
      <c r="A517" s="167" t="s">
        <v>1490</v>
      </c>
      <c r="B517" s="70" t="s">
        <v>1823</v>
      </c>
      <c r="C517" s="4" t="s">
        <v>195</v>
      </c>
      <c r="D517" s="125" t="s">
        <v>939</v>
      </c>
      <c r="E517" s="167" t="s">
        <v>2485</v>
      </c>
      <c r="F517" s="167" t="s">
        <v>2488</v>
      </c>
      <c r="G517" s="168">
        <f t="shared" si="66"/>
        <v>4.3209876543209872E-3</v>
      </c>
      <c r="H517" s="167">
        <v>3</v>
      </c>
      <c r="I517" s="168">
        <f t="shared" si="65"/>
        <v>1.4403292181069957E-3</v>
      </c>
    </row>
    <row r="518" spans="1:9" ht="15.3" x14ac:dyDescent="0.5">
      <c r="A518" s="167" t="s">
        <v>1491</v>
      </c>
      <c r="B518" s="70" t="s">
        <v>1824</v>
      </c>
      <c r="C518" s="4" t="s">
        <v>125</v>
      </c>
      <c r="D518" s="125" t="s">
        <v>939</v>
      </c>
      <c r="E518" s="167" t="s">
        <v>2485</v>
      </c>
      <c r="F518" s="167" t="s">
        <v>2488</v>
      </c>
      <c r="G518" s="168">
        <f t="shared" si="66"/>
        <v>4.3209876543209872E-3</v>
      </c>
      <c r="H518" s="167">
        <v>3</v>
      </c>
      <c r="I518" s="168">
        <f t="shared" si="65"/>
        <v>1.4403292181069957E-3</v>
      </c>
    </row>
    <row r="519" spans="1:9" ht="15.3" x14ac:dyDescent="0.5">
      <c r="A519" s="167" t="s">
        <v>1492</v>
      </c>
      <c r="B519" s="70" t="s">
        <v>1825</v>
      </c>
      <c r="C519" s="4" t="s">
        <v>125</v>
      </c>
      <c r="D519" s="125" t="s">
        <v>939</v>
      </c>
      <c r="E519" s="167" t="s">
        <v>2485</v>
      </c>
      <c r="F519" s="167" t="s">
        <v>2488</v>
      </c>
      <c r="G519" s="168">
        <f t="shared" si="66"/>
        <v>4.3209876543209872E-3</v>
      </c>
      <c r="H519" s="167">
        <v>3</v>
      </c>
      <c r="I519" s="168">
        <f t="shared" si="65"/>
        <v>1.4403292181069957E-3</v>
      </c>
    </row>
    <row r="520" spans="1:9" ht="15.3" x14ac:dyDescent="0.5">
      <c r="A520" s="167" t="s">
        <v>1493</v>
      </c>
      <c r="B520" s="70" t="s">
        <v>1826</v>
      </c>
      <c r="C520" s="4" t="s">
        <v>1077</v>
      </c>
      <c r="D520" s="125" t="s">
        <v>1846</v>
      </c>
      <c r="E520" s="167" t="s">
        <v>2495</v>
      </c>
      <c r="F520" s="167" t="s">
        <v>2503</v>
      </c>
      <c r="G520" s="168">
        <f>5/1620</f>
        <v>3.0864197530864196E-3</v>
      </c>
      <c r="H520" s="167">
        <v>3</v>
      </c>
      <c r="I520" s="168">
        <f t="shared" si="65"/>
        <v>1.0288065843621398E-3</v>
      </c>
    </row>
    <row r="521" spans="1:9" ht="15.3" x14ac:dyDescent="0.5">
      <c r="A521" s="167" t="s">
        <v>1494</v>
      </c>
      <c r="B521" s="70" t="s">
        <v>1827</v>
      </c>
      <c r="C521" s="4" t="s">
        <v>195</v>
      </c>
      <c r="D521" s="125" t="s">
        <v>939</v>
      </c>
      <c r="E521" s="167" t="s">
        <v>2485</v>
      </c>
      <c r="F521" s="167" t="s">
        <v>2488</v>
      </c>
      <c r="G521" s="168">
        <f>7/1620</f>
        <v>4.3209876543209872E-3</v>
      </c>
      <c r="H521" s="167">
        <v>3</v>
      </c>
      <c r="I521" s="168">
        <f t="shared" si="65"/>
        <v>1.4403292181069957E-3</v>
      </c>
    </row>
    <row r="522" spans="1:9" ht="15.3" x14ac:dyDescent="0.5">
      <c r="A522" s="167" t="s">
        <v>1495</v>
      </c>
      <c r="B522" s="70" t="s">
        <v>1828</v>
      </c>
      <c r="C522" s="4" t="s">
        <v>195</v>
      </c>
      <c r="D522" s="125" t="s">
        <v>939</v>
      </c>
      <c r="E522" s="167" t="s">
        <v>2485</v>
      </c>
      <c r="F522" s="167" t="s">
        <v>2488</v>
      </c>
      <c r="G522" s="168">
        <f t="shared" ref="G522:G523" si="67">7/1620</f>
        <v>4.3209876543209872E-3</v>
      </c>
      <c r="H522" s="167">
        <v>3</v>
      </c>
      <c r="I522" s="168">
        <f t="shared" si="65"/>
        <v>1.4403292181069957E-3</v>
      </c>
    </row>
    <row r="523" spans="1:9" ht="15.3" x14ac:dyDescent="0.5">
      <c r="A523" s="167" t="s">
        <v>1496</v>
      </c>
      <c r="B523" s="70" t="s">
        <v>1829</v>
      </c>
      <c r="C523" s="4" t="s">
        <v>195</v>
      </c>
      <c r="D523" s="125" t="s">
        <v>939</v>
      </c>
      <c r="E523" s="167" t="s">
        <v>2485</v>
      </c>
      <c r="F523" s="167" t="s">
        <v>2488</v>
      </c>
      <c r="G523" s="168">
        <f t="shared" si="67"/>
        <v>4.3209876543209872E-3</v>
      </c>
      <c r="H523" s="167">
        <v>3</v>
      </c>
      <c r="I523" s="168">
        <f t="shared" si="65"/>
        <v>1.4403292181069957E-3</v>
      </c>
    </row>
    <row r="524" spans="1:9" ht="15.3" x14ac:dyDescent="0.5">
      <c r="A524" s="167" t="s">
        <v>1497</v>
      </c>
      <c r="B524" s="70" t="s">
        <v>809</v>
      </c>
      <c r="C524" s="4" t="s">
        <v>195</v>
      </c>
      <c r="D524" s="125" t="s">
        <v>987</v>
      </c>
      <c r="E524" s="167" t="s">
        <v>2496</v>
      </c>
      <c r="F524" s="167" t="s">
        <v>2504</v>
      </c>
      <c r="G524" s="168">
        <f>14/1620</f>
        <v>8.6419753086419745E-3</v>
      </c>
      <c r="H524" s="167">
        <v>3</v>
      </c>
      <c r="I524" s="168">
        <f t="shared" si="65"/>
        <v>2.8806584362139915E-3</v>
      </c>
    </row>
    <row r="525" spans="1:9" ht="15.3" x14ac:dyDescent="0.5">
      <c r="A525" s="167" t="s">
        <v>1498</v>
      </c>
      <c r="B525" s="70" t="s">
        <v>789</v>
      </c>
      <c r="C525" s="4" t="s">
        <v>195</v>
      </c>
      <c r="D525" s="125" t="s">
        <v>987</v>
      </c>
      <c r="E525" s="167" t="s">
        <v>2496</v>
      </c>
      <c r="F525" s="167" t="s">
        <v>2504</v>
      </c>
      <c r="G525" s="168">
        <f>14/1620</f>
        <v>8.6419753086419745E-3</v>
      </c>
      <c r="H525" s="167">
        <v>3</v>
      </c>
      <c r="I525" s="168">
        <f>G525/H525</f>
        <v>2.8806584362139915E-3</v>
      </c>
    </row>
    <row r="526" spans="1:9" ht="15.3" x14ac:dyDescent="0.5">
      <c r="A526" s="167" t="s">
        <v>1499</v>
      </c>
      <c r="B526" s="70" t="s">
        <v>1830</v>
      </c>
      <c r="C526" s="4" t="s">
        <v>195</v>
      </c>
      <c r="D526" s="125" t="s">
        <v>939</v>
      </c>
      <c r="E526" s="167" t="s">
        <v>2485</v>
      </c>
      <c r="F526" s="167" t="s">
        <v>2488</v>
      </c>
      <c r="G526" s="168">
        <f>7/1620</f>
        <v>4.3209876543209872E-3</v>
      </c>
      <c r="H526" s="167">
        <v>3</v>
      </c>
      <c r="I526" s="168">
        <f t="shared" ref="I526:I543" si="68">G526/H526</f>
        <v>1.4403292181069957E-3</v>
      </c>
    </row>
    <row r="527" spans="1:9" ht="15.3" x14ac:dyDescent="0.5">
      <c r="A527" s="167" t="s">
        <v>1500</v>
      </c>
      <c r="B527" s="70" t="s">
        <v>1831</v>
      </c>
      <c r="C527" s="4" t="s">
        <v>195</v>
      </c>
      <c r="D527" s="125" t="s">
        <v>939</v>
      </c>
      <c r="E527" s="167" t="s">
        <v>2485</v>
      </c>
      <c r="F527" s="167" t="s">
        <v>2488</v>
      </c>
      <c r="G527" s="168">
        <f t="shared" ref="G527:G528" si="69">7/1620</f>
        <v>4.3209876543209872E-3</v>
      </c>
      <c r="H527" s="167">
        <v>3</v>
      </c>
      <c r="I527" s="168">
        <f t="shared" si="68"/>
        <v>1.4403292181069957E-3</v>
      </c>
    </row>
    <row r="528" spans="1:9" ht="15.3" x14ac:dyDescent="0.5">
      <c r="A528" s="167" t="s">
        <v>1501</v>
      </c>
      <c r="B528" s="70" t="s">
        <v>760</v>
      </c>
      <c r="C528" s="4" t="s">
        <v>125</v>
      </c>
      <c r="D528" s="125" t="s">
        <v>939</v>
      </c>
      <c r="E528" s="167" t="s">
        <v>2485</v>
      </c>
      <c r="F528" s="167" t="s">
        <v>2488</v>
      </c>
      <c r="G528" s="168">
        <f t="shared" si="69"/>
        <v>4.3209876543209872E-3</v>
      </c>
      <c r="H528" s="167">
        <v>3</v>
      </c>
      <c r="I528" s="168">
        <f t="shared" si="68"/>
        <v>1.4403292181069957E-3</v>
      </c>
    </row>
    <row r="529" spans="1:9" ht="15.3" x14ac:dyDescent="0.5">
      <c r="A529" s="167" t="s">
        <v>1502</v>
      </c>
      <c r="B529" s="70" t="s">
        <v>785</v>
      </c>
      <c r="C529" s="4" t="s">
        <v>195</v>
      </c>
      <c r="D529" s="125" t="s">
        <v>987</v>
      </c>
      <c r="E529" s="167" t="s">
        <v>2496</v>
      </c>
      <c r="F529" s="167" t="s">
        <v>2504</v>
      </c>
      <c r="G529" s="168">
        <f>14/1620</f>
        <v>8.6419753086419745E-3</v>
      </c>
      <c r="H529" s="167">
        <v>3</v>
      </c>
      <c r="I529" s="168">
        <f t="shared" si="68"/>
        <v>2.8806584362139915E-3</v>
      </c>
    </row>
    <row r="530" spans="1:9" ht="15.3" x14ac:dyDescent="0.5">
      <c r="A530" s="167" t="s">
        <v>1503</v>
      </c>
      <c r="B530" s="70" t="s">
        <v>790</v>
      </c>
      <c r="C530" s="4" t="s">
        <v>195</v>
      </c>
      <c r="D530" s="125" t="s">
        <v>940</v>
      </c>
      <c r="E530" s="167" t="s">
        <v>2486</v>
      </c>
      <c r="F530" s="167" t="s">
        <v>2489</v>
      </c>
      <c r="G530" s="168">
        <f>2/1620</f>
        <v>1.2345679012345679E-3</v>
      </c>
      <c r="H530" s="167">
        <v>3</v>
      </c>
      <c r="I530" s="168">
        <f t="shared" si="68"/>
        <v>4.1152263374485596E-4</v>
      </c>
    </row>
    <row r="531" spans="1:9" ht="15.3" x14ac:dyDescent="0.5">
      <c r="A531" s="167" t="s">
        <v>2446</v>
      </c>
      <c r="B531" s="70" t="s">
        <v>1832</v>
      </c>
      <c r="C531" s="4" t="s">
        <v>195</v>
      </c>
      <c r="D531" s="125" t="s">
        <v>939</v>
      </c>
      <c r="E531" s="167" t="s">
        <v>2485</v>
      </c>
      <c r="F531" s="167" t="s">
        <v>2488</v>
      </c>
      <c r="G531" s="168">
        <f>7/1620</f>
        <v>4.3209876543209872E-3</v>
      </c>
      <c r="H531" s="167">
        <v>3</v>
      </c>
      <c r="I531" s="168">
        <f t="shared" si="68"/>
        <v>1.4403292181069957E-3</v>
      </c>
    </row>
    <row r="532" spans="1:9" ht="15.3" x14ac:dyDescent="0.5">
      <c r="A532" s="167" t="s">
        <v>2447</v>
      </c>
      <c r="B532" s="70" t="s">
        <v>1833</v>
      </c>
      <c r="C532" s="4" t="s">
        <v>195</v>
      </c>
      <c r="D532" s="125" t="s">
        <v>939</v>
      </c>
      <c r="E532" s="167" t="s">
        <v>2485</v>
      </c>
      <c r="F532" s="167" t="s">
        <v>2488</v>
      </c>
      <c r="G532" s="168">
        <f>7/1620</f>
        <v>4.3209876543209872E-3</v>
      </c>
      <c r="H532" s="167">
        <v>3</v>
      </c>
      <c r="I532" s="168">
        <f t="shared" si="68"/>
        <v>1.4403292181069957E-3</v>
      </c>
    </row>
    <row r="533" spans="1:9" ht="15.3" x14ac:dyDescent="0.5">
      <c r="A533" s="167" t="s">
        <v>2448</v>
      </c>
      <c r="B533" s="70" t="s">
        <v>1847</v>
      </c>
      <c r="C533" s="4" t="s">
        <v>196</v>
      </c>
      <c r="D533" s="125" t="s">
        <v>940</v>
      </c>
      <c r="E533" s="167" t="s">
        <v>2486</v>
      </c>
      <c r="F533" s="167" t="s">
        <v>2489</v>
      </c>
      <c r="G533" s="168">
        <f>2/1620</f>
        <v>1.2345679012345679E-3</v>
      </c>
      <c r="H533" s="167">
        <v>3</v>
      </c>
      <c r="I533" s="168">
        <f t="shared" si="68"/>
        <v>4.1152263374485596E-4</v>
      </c>
    </row>
    <row r="534" spans="1:9" ht="15.3" x14ac:dyDescent="0.5">
      <c r="A534" s="167" t="s">
        <v>2449</v>
      </c>
      <c r="B534" s="70" t="s">
        <v>1848</v>
      </c>
      <c r="C534" s="4" t="s">
        <v>196</v>
      </c>
      <c r="D534" s="125" t="s">
        <v>940</v>
      </c>
      <c r="E534" s="167" t="s">
        <v>2486</v>
      </c>
      <c r="F534" s="167" t="s">
        <v>2489</v>
      </c>
      <c r="G534" s="168">
        <f t="shared" ref="G534:G535" si="70">2/1620</f>
        <v>1.2345679012345679E-3</v>
      </c>
      <c r="H534" s="167">
        <v>3</v>
      </c>
      <c r="I534" s="168">
        <f t="shared" si="68"/>
        <v>4.1152263374485596E-4</v>
      </c>
    </row>
    <row r="535" spans="1:9" ht="15.3" x14ac:dyDescent="0.5">
      <c r="A535" s="167" t="s">
        <v>2450</v>
      </c>
      <c r="B535" s="70" t="s">
        <v>1849</v>
      </c>
      <c r="C535" s="4" t="s">
        <v>1062</v>
      </c>
      <c r="D535" s="125" t="s">
        <v>940</v>
      </c>
      <c r="E535" s="167" t="s">
        <v>2486</v>
      </c>
      <c r="F535" s="167" t="s">
        <v>2489</v>
      </c>
      <c r="G535" s="168">
        <f t="shared" si="70"/>
        <v>1.2345679012345679E-3</v>
      </c>
      <c r="H535" s="167">
        <v>3</v>
      </c>
      <c r="I535" s="168">
        <f t="shared" si="68"/>
        <v>4.1152263374485596E-4</v>
      </c>
    </row>
    <row r="536" spans="1:9" ht="15.3" x14ac:dyDescent="0.5">
      <c r="A536" s="167" t="s">
        <v>2451</v>
      </c>
      <c r="B536" s="70" t="s">
        <v>1850</v>
      </c>
      <c r="C536" s="4" t="s">
        <v>313</v>
      </c>
      <c r="D536" s="125" t="s">
        <v>939</v>
      </c>
      <c r="E536" s="167" t="s">
        <v>2485</v>
      </c>
      <c r="F536" s="167" t="s">
        <v>2488</v>
      </c>
      <c r="G536" s="168">
        <f>7/1620</f>
        <v>4.3209876543209872E-3</v>
      </c>
      <c r="H536" s="167">
        <v>3</v>
      </c>
      <c r="I536" s="168">
        <f t="shared" si="68"/>
        <v>1.4403292181069957E-3</v>
      </c>
    </row>
    <row r="537" spans="1:9" ht="15.3" x14ac:dyDescent="0.5">
      <c r="A537" s="167" t="s">
        <v>2452</v>
      </c>
      <c r="B537" s="70" t="s">
        <v>1851</v>
      </c>
      <c r="C537" s="4" t="s">
        <v>195</v>
      </c>
      <c r="D537" s="125" t="s">
        <v>939</v>
      </c>
      <c r="E537" s="167" t="s">
        <v>2485</v>
      </c>
      <c r="F537" s="167" t="s">
        <v>2488</v>
      </c>
      <c r="G537" s="168">
        <f t="shared" ref="G537:G539" si="71">7/1620</f>
        <v>4.3209876543209872E-3</v>
      </c>
      <c r="H537" s="167">
        <v>3</v>
      </c>
      <c r="I537" s="168">
        <f t="shared" si="68"/>
        <v>1.4403292181069957E-3</v>
      </c>
    </row>
    <row r="538" spans="1:9" ht="15.3" x14ac:dyDescent="0.5">
      <c r="A538" s="167" t="s">
        <v>2453</v>
      </c>
      <c r="B538" s="70" t="s">
        <v>1834</v>
      </c>
      <c r="C538" s="4" t="s">
        <v>195</v>
      </c>
      <c r="D538" s="125" t="s">
        <v>939</v>
      </c>
      <c r="E538" s="167" t="s">
        <v>2485</v>
      </c>
      <c r="F538" s="167" t="s">
        <v>2488</v>
      </c>
      <c r="G538" s="168">
        <f t="shared" si="71"/>
        <v>4.3209876543209872E-3</v>
      </c>
      <c r="H538" s="167">
        <v>3</v>
      </c>
      <c r="I538" s="168">
        <f t="shared" si="68"/>
        <v>1.4403292181069957E-3</v>
      </c>
    </row>
    <row r="539" spans="1:9" ht="15.3" x14ac:dyDescent="0.5">
      <c r="A539" s="167" t="s">
        <v>2454</v>
      </c>
      <c r="B539" s="70" t="s">
        <v>1835</v>
      </c>
      <c r="C539" s="4" t="s">
        <v>195</v>
      </c>
      <c r="D539" s="125" t="s">
        <v>939</v>
      </c>
      <c r="E539" s="167" t="s">
        <v>2485</v>
      </c>
      <c r="F539" s="167" t="s">
        <v>2488</v>
      </c>
      <c r="G539" s="168">
        <f t="shared" si="71"/>
        <v>4.3209876543209872E-3</v>
      </c>
      <c r="H539" s="167">
        <v>3</v>
      </c>
      <c r="I539" s="168">
        <f t="shared" si="68"/>
        <v>1.4403292181069957E-3</v>
      </c>
    </row>
    <row r="540" spans="1:9" ht="15.3" x14ac:dyDescent="0.5">
      <c r="A540" s="167" t="s">
        <v>2455</v>
      </c>
      <c r="B540" s="70" t="s">
        <v>1836</v>
      </c>
      <c r="C540" s="4" t="s">
        <v>195</v>
      </c>
      <c r="D540" s="125" t="s">
        <v>912</v>
      </c>
      <c r="E540" s="167" t="s">
        <v>2497</v>
      </c>
      <c r="F540" s="167" t="s">
        <v>2505</v>
      </c>
      <c r="G540" s="168">
        <f>45/1620</f>
        <v>2.7777777777777776E-2</v>
      </c>
      <c r="H540" s="167">
        <v>3</v>
      </c>
      <c r="I540" s="168">
        <f t="shared" si="68"/>
        <v>9.2592592592592587E-3</v>
      </c>
    </row>
    <row r="541" spans="1:9" ht="15.3" x14ac:dyDescent="0.5">
      <c r="A541" s="167" t="s">
        <v>2456</v>
      </c>
      <c r="B541" s="70" t="s">
        <v>1837</v>
      </c>
      <c r="C541" s="4" t="s">
        <v>195</v>
      </c>
      <c r="D541" s="125" t="s">
        <v>912</v>
      </c>
      <c r="E541" s="167" t="s">
        <v>2497</v>
      </c>
      <c r="F541" s="167" t="s">
        <v>2505</v>
      </c>
      <c r="G541" s="168">
        <f t="shared" ref="G541:G542" si="72">45/1620</f>
        <v>2.7777777777777776E-2</v>
      </c>
      <c r="H541" s="167">
        <v>3</v>
      </c>
      <c r="I541" s="168">
        <f t="shared" si="68"/>
        <v>9.2592592592592587E-3</v>
      </c>
    </row>
    <row r="542" spans="1:9" ht="15.3" x14ac:dyDescent="0.5">
      <c r="A542" s="167" t="s">
        <v>2457</v>
      </c>
      <c r="B542" s="70" t="s">
        <v>1838</v>
      </c>
      <c r="C542" s="4" t="s">
        <v>195</v>
      </c>
      <c r="D542" s="125" t="s">
        <v>912</v>
      </c>
      <c r="E542" s="167" t="s">
        <v>2497</v>
      </c>
      <c r="F542" s="167" t="s">
        <v>2505</v>
      </c>
      <c r="G542" s="168">
        <f t="shared" si="72"/>
        <v>2.7777777777777776E-2</v>
      </c>
      <c r="H542" s="167">
        <v>3</v>
      </c>
      <c r="I542" s="168">
        <f t="shared" si="68"/>
        <v>9.2592592592592587E-3</v>
      </c>
    </row>
    <row r="543" spans="1:9" ht="15.3" x14ac:dyDescent="0.5">
      <c r="A543" s="167" t="s">
        <v>2458</v>
      </c>
      <c r="B543" s="70" t="s">
        <v>1852</v>
      </c>
      <c r="C543" s="4" t="s">
        <v>196</v>
      </c>
      <c r="D543" s="125" t="s">
        <v>1111</v>
      </c>
      <c r="E543" s="167" t="s">
        <v>2498</v>
      </c>
      <c r="F543" s="167" t="s">
        <v>2506</v>
      </c>
      <c r="G543" s="168">
        <f>3/1620</f>
        <v>1.8518518518518519E-3</v>
      </c>
      <c r="H543" s="167">
        <v>3</v>
      </c>
      <c r="I543" s="168">
        <f t="shared" si="68"/>
        <v>6.1728395061728394E-4</v>
      </c>
    </row>
    <row r="544" spans="1:9" ht="15.3" x14ac:dyDescent="0.5">
      <c r="A544" s="167" t="s">
        <v>2459</v>
      </c>
      <c r="B544" s="70" t="s">
        <v>965</v>
      </c>
      <c r="C544" s="4" t="s">
        <v>196</v>
      </c>
      <c r="D544" s="125" t="s">
        <v>1111</v>
      </c>
      <c r="E544" s="167" t="s">
        <v>2498</v>
      </c>
      <c r="F544" s="167" t="s">
        <v>2506</v>
      </c>
      <c r="G544" s="168">
        <f>3/1620</f>
        <v>1.8518518518518519E-3</v>
      </c>
      <c r="H544" s="167">
        <v>3</v>
      </c>
      <c r="I544" s="168">
        <f>G544/H544</f>
        <v>6.1728395061728394E-4</v>
      </c>
    </row>
    <row r="545" spans="1:9" ht="15.3" x14ac:dyDescent="0.5">
      <c r="A545" s="167" t="s">
        <v>2460</v>
      </c>
      <c r="B545" s="70" t="s">
        <v>1839</v>
      </c>
      <c r="C545" s="4" t="s">
        <v>195</v>
      </c>
      <c r="D545" s="125" t="s">
        <v>939</v>
      </c>
      <c r="E545" s="167" t="s">
        <v>2485</v>
      </c>
      <c r="F545" s="167" t="s">
        <v>2488</v>
      </c>
      <c r="G545" s="168">
        <f t="shared" ref="G545:G548" si="73">7/1620</f>
        <v>4.3209876543209872E-3</v>
      </c>
      <c r="H545" s="167">
        <v>3</v>
      </c>
      <c r="I545" s="168">
        <f t="shared" ref="I545:I549" si="74">G545/H545</f>
        <v>1.4403292181069957E-3</v>
      </c>
    </row>
    <row r="546" spans="1:9" ht="15.3" x14ac:dyDescent="0.5">
      <c r="A546" s="167" t="s">
        <v>2461</v>
      </c>
      <c r="B546" s="70" t="s">
        <v>1840</v>
      </c>
      <c r="C546" s="4" t="s">
        <v>195</v>
      </c>
      <c r="D546" s="125" t="s">
        <v>939</v>
      </c>
      <c r="E546" s="167" t="s">
        <v>2485</v>
      </c>
      <c r="F546" s="167" t="s">
        <v>2488</v>
      </c>
      <c r="G546" s="168">
        <f t="shared" si="73"/>
        <v>4.3209876543209872E-3</v>
      </c>
      <c r="H546" s="167">
        <v>3</v>
      </c>
      <c r="I546" s="168">
        <f t="shared" si="74"/>
        <v>1.4403292181069957E-3</v>
      </c>
    </row>
    <row r="547" spans="1:9" ht="15.3" x14ac:dyDescent="0.5">
      <c r="A547" s="167" t="s">
        <v>2462</v>
      </c>
      <c r="B547" s="70" t="s">
        <v>1841</v>
      </c>
      <c r="C547" s="4" t="s">
        <v>125</v>
      </c>
      <c r="D547" s="125" t="s">
        <v>939</v>
      </c>
      <c r="E547" s="167" t="s">
        <v>2485</v>
      </c>
      <c r="F547" s="167" t="s">
        <v>2488</v>
      </c>
      <c r="G547" s="168">
        <f t="shared" si="73"/>
        <v>4.3209876543209872E-3</v>
      </c>
      <c r="H547" s="167">
        <v>3</v>
      </c>
      <c r="I547" s="168">
        <f t="shared" si="74"/>
        <v>1.4403292181069957E-3</v>
      </c>
    </row>
    <row r="548" spans="1:9" ht="15.3" x14ac:dyDescent="0.5">
      <c r="A548" s="167" t="s">
        <v>2463</v>
      </c>
      <c r="B548" s="70" t="s">
        <v>1842</v>
      </c>
      <c r="C548" s="4" t="s">
        <v>125</v>
      </c>
      <c r="D548" s="125" t="s">
        <v>939</v>
      </c>
      <c r="E548" s="167" t="s">
        <v>2485</v>
      </c>
      <c r="F548" s="167" t="s">
        <v>2488</v>
      </c>
      <c r="G548" s="168">
        <f t="shared" si="73"/>
        <v>4.3209876543209872E-3</v>
      </c>
      <c r="H548" s="167">
        <v>3</v>
      </c>
      <c r="I548" s="168">
        <f t="shared" si="74"/>
        <v>1.4403292181069957E-3</v>
      </c>
    </row>
    <row r="549" spans="1:9" ht="15.3" x14ac:dyDescent="0.5">
      <c r="A549" s="167" t="s">
        <v>2464</v>
      </c>
      <c r="B549" s="16" t="s">
        <v>993</v>
      </c>
      <c r="C549" s="6" t="s">
        <v>125</v>
      </c>
      <c r="D549" s="125" t="s">
        <v>333</v>
      </c>
      <c r="E549" s="167" t="s">
        <v>2487</v>
      </c>
      <c r="F549" s="167" t="s">
        <v>2490</v>
      </c>
      <c r="G549" s="168">
        <f>1/1620</f>
        <v>6.1728395061728394E-4</v>
      </c>
      <c r="H549" s="167">
        <v>3</v>
      </c>
      <c r="I549" s="168">
        <f t="shared" si="74"/>
        <v>2.0576131687242798E-4</v>
      </c>
    </row>
    <row r="550" spans="1:9" ht="15.3" x14ac:dyDescent="0.5">
      <c r="A550" s="169">
        <v>8</v>
      </c>
      <c r="B550" s="165" t="s">
        <v>1877</v>
      </c>
      <c r="C550" s="167"/>
      <c r="D550" s="167"/>
      <c r="E550" s="167"/>
      <c r="F550" s="167"/>
      <c r="G550" s="167"/>
      <c r="H550" s="167"/>
      <c r="I550" s="169" t="s">
        <v>1590</v>
      </c>
    </row>
    <row r="551" spans="1:9" ht="15.3" x14ac:dyDescent="0.5">
      <c r="A551" s="167" t="s">
        <v>499</v>
      </c>
      <c r="B551" s="70" t="s">
        <v>795</v>
      </c>
      <c r="C551" s="4" t="s">
        <v>1922</v>
      </c>
      <c r="D551" s="167" t="s">
        <v>1924</v>
      </c>
      <c r="E551" s="167" t="s">
        <v>2507</v>
      </c>
      <c r="F551" s="167" t="s">
        <v>2508</v>
      </c>
      <c r="G551" s="168">
        <f>30/1620</f>
        <v>1.8518518518518517E-2</v>
      </c>
      <c r="H551" s="167">
        <v>3</v>
      </c>
      <c r="I551" s="168">
        <f>G551/H551</f>
        <v>6.1728395061728392E-3</v>
      </c>
    </row>
    <row r="552" spans="1:9" ht="15.3" x14ac:dyDescent="0.5">
      <c r="A552" s="167" t="s">
        <v>500</v>
      </c>
      <c r="B552" s="70" t="s">
        <v>785</v>
      </c>
      <c r="C552" s="4" t="s">
        <v>195</v>
      </c>
      <c r="D552" s="167" t="s">
        <v>1845</v>
      </c>
      <c r="E552" s="167" t="s">
        <v>2494</v>
      </c>
      <c r="F552" s="167" t="s">
        <v>2502</v>
      </c>
      <c r="G552" s="168">
        <f>10/1620</f>
        <v>6.1728395061728392E-3</v>
      </c>
      <c r="H552" s="167">
        <v>3</v>
      </c>
      <c r="I552" s="168">
        <f t="shared" ref="I552:I586" si="75">G552/H552</f>
        <v>2.0576131687242796E-3</v>
      </c>
    </row>
    <row r="553" spans="1:9" ht="15.3" x14ac:dyDescent="0.5">
      <c r="A553" s="167" t="s">
        <v>501</v>
      </c>
      <c r="B553" s="70" t="s">
        <v>786</v>
      </c>
      <c r="C553" s="4" t="s">
        <v>195</v>
      </c>
      <c r="D553" s="167" t="s">
        <v>939</v>
      </c>
      <c r="E553" s="167" t="s">
        <v>2485</v>
      </c>
      <c r="F553" s="167" t="s">
        <v>2488</v>
      </c>
      <c r="G553" s="168">
        <f>7/1620</f>
        <v>4.3209876543209872E-3</v>
      </c>
      <c r="H553" s="167">
        <v>3</v>
      </c>
      <c r="I553" s="168">
        <f t="shared" si="75"/>
        <v>1.4403292181069957E-3</v>
      </c>
    </row>
    <row r="554" spans="1:9" ht="15.3" x14ac:dyDescent="0.5">
      <c r="A554" s="167" t="s">
        <v>502</v>
      </c>
      <c r="B554" s="70" t="s">
        <v>1878</v>
      </c>
      <c r="C554" s="4" t="s">
        <v>195</v>
      </c>
      <c r="D554" s="167" t="s">
        <v>939</v>
      </c>
      <c r="E554" s="167" t="s">
        <v>2485</v>
      </c>
      <c r="F554" s="167" t="s">
        <v>2488</v>
      </c>
      <c r="G554" s="168">
        <f t="shared" ref="G554:G567" si="76">7/1620</f>
        <v>4.3209876543209872E-3</v>
      </c>
      <c r="H554" s="167">
        <v>3</v>
      </c>
      <c r="I554" s="168">
        <f t="shared" si="75"/>
        <v>1.4403292181069957E-3</v>
      </c>
    </row>
    <row r="555" spans="1:9" ht="15.3" x14ac:dyDescent="0.5">
      <c r="A555" s="167" t="s">
        <v>503</v>
      </c>
      <c r="B555" s="70" t="s">
        <v>789</v>
      </c>
      <c r="C555" s="4" t="s">
        <v>195</v>
      </c>
      <c r="D555" s="167" t="s">
        <v>939</v>
      </c>
      <c r="E555" s="167" t="s">
        <v>2485</v>
      </c>
      <c r="F555" s="167" t="s">
        <v>2488</v>
      </c>
      <c r="G555" s="168">
        <f t="shared" si="76"/>
        <v>4.3209876543209872E-3</v>
      </c>
      <c r="H555" s="167">
        <v>3</v>
      </c>
      <c r="I555" s="168">
        <f t="shared" si="75"/>
        <v>1.4403292181069957E-3</v>
      </c>
    </row>
    <row r="556" spans="1:9" ht="15.3" x14ac:dyDescent="0.5">
      <c r="A556" s="167" t="s">
        <v>504</v>
      </c>
      <c r="B556" s="70" t="s">
        <v>808</v>
      </c>
      <c r="C556" s="4" t="s">
        <v>195</v>
      </c>
      <c r="D556" s="167" t="s">
        <v>939</v>
      </c>
      <c r="E556" s="167" t="s">
        <v>2485</v>
      </c>
      <c r="F556" s="167" t="s">
        <v>2488</v>
      </c>
      <c r="G556" s="168">
        <f t="shared" si="76"/>
        <v>4.3209876543209872E-3</v>
      </c>
      <c r="H556" s="167">
        <v>5</v>
      </c>
      <c r="I556" s="168">
        <f t="shared" si="75"/>
        <v>8.6419753086419747E-4</v>
      </c>
    </row>
    <row r="557" spans="1:9" ht="15.3" x14ac:dyDescent="0.5">
      <c r="A557" s="167" t="s">
        <v>505</v>
      </c>
      <c r="B557" s="70" t="s">
        <v>1879</v>
      </c>
      <c r="C557" s="4" t="s">
        <v>195</v>
      </c>
      <c r="D557" s="167" t="s">
        <v>939</v>
      </c>
      <c r="E557" s="167" t="s">
        <v>2485</v>
      </c>
      <c r="F557" s="167" t="s">
        <v>2488</v>
      </c>
      <c r="G557" s="168">
        <f t="shared" si="76"/>
        <v>4.3209876543209872E-3</v>
      </c>
      <c r="H557" s="167">
        <v>3</v>
      </c>
      <c r="I557" s="168">
        <f t="shared" si="75"/>
        <v>1.4403292181069957E-3</v>
      </c>
    </row>
    <row r="558" spans="1:9" ht="15.3" x14ac:dyDescent="0.5">
      <c r="A558" s="167" t="s">
        <v>506</v>
      </c>
      <c r="B558" s="70" t="s">
        <v>1925</v>
      </c>
      <c r="C558" s="4" t="s">
        <v>196</v>
      </c>
      <c r="D558" s="167" t="s">
        <v>939</v>
      </c>
      <c r="E558" s="167" t="s">
        <v>2485</v>
      </c>
      <c r="F558" s="167" t="s">
        <v>2488</v>
      </c>
      <c r="G558" s="168">
        <f t="shared" si="76"/>
        <v>4.3209876543209872E-3</v>
      </c>
      <c r="H558" s="167">
        <v>3</v>
      </c>
      <c r="I558" s="168">
        <f t="shared" si="75"/>
        <v>1.4403292181069957E-3</v>
      </c>
    </row>
    <row r="559" spans="1:9" ht="15.3" x14ac:dyDescent="0.5">
      <c r="A559" s="167" t="s">
        <v>507</v>
      </c>
      <c r="B559" s="70" t="s">
        <v>1926</v>
      </c>
      <c r="C559" s="4" t="s">
        <v>196</v>
      </c>
      <c r="D559" s="167" t="s">
        <v>939</v>
      </c>
      <c r="E559" s="167" t="s">
        <v>2485</v>
      </c>
      <c r="F559" s="167" t="s">
        <v>2488</v>
      </c>
      <c r="G559" s="168">
        <f t="shared" si="76"/>
        <v>4.3209876543209872E-3</v>
      </c>
      <c r="H559" s="167">
        <v>3</v>
      </c>
      <c r="I559" s="168">
        <f t="shared" si="75"/>
        <v>1.4403292181069957E-3</v>
      </c>
    </row>
    <row r="560" spans="1:9" ht="15.3" x14ac:dyDescent="0.5">
      <c r="A560" s="167" t="s">
        <v>508</v>
      </c>
      <c r="B560" s="70" t="s">
        <v>1927</v>
      </c>
      <c r="C560" s="4" t="s">
        <v>195</v>
      </c>
      <c r="D560" s="167" t="s">
        <v>939</v>
      </c>
      <c r="E560" s="167" t="s">
        <v>2485</v>
      </c>
      <c r="F560" s="167" t="s">
        <v>2488</v>
      </c>
      <c r="G560" s="168">
        <f t="shared" si="76"/>
        <v>4.3209876543209872E-3</v>
      </c>
      <c r="H560" s="167">
        <v>3</v>
      </c>
      <c r="I560" s="168">
        <f t="shared" si="75"/>
        <v>1.4403292181069957E-3</v>
      </c>
    </row>
    <row r="561" spans="1:9" ht="15.3" x14ac:dyDescent="0.5">
      <c r="A561" s="167" t="s">
        <v>509</v>
      </c>
      <c r="B561" s="70" t="s">
        <v>1880</v>
      </c>
      <c r="C561" s="4" t="s">
        <v>195</v>
      </c>
      <c r="D561" s="167" t="s">
        <v>939</v>
      </c>
      <c r="E561" s="167" t="s">
        <v>2485</v>
      </c>
      <c r="F561" s="167" t="s">
        <v>2488</v>
      </c>
      <c r="G561" s="168">
        <f t="shared" si="76"/>
        <v>4.3209876543209872E-3</v>
      </c>
      <c r="H561" s="167">
        <v>3</v>
      </c>
      <c r="I561" s="168">
        <f t="shared" si="75"/>
        <v>1.4403292181069957E-3</v>
      </c>
    </row>
    <row r="562" spans="1:9" ht="15.3" x14ac:dyDescent="0.5">
      <c r="A562" s="167" t="s">
        <v>510</v>
      </c>
      <c r="B562" s="70" t="s">
        <v>1881</v>
      </c>
      <c r="C562" s="4" t="s">
        <v>195</v>
      </c>
      <c r="D562" s="167" t="s">
        <v>939</v>
      </c>
      <c r="E562" s="167" t="s">
        <v>2485</v>
      </c>
      <c r="F562" s="167" t="s">
        <v>2488</v>
      </c>
      <c r="G562" s="168">
        <f t="shared" si="76"/>
        <v>4.3209876543209872E-3</v>
      </c>
      <c r="H562" s="167">
        <v>3</v>
      </c>
      <c r="I562" s="168">
        <f t="shared" si="75"/>
        <v>1.4403292181069957E-3</v>
      </c>
    </row>
    <row r="563" spans="1:9" ht="15.3" x14ac:dyDescent="0.5">
      <c r="A563" s="167" t="s">
        <v>511</v>
      </c>
      <c r="B563" s="70" t="s">
        <v>1882</v>
      </c>
      <c r="C563" s="4" t="s">
        <v>195</v>
      </c>
      <c r="D563" s="167" t="s">
        <v>939</v>
      </c>
      <c r="E563" s="167" t="s">
        <v>2485</v>
      </c>
      <c r="F563" s="167" t="s">
        <v>2488</v>
      </c>
      <c r="G563" s="168">
        <f t="shared" si="76"/>
        <v>4.3209876543209872E-3</v>
      </c>
      <c r="H563" s="167">
        <v>3</v>
      </c>
      <c r="I563" s="168">
        <f t="shared" si="75"/>
        <v>1.4403292181069957E-3</v>
      </c>
    </row>
    <row r="564" spans="1:9" ht="15.3" x14ac:dyDescent="0.5">
      <c r="A564" s="167" t="s">
        <v>512</v>
      </c>
      <c r="B564" s="70" t="s">
        <v>1883</v>
      </c>
      <c r="C564" s="4" t="s">
        <v>195</v>
      </c>
      <c r="D564" s="167" t="s">
        <v>939</v>
      </c>
      <c r="E564" s="167" t="s">
        <v>2485</v>
      </c>
      <c r="F564" s="167" t="s">
        <v>2488</v>
      </c>
      <c r="G564" s="168">
        <f t="shared" si="76"/>
        <v>4.3209876543209872E-3</v>
      </c>
      <c r="H564" s="167">
        <v>3</v>
      </c>
      <c r="I564" s="168">
        <f t="shared" si="75"/>
        <v>1.4403292181069957E-3</v>
      </c>
    </row>
    <row r="565" spans="1:9" ht="15.3" x14ac:dyDescent="0.5">
      <c r="A565" s="167" t="s">
        <v>525</v>
      </c>
      <c r="B565" s="70" t="s">
        <v>804</v>
      </c>
      <c r="C565" s="4" t="s">
        <v>195</v>
      </c>
      <c r="D565" s="167" t="s">
        <v>987</v>
      </c>
      <c r="E565" s="167" t="s">
        <v>2496</v>
      </c>
      <c r="F565" s="167" t="s">
        <v>2504</v>
      </c>
      <c r="G565" s="168">
        <f>14/1620</f>
        <v>8.6419753086419745E-3</v>
      </c>
      <c r="H565" s="167">
        <v>3</v>
      </c>
      <c r="I565" s="168">
        <f t="shared" si="75"/>
        <v>2.8806584362139915E-3</v>
      </c>
    </row>
    <row r="566" spans="1:9" ht="15.3" x14ac:dyDescent="0.5">
      <c r="A566" s="167" t="s">
        <v>526</v>
      </c>
      <c r="B566" s="70" t="s">
        <v>1884</v>
      </c>
      <c r="C566" s="4" t="s">
        <v>428</v>
      </c>
      <c r="D566" s="167" t="s">
        <v>939</v>
      </c>
      <c r="E566" s="167" t="s">
        <v>2485</v>
      </c>
      <c r="F566" s="167" t="s">
        <v>2488</v>
      </c>
      <c r="G566" s="168">
        <f t="shared" si="76"/>
        <v>4.3209876543209872E-3</v>
      </c>
      <c r="H566" s="167">
        <v>3</v>
      </c>
      <c r="I566" s="168">
        <f t="shared" si="75"/>
        <v>1.4403292181069957E-3</v>
      </c>
    </row>
    <row r="567" spans="1:9" ht="15.3" x14ac:dyDescent="0.5">
      <c r="A567" s="167" t="s">
        <v>527</v>
      </c>
      <c r="B567" s="70" t="s">
        <v>1885</v>
      </c>
      <c r="C567" s="4" t="s">
        <v>125</v>
      </c>
      <c r="D567" s="167" t="s">
        <v>939</v>
      </c>
      <c r="E567" s="167" t="s">
        <v>2485</v>
      </c>
      <c r="F567" s="167" t="s">
        <v>2488</v>
      </c>
      <c r="G567" s="168">
        <f t="shared" si="76"/>
        <v>4.3209876543209872E-3</v>
      </c>
      <c r="H567" s="167">
        <v>3</v>
      </c>
      <c r="I567" s="168">
        <f t="shared" si="75"/>
        <v>1.4403292181069957E-3</v>
      </c>
    </row>
    <row r="568" spans="1:9" ht="15.3" x14ac:dyDescent="0.5">
      <c r="A568" s="167" t="s">
        <v>528</v>
      </c>
      <c r="B568" s="70" t="s">
        <v>1886</v>
      </c>
      <c r="C568" s="4" t="s">
        <v>1923</v>
      </c>
      <c r="D568" s="167" t="s">
        <v>333</v>
      </c>
      <c r="E568" s="167" t="s">
        <v>2487</v>
      </c>
      <c r="F568" s="167" t="s">
        <v>2490</v>
      </c>
      <c r="G568" s="168">
        <f>1/1620</f>
        <v>6.1728395061728394E-4</v>
      </c>
      <c r="H568" s="167">
        <v>3</v>
      </c>
      <c r="I568" s="168">
        <f t="shared" si="75"/>
        <v>2.0576131687242798E-4</v>
      </c>
    </row>
    <row r="569" spans="1:9" ht="15.3" x14ac:dyDescent="0.5">
      <c r="A569" s="167" t="s">
        <v>529</v>
      </c>
      <c r="B569" s="70" t="s">
        <v>1887</v>
      </c>
      <c r="C569" s="4" t="s">
        <v>195</v>
      </c>
      <c r="D569" s="167" t="s">
        <v>1846</v>
      </c>
      <c r="E569" s="167" t="s">
        <v>2495</v>
      </c>
      <c r="F569" s="167" t="s">
        <v>2503</v>
      </c>
      <c r="G569" s="168">
        <f>5/1620</f>
        <v>3.0864197530864196E-3</v>
      </c>
      <c r="H569" s="167">
        <v>3</v>
      </c>
      <c r="I569" s="168">
        <f t="shared" si="75"/>
        <v>1.0288065843621398E-3</v>
      </c>
    </row>
    <row r="570" spans="1:9" ht="15.3" x14ac:dyDescent="0.5">
      <c r="A570" s="167" t="s">
        <v>1071</v>
      </c>
      <c r="B570" s="70" t="s">
        <v>1888</v>
      </c>
      <c r="C570" s="4" t="s">
        <v>195</v>
      </c>
      <c r="D570" s="167" t="s">
        <v>1928</v>
      </c>
      <c r="E570" s="167" t="s">
        <v>2509</v>
      </c>
      <c r="F570" s="167" t="s">
        <v>2510</v>
      </c>
      <c r="G570" s="168">
        <f>15/1620</f>
        <v>9.2592592592592587E-3</v>
      </c>
      <c r="H570" s="167">
        <v>3</v>
      </c>
      <c r="I570" s="168">
        <f t="shared" si="75"/>
        <v>3.0864197530864196E-3</v>
      </c>
    </row>
    <row r="571" spans="1:9" ht="15.3" x14ac:dyDescent="0.5">
      <c r="A571" s="167" t="s">
        <v>1072</v>
      </c>
      <c r="B571" s="70" t="s">
        <v>1889</v>
      </c>
      <c r="C571" s="4" t="s">
        <v>195</v>
      </c>
      <c r="D571" s="167" t="s">
        <v>939</v>
      </c>
      <c r="E571" s="167" t="s">
        <v>2485</v>
      </c>
      <c r="F571" s="167" t="s">
        <v>2488</v>
      </c>
      <c r="G571" s="168">
        <f t="shared" ref="G571:G576" si="77">7/1620</f>
        <v>4.3209876543209872E-3</v>
      </c>
      <c r="H571" s="167">
        <v>3</v>
      </c>
      <c r="I571" s="168">
        <f t="shared" si="75"/>
        <v>1.4403292181069957E-3</v>
      </c>
    </row>
    <row r="572" spans="1:9" ht="15.3" x14ac:dyDescent="0.5">
      <c r="A572" s="167" t="s">
        <v>1073</v>
      </c>
      <c r="B572" s="70" t="s">
        <v>809</v>
      </c>
      <c r="C572" s="4" t="s">
        <v>195</v>
      </c>
      <c r="D572" s="167" t="s">
        <v>939</v>
      </c>
      <c r="E572" s="167" t="s">
        <v>2485</v>
      </c>
      <c r="F572" s="167" t="s">
        <v>2488</v>
      </c>
      <c r="G572" s="168">
        <f t="shared" si="77"/>
        <v>4.3209876543209872E-3</v>
      </c>
      <c r="H572" s="167">
        <v>3</v>
      </c>
      <c r="I572" s="168">
        <f t="shared" si="75"/>
        <v>1.4403292181069957E-3</v>
      </c>
    </row>
    <row r="573" spans="1:9" ht="15.3" x14ac:dyDescent="0.5">
      <c r="A573" s="167" t="s">
        <v>1074</v>
      </c>
      <c r="B573" s="70" t="s">
        <v>1890</v>
      </c>
      <c r="C573" s="4" t="s">
        <v>195</v>
      </c>
      <c r="D573" s="167" t="s">
        <v>939</v>
      </c>
      <c r="E573" s="167" t="s">
        <v>2485</v>
      </c>
      <c r="F573" s="167" t="s">
        <v>2488</v>
      </c>
      <c r="G573" s="168">
        <f t="shared" si="77"/>
        <v>4.3209876543209872E-3</v>
      </c>
      <c r="H573" s="167">
        <v>3</v>
      </c>
      <c r="I573" s="168">
        <f t="shared" si="75"/>
        <v>1.4403292181069957E-3</v>
      </c>
    </row>
    <row r="574" spans="1:9" ht="15.3" x14ac:dyDescent="0.5">
      <c r="A574" s="167" t="s">
        <v>1075</v>
      </c>
      <c r="B574" s="70" t="s">
        <v>1891</v>
      </c>
      <c r="C574" s="4" t="s">
        <v>195</v>
      </c>
      <c r="D574" s="167" t="s">
        <v>939</v>
      </c>
      <c r="E574" s="167" t="s">
        <v>2485</v>
      </c>
      <c r="F574" s="167" t="s">
        <v>2488</v>
      </c>
      <c r="G574" s="168">
        <f t="shared" si="77"/>
        <v>4.3209876543209872E-3</v>
      </c>
      <c r="H574" s="167">
        <v>3</v>
      </c>
      <c r="I574" s="168">
        <f t="shared" si="75"/>
        <v>1.4403292181069957E-3</v>
      </c>
    </row>
    <row r="575" spans="1:9" ht="15.3" x14ac:dyDescent="0.5">
      <c r="A575" s="167" t="s">
        <v>1076</v>
      </c>
      <c r="B575" s="70" t="s">
        <v>1892</v>
      </c>
      <c r="C575" s="4" t="s">
        <v>195</v>
      </c>
      <c r="D575" s="167" t="s">
        <v>939</v>
      </c>
      <c r="E575" s="167" t="s">
        <v>2485</v>
      </c>
      <c r="F575" s="167" t="s">
        <v>2488</v>
      </c>
      <c r="G575" s="168">
        <f t="shared" si="77"/>
        <v>4.3209876543209872E-3</v>
      </c>
      <c r="H575" s="167">
        <v>3</v>
      </c>
      <c r="I575" s="168">
        <f t="shared" si="75"/>
        <v>1.4403292181069957E-3</v>
      </c>
    </row>
    <row r="576" spans="1:9" ht="15.3" x14ac:dyDescent="0.5">
      <c r="A576" s="167" t="s">
        <v>1763</v>
      </c>
      <c r="B576" s="70" t="s">
        <v>1929</v>
      </c>
      <c r="C576" s="4" t="s">
        <v>195</v>
      </c>
      <c r="D576" s="167" t="s">
        <v>939</v>
      </c>
      <c r="E576" s="167" t="s">
        <v>2485</v>
      </c>
      <c r="F576" s="167" t="s">
        <v>2488</v>
      </c>
      <c r="G576" s="168">
        <f t="shared" si="77"/>
        <v>4.3209876543209872E-3</v>
      </c>
      <c r="H576" s="167">
        <v>3</v>
      </c>
      <c r="I576" s="168">
        <f t="shared" si="75"/>
        <v>1.4403292181069957E-3</v>
      </c>
    </row>
    <row r="577" spans="1:9" ht="15.3" x14ac:dyDescent="0.5">
      <c r="A577" s="167" t="s">
        <v>1764</v>
      </c>
      <c r="B577" s="70" t="s">
        <v>1893</v>
      </c>
      <c r="C577" s="4" t="s">
        <v>195</v>
      </c>
      <c r="D577" s="167" t="s">
        <v>940</v>
      </c>
      <c r="E577" s="167" t="s">
        <v>2486</v>
      </c>
      <c r="F577" s="167" t="s">
        <v>2489</v>
      </c>
      <c r="G577" s="168">
        <f>2/1620</f>
        <v>1.2345679012345679E-3</v>
      </c>
      <c r="H577" s="167">
        <v>3</v>
      </c>
      <c r="I577" s="168">
        <f t="shared" si="75"/>
        <v>4.1152263374485596E-4</v>
      </c>
    </row>
    <row r="578" spans="1:9" ht="15.3" x14ac:dyDescent="0.5">
      <c r="A578" s="167" t="s">
        <v>1765</v>
      </c>
      <c r="B578" s="70" t="s">
        <v>965</v>
      </c>
      <c r="C578" s="4" t="s">
        <v>196</v>
      </c>
      <c r="D578" s="171" t="s">
        <v>940</v>
      </c>
      <c r="E578" s="167" t="s">
        <v>2486</v>
      </c>
      <c r="F578" s="167" t="s">
        <v>2489</v>
      </c>
      <c r="G578" s="168">
        <f>2/1620</f>
        <v>1.2345679012345679E-3</v>
      </c>
      <c r="H578" s="167">
        <v>3</v>
      </c>
      <c r="I578" s="168">
        <f t="shared" si="75"/>
        <v>4.1152263374485596E-4</v>
      </c>
    </row>
    <row r="579" spans="1:9" ht="15.3" x14ac:dyDescent="0.5">
      <c r="A579" s="167" t="s">
        <v>1766</v>
      </c>
      <c r="B579" s="70" t="s">
        <v>1790</v>
      </c>
      <c r="C579" s="4" t="s">
        <v>125</v>
      </c>
      <c r="D579" s="171" t="s">
        <v>333</v>
      </c>
      <c r="E579" s="167" t="s">
        <v>2487</v>
      </c>
      <c r="F579" s="167" t="s">
        <v>2490</v>
      </c>
      <c r="G579" s="168">
        <f>1/1620</f>
        <v>6.1728395061728394E-4</v>
      </c>
      <c r="H579" s="167">
        <v>3</v>
      </c>
      <c r="I579" s="168">
        <f t="shared" si="75"/>
        <v>2.0576131687242798E-4</v>
      </c>
    </row>
    <row r="580" spans="1:9" ht="15.3" x14ac:dyDescent="0.5">
      <c r="A580" s="167" t="s">
        <v>1767</v>
      </c>
      <c r="B580" s="70" t="s">
        <v>1791</v>
      </c>
      <c r="C580" s="4" t="s">
        <v>195</v>
      </c>
      <c r="D580" s="171" t="s">
        <v>333</v>
      </c>
      <c r="E580" s="167" t="s">
        <v>2487</v>
      </c>
      <c r="F580" s="167" t="s">
        <v>2490</v>
      </c>
      <c r="G580" s="168">
        <f t="shared" ref="G580:G582" si="78">1/1620</f>
        <v>6.1728395061728394E-4</v>
      </c>
      <c r="H580" s="167">
        <v>5</v>
      </c>
      <c r="I580" s="168">
        <f t="shared" si="75"/>
        <v>1.2345679012345679E-4</v>
      </c>
    </row>
    <row r="581" spans="1:9" ht="15.3" x14ac:dyDescent="0.5">
      <c r="A581" s="167" t="s">
        <v>1768</v>
      </c>
      <c r="B581" s="70" t="s">
        <v>1894</v>
      </c>
      <c r="C581" s="4" t="s">
        <v>195</v>
      </c>
      <c r="D581" s="171" t="s">
        <v>333</v>
      </c>
      <c r="E581" s="167" t="s">
        <v>2487</v>
      </c>
      <c r="F581" s="167" t="s">
        <v>2490</v>
      </c>
      <c r="G581" s="168">
        <f t="shared" si="78"/>
        <v>6.1728395061728394E-4</v>
      </c>
      <c r="H581" s="167">
        <v>5</v>
      </c>
      <c r="I581" s="168">
        <f t="shared" si="75"/>
        <v>1.2345679012345679E-4</v>
      </c>
    </row>
    <row r="582" spans="1:9" ht="15.3" x14ac:dyDescent="0.5">
      <c r="A582" s="167" t="s">
        <v>1769</v>
      </c>
      <c r="B582" s="70" t="s">
        <v>1895</v>
      </c>
      <c r="C582" s="4" t="s">
        <v>195</v>
      </c>
      <c r="D582" s="171" t="s">
        <v>333</v>
      </c>
      <c r="E582" s="167" t="s">
        <v>2487</v>
      </c>
      <c r="F582" s="167" t="s">
        <v>2490</v>
      </c>
      <c r="G582" s="168">
        <f t="shared" si="78"/>
        <v>6.1728395061728394E-4</v>
      </c>
      <c r="H582" s="167">
        <v>5</v>
      </c>
      <c r="I582" s="168">
        <f t="shared" si="75"/>
        <v>1.2345679012345679E-4</v>
      </c>
    </row>
    <row r="583" spans="1:9" ht="15.3" x14ac:dyDescent="0.5">
      <c r="A583" s="167" t="s">
        <v>1770</v>
      </c>
      <c r="B583" s="70" t="s">
        <v>1896</v>
      </c>
      <c r="C583" s="4" t="s">
        <v>195</v>
      </c>
      <c r="D583" s="167" t="s">
        <v>939</v>
      </c>
      <c r="E583" s="167" t="s">
        <v>2414</v>
      </c>
      <c r="F583" s="167" t="s">
        <v>2415</v>
      </c>
      <c r="G583" s="168">
        <f t="shared" ref="G583" si="79">7/1440</f>
        <v>4.8611111111111112E-3</v>
      </c>
      <c r="H583" s="167">
        <v>3</v>
      </c>
      <c r="I583" s="168">
        <f t="shared" si="75"/>
        <v>1.6203703703703703E-3</v>
      </c>
    </row>
    <row r="584" spans="1:9" ht="15.3" x14ac:dyDescent="0.5">
      <c r="A584" s="167" t="s">
        <v>1771</v>
      </c>
      <c r="B584" s="70" t="s">
        <v>1897</v>
      </c>
      <c r="C584" s="4" t="s">
        <v>195</v>
      </c>
      <c r="D584" s="167" t="s">
        <v>939</v>
      </c>
      <c r="E584" s="167" t="s">
        <v>2485</v>
      </c>
      <c r="F584" s="167" t="s">
        <v>2488</v>
      </c>
      <c r="G584" s="168">
        <f t="shared" ref="G584" si="80">7/1620</f>
        <v>4.3209876543209872E-3</v>
      </c>
      <c r="H584" s="167">
        <v>3</v>
      </c>
      <c r="I584" s="168">
        <f t="shared" si="75"/>
        <v>1.4403292181069957E-3</v>
      </c>
    </row>
    <row r="585" spans="1:9" ht="15.3" x14ac:dyDescent="0.5">
      <c r="A585" s="167" t="s">
        <v>1772</v>
      </c>
      <c r="B585" s="70" t="s">
        <v>1930</v>
      </c>
      <c r="C585" s="4" t="s">
        <v>125</v>
      </c>
      <c r="D585" s="171" t="s">
        <v>287</v>
      </c>
      <c r="E585" s="167" t="s">
        <v>2427</v>
      </c>
      <c r="F585" s="167" t="s">
        <v>2394</v>
      </c>
      <c r="G585" s="168">
        <f>1/360</f>
        <v>2.7777777777777779E-3</v>
      </c>
      <c r="H585" s="167">
        <v>3</v>
      </c>
      <c r="I585" s="168">
        <f t="shared" si="75"/>
        <v>9.2592592592592596E-4</v>
      </c>
    </row>
    <row r="586" spans="1:9" ht="15.3" x14ac:dyDescent="0.5">
      <c r="A586" s="167" t="s">
        <v>1773</v>
      </c>
      <c r="B586" s="70" t="s">
        <v>770</v>
      </c>
      <c r="C586" s="4" t="s">
        <v>195</v>
      </c>
      <c r="D586" s="171" t="s">
        <v>333</v>
      </c>
      <c r="E586" s="167" t="s">
        <v>2487</v>
      </c>
      <c r="F586" s="167" t="s">
        <v>2490</v>
      </c>
      <c r="G586" s="168">
        <f t="shared" ref="G586" si="81">1/1620</f>
        <v>6.1728395061728394E-4</v>
      </c>
      <c r="H586" s="167">
        <v>3</v>
      </c>
      <c r="I586" s="168">
        <f t="shared" si="75"/>
        <v>2.0576131687242798E-4</v>
      </c>
    </row>
    <row r="587" spans="1:9" ht="15.3" x14ac:dyDescent="0.5">
      <c r="A587" s="167" t="s">
        <v>1774</v>
      </c>
      <c r="B587" s="70" t="s">
        <v>2220</v>
      </c>
      <c r="C587" s="4" t="s">
        <v>197</v>
      </c>
      <c r="D587" s="171" t="s">
        <v>287</v>
      </c>
      <c r="E587" s="167" t="s">
        <v>2377</v>
      </c>
      <c r="F587" s="167" t="s">
        <v>2394</v>
      </c>
      <c r="G587" s="168">
        <f>1/360</f>
        <v>2.7777777777777779E-3</v>
      </c>
      <c r="H587" s="167">
        <v>3</v>
      </c>
      <c r="I587" s="168">
        <f t="shared" ref="I587:I615" si="82">G587/H587</f>
        <v>9.2592592592592596E-4</v>
      </c>
    </row>
    <row r="588" spans="1:9" ht="15.3" x14ac:dyDescent="0.5">
      <c r="A588" s="167" t="s">
        <v>1775</v>
      </c>
      <c r="B588" s="70" t="s">
        <v>2221</v>
      </c>
      <c r="C588" s="4" t="s">
        <v>197</v>
      </c>
      <c r="D588" s="171" t="s">
        <v>287</v>
      </c>
      <c r="E588" s="167" t="s">
        <v>2377</v>
      </c>
      <c r="F588" s="167" t="s">
        <v>2394</v>
      </c>
      <c r="G588" s="168">
        <f t="shared" ref="G588:G593" si="83">1/360</f>
        <v>2.7777777777777779E-3</v>
      </c>
      <c r="H588" s="167">
        <v>3</v>
      </c>
      <c r="I588" s="168">
        <f t="shared" si="82"/>
        <v>9.2592592592592596E-4</v>
      </c>
    </row>
    <row r="589" spans="1:9" ht="15.3" x14ac:dyDescent="0.5">
      <c r="A589" s="167" t="s">
        <v>1776</v>
      </c>
      <c r="B589" s="70" t="s">
        <v>2222</v>
      </c>
      <c r="C589" s="4" t="s">
        <v>197</v>
      </c>
      <c r="D589" s="171" t="s">
        <v>287</v>
      </c>
      <c r="E589" s="167" t="s">
        <v>2377</v>
      </c>
      <c r="F589" s="167" t="s">
        <v>2394</v>
      </c>
      <c r="G589" s="168">
        <f t="shared" si="83"/>
        <v>2.7777777777777779E-3</v>
      </c>
      <c r="H589" s="167">
        <v>3</v>
      </c>
      <c r="I589" s="168">
        <f t="shared" si="82"/>
        <v>9.2592592592592596E-4</v>
      </c>
    </row>
    <row r="590" spans="1:9" ht="15.3" x14ac:dyDescent="0.5">
      <c r="A590" s="167" t="s">
        <v>1777</v>
      </c>
      <c r="B590" s="70" t="s">
        <v>2223</v>
      </c>
      <c r="C590" s="4" t="s">
        <v>197</v>
      </c>
      <c r="D590" s="171" t="s">
        <v>287</v>
      </c>
      <c r="E590" s="167" t="s">
        <v>2377</v>
      </c>
      <c r="F590" s="167" t="s">
        <v>2394</v>
      </c>
      <c r="G590" s="168">
        <f t="shared" si="83"/>
        <v>2.7777777777777779E-3</v>
      </c>
      <c r="H590" s="167">
        <v>3</v>
      </c>
      <c r="I590" s="168">
        <f t="shared" si="82"/>
        <v>9.2592592592592596E-4</v>
      </c>
    </row>
    <row r="591" spans="1:9" ht="15.3" x14ac:dyDescent="0.5">
      <c r="A591" s="167" t="s">
        <v>1778</v>
      </c>
      <c r="B591" s="70" t="s">
        <v>2224</v>
      </c>
      <c r="C591" s="4" t="s">
        <v>197</v>
      </c>
      <c r="D591" s="171" t="s">
        <v>287</v>
      </c>
      <c r="E591" s="167" t="s">
        <v>2377</v>
      </c>
      <c r="F591" s="167" t="s">
        <v>2394</v>
      </c>
      <c r="G591" s="168">
        <f t="shared" si="83"/>
        <v>2.7777777777777779E-3</v>
      </c>
      <c r="H591" s="167">
        <v>3</v>
      </c>
      <c r="I591" s="168">
        <f t="shared" si="82"/>
        <v>9.2592592592592596E-4</v>
      </c>
    </row>
    <row r="592" spans="1:9" ht="15.3" x14ac:dyDescent="0.5">
      <c r="A592" s="167" t="s">
        <v>1779</v>
      </c>
      <c r="B592" s="70" t="s">
        <v>2225</v>
      </c>
      <c r="C592" s="4" t="s">
        <v>197</v>
      </c>
      <c r="D592" s="171" t="s">
        <v>287</v>
      </c>
      <c r="E592" s="167" t="s">
        <v>2377</v>
      </c>
      <c r="F592" s="167" t="s">
        <v>2394</v>
      </c>
      <c r="G592" s="168">
        <f t="shared" si="83"/>
        <v>2.7777777777777779E-3</v>
      </c>
      <c r="H592" s="167">
        <v>3</v>
      </c>
      <c r="I592" s="168">
        <f t="shared" si="82"/>
        <v>9.2592592592592596E-4</v>
      </c>
    </row>
    <row r="593" spans="1:9" ht="15.3" x14ac:dyDescent="0.5">
      <c r="A593" s="167" t="s">
        <v>1780</v>
      </c>
      <c r="B593" s="70" t="s">
        <v>2226</v>
      </c>
      <c r="C593" s="4" t="s">
        <v>195</v>
      </c>
      <c r="D593" s="171" t="s">
        <v>287</v>
      </c>
      <c r="E593" s="167" t="s">
        <v>2377</v>
      </c>
      <c r="F593" s="167" t="s">
        <v>2394</v>
      </c>
      <c r="G593" s="168">
        <f t="shared" si="83"/>
        <v>2.7777777777777779E-3</v>
      </c>
      <c r="H593" s="167">
        <v>3</v>
      </c>
      <c r="I593" s="168">
        <f t="shared" si="82"/>
        <v>9.2592592592592596E-4</v>
      </c>
    </row>
    <row r="594" spans="1:9" ht="15.3" x14ac:dyDescent="0.5">
      <c r="A594" s="167" t="s">
        <v>1781</v>
      </c>
      <c r="B594" s="70" t="s">
        <v>2227</v>
      </c>
      <c r="C594" s="4" t="s">
        <v>125</v>
      </c>
      <c r="D594" s="167" t="s">
        <v>939</v>
      </c>
      <c r="E594" s="167" t="s">
        <v>2485</v>
      </c>
      <c r="F594" s="167" t="s">
        <v>2488</v>
      </c>
      <c r="G594" s="168">
        <f t="shared" ref="G594:G598" si="84">7/1620</f>
        <v>4.3209876543209872E-3</v>
      </c>
      <c r="H594" s="167">
        <v>3</v>
      </c>
      <c r="I594" s="168">
        <f t="shared" si="82"/>
        <v>1.4403292181069957E-3</v>
      </c>
    </row>
    <row r="595" spans="1:9" ht="16.899999999999999" customHeight="1" x14ac:dyDescent="0.5">
      <c r="A595" s="167" t="s">
        <v>1782</v>
      </c>
      <c r="B595" s="70" t="s">
        <v>2228</v>
      </c>
      <c r="C595" s="4" t="s">
        <v>125</v>
      </c>
      <c r="D595" s="167" t="s">
        <v>939</v>
      </c>
      <c r="E595" s="167" t="s">
        <v>2485</v>
      </c>
      <c r="F595" s="167" t="s">
        <v>2488</v>
      </c>
      <c r="G595" s="168">
        <f t="shared" si="84"/>
        <v>4.3209876543209872E-3</v>
      </c>
      <c r="H595" s="167">
        <v>3</v>
      </c>
      <c r="I595" s="168">
        <f t="shared" si="82"/>
        <v>1.4403292181069957E-3</v>
      </c>
    </row>
    <row r="596" spans="1:9" ht="16.899999999999999" customHeight="1" x14ac:dyDescent="0.5">
      <c r="A596" s="167" t="s">
        <v>1783</v>
      </c>
      <c r="B596" s="70" t="s">
        <v>2229</v>
      </c>
      <c r="C596" s="4" t="s">
        <v>125</v>
      </c>
      <c r="D596" s="167" t="s">
        <v>939</v>
      </c>
      <c r="E596" s="167" t="s">
        <v>2485</v>
      </c>
      <c r="F596" s="167" t="s">
        <v>2488</v>
      </c>
      <c r="G596" s="168">
        <f t="shared" si="84"/>
        <v>4.3209876543209872E-3</v>
      </c>
      <c r="H596" s="167">
        <v>3</v>
      </c>
      <c r="I596" s="168">
        <f t="shared" si="82"/>
        <v>1.4403292181069957E-3</v>
      </c>
    </row>
    <row r="597" spans="1:9" ht="15.3" x14ac:dyDescent="0.5">
      <c r="A597" s="167" t="s">
        <v>1784</v>
      </c>
      <c r="B597" s="70" t="s">
        <v>2230</v>
      </c>
      <c r="C597" s="4" t="s">
        <v>125</v>
      </c>
      <c r="D597" s="167" t="s">
        <v>939</v>
      </c>
      <c r="E597" s="167" t="s">
        <v>2485</v>
      </c>
      <c r="F597" s="167" t="s">
        <v>2488</v>
      </c>
      <c r="G597" s="168">
        <f t="shared" si="84"/>
        <v>4.3209876543209872E-3</v>
      </c>
      <c r="H597" s="167">
        <v>3</v>
      </c>
      <c r="I597" s="168">
        <f t="shared" si="82"/>
        <v>1.4403292181069957E-3</v>
      </c>
    </row>
    <row r="598" spans="1:9" ht="15.3" x14ac:dyDescent="0.5">
      <c r="A598" s="167" t="s">
        <v>1785</v>
      </c>
      <c r="B598" s="70" t="s">
        <v>2231</v>
      </c>
      <c r="C598" s="4" t="s">
        <v>125</v>
      </c>
      <c r="D598" s="167" t="s">
        <v>939</v>
      </c>
      <c r="E598" s="167" t="s">
        <v>2485</v>
      </c>
      <c r="F598" s="167" t="s">
        <v>2488</v>
      </c>
      <c r="G598" s="168">
        <f t="shared" si="84"/>
        <v>4.3209876543209872E-3</v>
      </c>
      <c r="H598" s="167">
        <v>3</v>
      </c>
      <c r="I598" s="168">
        <f t="shared" si="82"/>
        <v>1.4403292181069957E-3</v>
      </c>
    </row>
    <row r="599" spans="1:9" ht="15.3" x14ac:dyDescent="0.5">
      <c r="A599" s="167" t="s">
        <v>1786</v>
      </c>
      <c r="B599" s="70" t="s">
        <v>2232</v>
      </c>
      <c r="C599" s="4" t="s">
        <v>125</v>
      </c>
      <c r="D599" s="171" t="s">
        <v>333</v>
      </c>
      <c r="E599" s="167" t="s">
        <v>2487</v>
      </c>
      <c r="F599" s="167" t="s">
        <v>2490</v>
      </c>
      <c r="G599" s="168">
        <f t="shared" ref="G599:G602" si="85">1/1620</f>
        <v>6.1728395061728394E-4</v>
      </c>
      <c r="H599" s="167">
        <v>3</v>
      </c>
      <c r="I599" s="168">
        <f t="shared" si="82"/>
        <v>2.0576131687242798E-4</v>
      </c>
    </row>
    <row r="600" spans="1:9" ht="15.3" x14ac:dyDescent="0.5">
      <c r="A600" s="167" t="s">
        <v>1787</v>
      </c>
      <c r="B600" s="70" t="s">
        <v>2233</v>
      </c>
      <c r="C600" s="4" t="s">
        <v>125</v>
      </c>
      <c r="D600" s="171" t="s">
        <v>333</v>
      </c>
      <c r="E600" s="167" t="s">
        <v>2487</v>
      </c>
      <c r="F600" s="167" t="s">
        <v>2490</v>
      </c>
      <c r="G600" s="168">
        <f t="shared" si="85"/>
        <v>6.1728395061728394E-4</v>
      </c>
      <c r="H600" s="167">
        <v>3</v>
      </c>
      <c r="I600" s="168">
        <f t="shared" si="82"/>
        <v>2.0576131687242798E-4</v>
      </c>
    </row>
    <row r="601" spans="1:9" ht="15.3" x14ac:dyDescent="0.5">
      <c r="A601" s="167" t="s">
        <v>1788</v>
      </c>
      <c r="B601" s="70" t="s">
        <v>2234</v>
      </c>
      <c r="C601" s="4" t="s">
        <v>125</v>
      </c>
      <c r="D601" s="171" t="s">
        <v>333</v>
      </c>
      <c r="E601" s="167" t="s">
        <v>2487</v>
      </c>
      <c r="F601" s="167" t="s">
        <v>2490</v>
      </c>
      <c r="G601" s="168">
        <f t="shared" si="85"/>
        <v>6.1728395061728394E-4</v>
      </c>
      <c r="H601" s="167">
        <v>3</v>
      </c>
      <c r="I601" s="168">
        <f t="shared" si="82"/>
        <v>2.0576131687242798E-4</v>
      </c>
    </row>
    <row r="602" spans="1:9" ht="15.3" x14ac:dyDescent="0.5">
      <c r="A602" s="167" t="s">
        <v>2465</v>
      </c>
      <c r="B602" s="70" t="s">
        <v>993</v>
      </c>
      <c r="C602" s="4" t="s">
        <v>125</v>
      </c>
      <c r="D602" s="171" t="s">
        <v>333</v>
      </c>
      <c r="E602" s="167" t="s">
        <v>2487</v>
      </c>
      <c r="F602" s="167" t="s">
        <v>2490</v>
      </c>
      <c r="G602" s="168">
        <f t="shared" si="85"/>
        <v>6.1728395061728394E-4</v>
      </c>
      <c r="H602" s="167">
        <v>3</v>
      </c>
      <c r="I602" s="168">
        <f t="shared" si="82"/>
        <v>2.0576131687242798E-4</v>
      </c>
    </row>
    <row r="603" spans="1:9" ht="15.3" x14ac:dyDescent="0.5">
      <c r="A603" s="167" t="s">
        <v>2466</v>
      </c>
      <c r="B603" s="16" t="s">
        <v>2241</v>
      </c>
      <c r="C603" s="4" t="s">
        <v>125</v>
      </c>
      <c r="D603" s="171" t="s">
        <v>287</v>
      </c>
      <c r="E603" s="167" t="s">
        <v>2377</v>
      </c>
      <c r="F603" s="167" t="s">
        <v>2394</v>
      </c>
      <c r="G603" s="168">
        <f>1/360</f>
        <v>2.7777777777777779E-3</v>
      </c>
      <c r="H603" s="167">
        <v>3</v>
      </c>
      <c r="I603" s="168">
        <f t="shared" si="82"/>
        <v>9.2592592592592596E-4</v>
      </c>
    </row>
    <row r="604" spans="1:9" ht="15.3" x14ac:dyDescent="0.5">
      <c r="A604" s="167" t="s">
        <v>2467</v>
      </c>
      <c r="B604" s="16" t="s">
        <v>2242</v>
      </c>
      <c r="C604" s="4" t="s">
        <v>125</v>
      </c>
      <c r="D604" s="171" t="s">
        <v>287</v>
      </c>
      <c r="E604" s="167" t="s">
        <v>2377</v>
      </c>
      <c r="F604" s="167" t="s">
        <v>2394</v>
      </c>
      <c r="G604" s="168">
        <f t="shared" ref="G604:G619" si="86">1/360</f>
        <v>2.7777777777777779E-3</v>
      </c>
      <c r="H604" s="167">
        <v>3</v>
      </c>
      <c r="I604" s="168">
        <f t="shared" si="82"/>
        <v>9.2592592592592596E-4</v>
      </c>
    </row>
    <row r="605" spans="1:9" ht="15.3" x14ac:dyDescent="0.5">
      <c r="A605" s="167" t="s">
        <v>2468</v>
      </c>
      <c r="B605" s="16" t="s">
        <v>2243</v>
      </c>
      <c r="C605" s="4" t="s">
        <v>125</v>
      </c>
      <c r="D605" s="171" t="s">
        <v>287</v>
      </c>
      <c r="E605" s="167" t="s">
        <v>2377</v>
      </c>
      <c r="F605" s="167" t="s">
        <v>2394</v>
      </c>
      <c r="G605" s="168">
        <f t="shared" si="86"/>
        <v>2.7777777777777779E-3</v>
      </c>
      <c r="H605" s="167">
        <v>3</v>
      </c>
      <c r="I605" s="168">
        <f t="shared" si="82"/>
        <v>9.2592592592592596E-4</v>
      </c>
    </row>
    <row r="606" spans="1:9" ht="15.3" x14ac:dyDescent="0.5">
      <c r="A606" s="167" t="s">
        <v>2469</v>
      </c>
      <c r="B606" s="16" t="s">
        <v>2244</v>
      </c>
      <c r="C606" s="4" t="s">
        <v>125</v>
      </c>
      <c r="D606" s="171" t="s">
        <v>287</v>
      </c>
      <c r="E606" s="167" t="s">
        <v>2377</v>
      </c>
      <c r="F606" s="167" t="s">
        <v>2394</v>
      </c>
      <c r="G606" s="168">
        <f t="shared" si="86"/>
        <v>2.7777777777777779E-3</v>
      </c>
      <c r="H606" s="167">
        <v>3</v>
      </c>
      <c r="I606" s="168">
        <f t="shared" si="82"/>
        <v>9.2592592592592596E-4</v>
      </c>
    </row>
    <row r="607" spans="1:9" ht="15.3" x14ac:dyDescent="0.5">
      <c r="A607" s="167" t="s">
        <v>2470</v>
      </c>
      <c r="B607" s="16" t="s">
        <v>2245</v>
      </c>
      <c r="C607" s="4" t="s">
        <v>125</v>
      </c>
      <c r="D607" s="171" t="s">
        <v>287</v>
      </c>
      <c r="E607" s="167" t="s">
        <v>2377</v>
      </c>
      <c r="F607" s="167" t="s">
        <v>2394</v>
      </c>
      <c r="G607" s="168">
        <f t="shared" si="86"/>
        <v>2.7777777777777779E-3</v>
      </c>
      <c r="H607" s="167">
        <v>3</v>
      </c>
      <c r="I607" s="168">
        <f t="shared" si="82"/>
        <v>9.2592592592592596E-4</v>
      </c>
    </row>
    <row r="608" spans="1:9" ht="15.3" x14ac:dyDescent="0.5">
      <c r="A608" s="167" t="s">
        <v>2471</v>
      </c>
      <c r="B608" s="16" t="s">
        <v>2246</v>
      </c>
      <c r="C608" s="4" t="s">
        <v>125</v>
      </c>
      <c r="D608" s="171" t="s">
        <v>287</v>
      </c>
      <c r="E608" s="167" t="s">
        <v>2377</v>
      </c>
      <c r="F608" s="167" t="s">
        <v>2394</v>
      </c>
      <c r="G608" s="168">
        <f t="shared" si="86"/>
        <v>2.7777777777777779E-3</v>
      </c>
      <c r="H608" s="167">
        <v>3</v>
      </c>
      <c r="I608" s="168">
        <f t="shared" si="82"/>
        <v>9.2592592592592596E-4</v>
      </c>
    </row>
    <row r="609" spans="1:9" ht="15.3" x14ac:dyDescent="0.5">
      <c r="A609" s="167" t="s">
        <v>2472</v>
      </c>
      <c r="B609" s="16" t="s">
        <v>2247</v>
      </c>
      <c r="C609" s="4" t="s">
        <v>125</v>
      </c>
      <c r="D609" s="171" t="s">
        <v>287</v>
      </c>
      <c r="E609" s="167" t="s">
        <v>2377</v>
      </c>
      <c r="F609" s="167" t="s">
        <v>2394</v>
      </c>
      <c r="G609" s="168">
        <f t="shared" si="86"/>
        <v>2.7777777777777779E-3</v>
      </c>
      <c r="H609" s="167">
        <v>3</v>
      </c>
      <c r="I609" s="168">
        <f t="shared" si="82"/>
        <v>9.2592592592592596E-4</v>
      </c>
    </row>
    <row r="610" spans="1:9" ht="16.149999999999999" customHeight="1" x14ac:dyDescent="0.5">
      <c r="A610" s="167" t="s">
        <v>2473</v>
      </c>
      <c r="B610" s="16" t="s">
        <v>2248</v>
      </c>
      <c r="C610" s="4" t="s">
        <v>125</v>
      </c>
      <c r="D610" s="171" t="s">
        <v>287</v>
      </c>
      <c r="E610" s="167" t="s">
        <v>2377</v>
      </c>
      <c r="F610" s="167" t="s">
        <v>2394</v>
      </c>
      <c r="G610" s="168">
        <f t="shared" si="86"/>
        <v>2.7777777777777779E-3</v>
      </c>
      <c r="H610" s="167">
        <v>3</v>
      </c>
      <c r="I610" s="168">
        <f t="shared" si="82"/>
        <v>9.2592592592592596E-4</v>
      </c>
    </row>
    <row r="611" spans="1:9" ht="15.3" x14ac:dyDescent="0.5">
      <c r="A611" s="167" t="s">
        <v>2474</v>
      </c>
      <c r="B611" s="16" t="s">
        <v>2249</v>
      </c>
      <c r="C611" s="4" t="s">
        <v>125</v>
      </c>
      <c r="D611" s="171" t="s">
        <v>287</v>
      </c>
      <c r="E611" s="167" t="s">
        <v>2377</v>
      </c>
      <c r="F611" s="167" t="s">
        <v>2394</v>
      </c>
      <c r="G611" s="168">
        <f t="shared" si="86"/>
        <v>2.7777777777777779E-3</v>
      </c>
      <c r="H611" s="167">
        <v>3</v>
      </c>
      <c r="I611" s="168">
        <f t="shared" si="82"/>
        <v>9.2592592592592596E-4</v>
      </c>
    </row>
    <row r="612" spans="1:9" ht="15.3" x14ac:dyDescent="0.5">
      <c r="A612" s="167" t="s">
        <v>2475</v>
      </c>
      <c r="B612" s="16" t="s">
        <v>2250</v>
      </c>
      <c r="C612" s="4" t="s">
        <v>125</v>
      </c>
      <c r="D612" s="171" t="s">
        <v>287</v>
      </c>
      <c r="E612" s="167" t="s">
        <v>2377</v>
      </c>
      <c r="F612" s="167" t="s">
        <v>2394</v>
      </c>
      <c r="G612" s="168">
        <f t="shared" si="86"/>
        <v>2.7777777777777779E-3</v>
      </c>
      <c r="H612" s="167">
        <v>3</v>
      </c>
      <c r="I612" s="168">
        <f t="shared" si="82"/>
        <v>9.2592592592592596E-4</v>
      </c>
    </row>
    <row r="613" spans="1:9" ht="15.3" x14ac:dyDescent="0.5">
      <c r="A613" s="167" t="s">
        <v>2476</v>
      </c>
      <c r="B613" s="16" t="s">
        <v>2251</v>
      </c>
      <c r="C613" s="4" t="s">
        <v>125</v>
      </c>
      <c r="D613" s="171" t="s">
        <v>287</v>
      </c>
      <c r="E613" s="167" t="s">
        <v>2377</v>
      </c>
      <c r="F613" s="167" t="s">
        <v>2394</v>
      </c>
      <c r="G613" s="168">
        <f t="shared" si="86"/>
        <v>2.7777777777777779E-3</v>
      </c>
      <c r="H613" s="167">
        <v>3</v>
      </c>
      <c r="I613" s="168">
        <f t="shared" si="82"/>
        <v>9.2592592592592596E-4</v>
      </c>
    </row>
    <row r="614" spans="1:9" ht="18" customHeight="1" x14ac:dyDescent="0.5">
      <c r="A614" s="167" t="s">
        <v>2477</v>
      </c>
      <c r="B614" s="73" t="s">
        <v>2235</v>
      </c>
      <c r="C614" s="9" t="s">
        <v>197</v>
      </c>
      <c r="D614" s="171" t="s">
        <v>287</v>
      </c>
      <c r="E614" s="167" t="s">
        <v>2377</v>
      </c>
      <c r="F614" s="167" t="s">
        <v>2394</v>
      </c>
      <c r="G614" s="168">
        <f t="shared" si="86"/>
        <v>2.7777777777777779E-3</v>
      </c>
      <c r="H614" s="167">
        <v>3</v>
      </c>
      <c r="I614" s="168">
        <f t="shared" si="82"/>
        <v>9.2592592592592596E-4</v>
      </c>
    </row>
    <row r="615" spans="1:9" ht="15.3" x14ac:dyDescent="0.5">
      <c r="A615" s="167" t="s">
        <v>2478</v>
      </c>
      <c r="B615" s="70" t="s">
        <v>2227</v>
      </c>
      <c r="C615" s="4" t="s">
        <v>125</v>
      </c>
      <c r="D615" s="125" t="s">
        <v>939</v>
      </c>
      <c r="E615" s="167" t="s">
        <v>2485</v>
      </c>
      <c r="F615" s="167" t="s">
        <v>2488</v>
      </c>
      <c r="G615" s="168">
        <f t="shared" ref="G615" si="87">7/1620</f>
        <v>4.3209876543209872E-3</v>
      </c>
      <c r="H615" s="167">
        <v>3</v>
      </c>
      <c r="I615" s="168">
        <f t="shared" si="82"/>
        <v>1.4403292181069957E-3</v>
      </c>
    </row>
    <row r="616" spans="1:9" ht="30.6" x14ac:dyDescent="0.5">
      <c r="A616" s="167" t="s">
        <v>2479</v>
      </c>
      <c r="B616" s="16" t="s">
        <v>2236</v>
      </c>
      <c r="C616" s="4" t="s">
        <v>125</v>
      </c>
      <c r="D616" s="171" t="s">
        <v>287</v>
      </c>
      <c r="E616" s="167" t="s">
        <v>2377</v>
      </c>
      <c r="F616" s="167" t="s">
        <v>2394</v>
      </c>
      <c r="G616" s="168">
        <f t="shared" si="86"/>
        <v>2.7777777777777779E-3</v>
      </c>
      <c r="H616" s="167">
        <v>3</v>
      </c>
      <c r="I616" s="168">
        <f t="shared" ref="I616:I619" si="88">G616/H616</f>
        <v>9.2592592592592596E-4</v>
      </c>
    </row>
    <row r="617" spans="1:9" ht="30.6" x14ac:dyDescent="0.5">
      <c r="A617" s="167" t="s">
        <v>2480</v>
      </c>
      <c r="B617" s="16" t="s">
        <v>2237</v>
      </c>
      <c r="C617" s="4" t="s">
        <v>125</v>
      </c>
      <c r="D617" s="171" t="s">
        <v>287</v>
      </c>
      <c r="E617" s="167" t="s">
        <v>2377</v>
      </c>
      <c r="F617" s="167" t="s">
        <v>2394</v>
      </c>
      <c r="G617" s="168">
        <f t="shared" si="86"/>
        <v>2.7777777777777779E-3</v>
      </c>
      <c r="H617" s="167">
        <v>3</v>
      </c>
      <c r="I617" s="168">
        <f t="shared" si="88"/>
        <v>9.2592592592592596E-4</v>
      </c>
    </row>
    <row r="618" spans="1:9" ht="30.6" x14ac:dyDescent="0.5">
      <c r="A618" s="167" t="s">
        <v>2481</v>
      </c>
      <c r="B618" s="16" t="s">
        <v>2238</v>
      </c>
      <c r="C618" s="4" t="s">
        <v>125</v>
      </c>
      <c r="D618" s="171" t="s">
        <v>287</v>
      </c>
      <c r="E618" s="167" t="s">
        <v>2377</v>
      </c>
      <c r="F618" s="167" t="s">
        <v>2394</v>
      </c>
      <c r="G618" s="168">
        <f t="shared" si="86"/>
        <v>2.7777777777777779E-3</v>
      </c>
      <c r="H618" s="167">
        <v>3</v>
      </c>
      <c r="I618" s="168">
        <f t="shared" si="88"/>
        <v>9.2592592592592596E-4</v>
      </c>
    </row>
    <row r="619" spans="1:9" ht="15.3" x14ac:dyDescent="0.5">
      <c r="A619" s="167" t="s">
        <v>2482</v>
      </c>
      <c r="B619" s="70" t="s">
        <v>2239</v>
      </c>
      <c r="C619" s="4" t="s">
        <v>125</v>
      </c>
      <c r="D619" s="171" t="s">
        <v>287</v>
      </c>
      <c r="E619" s="167" t="s">
        <v>2377</v>
      </c>
      <c r="F619" s="167" t="s">
        <v>2394</v>
      </c>
      <c r="G619" s="168">
        <f t="shared" si="86"/>
        <v>2.7777777777777779E-3</v>
      </c>
      <c r="H619" s="167">
        <v>3</v>
      </c>
      <c r="I619" s="168">
        <f t="shared" si="88"/>
        <v>9.2592592592592596E-4</v>
      </c>
    </row>
    <row r="620" spans="1:9" ht="15.3" x14ac:dyDescent="0.5">
      <c r="A620" s="169">
        <v>9</v>
      </c>
      <c r="B620" s="165" t="s">
        <v>1029</v>
      </c>
      <c r="C620" s="167"/>
      <c r="D620" s="167"/>
      <c r="E620" s="167"/>
      <c r="F620" s="167"/>
      <c r="G620" s="167"/>
      <c r="H620" s="167"/>
      <c r="I620" s="169" t="s">
        <v>1590</v>
      </c>
    </row>
    <row r="621" spans="1:9" ht="15.3" x14ac:dyDescent="0.5">
      <c r="A621" s="167" t="s">
        <v>530</v>
      </c>
      <c r="B621" s="3" t="s">
        <v>846</v>
      </c>
      <c r="C621" s="4" t="s">
        <v>125</v>
      </c>
      <c r="D621" s="118" t="s">
        <v>1111</v>
      </c>
      <c r="E621" s="167" t="s">
        <v>2498</v>
      </c>
      <c r="F621" s="167" t="s">
        <v>2506</v>
      </c>
      <c r="G621" s="168">
        <f>3/1620</f>
        <v>1.8518518518518519E-3</v>
      </c>
      <c r="H621" s="167">
        <v>3</v>
      </c>
      <c r="I621" s="168">
        <f>G621/H621</f>
        <v>6.1728395061728394E-4</v>
      </c>
    </row>
    <row r="622" spans="1:9" ht="15.3" x14ac:dyDescent="0.5">
      <c r="A622" s="167" t="s">
        <v>531</v>
      </c>
      <c r="B622" s="3" t="s">
        <v>847</v>
      </c>
      <c r="C622" s="4" t="s">
        <v>125</v>
      </c>
      <c r="D622" s="118" t="s">
        <v>566</v>
      </c>
      <c r="E622" s="167" t="s">
        <v>2511</v>
      </c>
      <c r="F622" s="167" t="s">
        <v>2512</v>
      </c>
      <c r="G622" s="168">
        <f>4/1620</f>
        <v>2.4691358024691358E-3</v>
      </c>
      <c r="H622" s="167">
        <v>3</v>
      </c>
      <c r="I622" s="168">
        <f t="shared" ref="I622:I632" si="89">G622/H622</f>
        <v>8.2304526748971192E-4</v>
      </c>
    </row>
    <row r="623" spans="1:9" ht="15.3" x14ac:dyDescent="0.5">
      <c r="A623" s="167" t="s">
        <v>532</v>
      </c>
      <c r="B623" s="3" t="s">
        <v>848</v>
      </c>
      <c r="C623" s="4" t="s">
        <v>125</v>
      </c>
      <c r="D623" s="118" t="s">
        <v>333</v>
      </c>
      <c r="E623" s="167" t="s">
        <v>2487</v>
      </c>
      <c r="F623" s="167" t="s">
        <v>2490</v>
      </c>
      <c r="G623" s="168">
        <f>1/1620</f>
        <v>6.1728395061728394E-4</v>
      </c>
      <c r="H623" s="167">
        <v>3</v>
      </c>
      <c r="I623" s="168">
        <f t="shared" si="89"/>
        <v>2.0576131687242798E-4</v>
      </c>
    </row>
    <row r="624" spans="1:9" ht="15.3" x14ac:dyDescent="0.5">
      <c r="A624" s="167" t="s">
        <v>533</v>
      </c>
      <c r="B624" s="3" t="s">
        <v>849</v>
      </c>
      <c r="C624" s="4" t="s">
        <v>125</v>
      </c>
      <c r="D624" s="118" t="s">
        <v>566</v>
      </c>
      <c r="E624" s="167" t="s">
        <v>2511</v>
      </c>
      <c r="F624" s="167" t="s">
        <v>2512</v>
      </c>
      <c r="G624" s="168">
        <f>4/1620</f>
        <v>2.4691358024691358E-3</v>
      </c>
      <c r="H624" s="167">
        <v>3</v>
      </c>
      <c r="I624" s="168">
        <f t="shared" si="89"/>
        <v>8.2304526748971192E-4</v>
      </c>
    </row>
    <row r="625" spans="1:9" ht="15.3" x14ac:dyDescent="0.5">
      <c r="A625" s="167" t="s">
        <v>534</v>
      </c>
      <c r="B625" s="3" t="s">
        <v>850</v>
      </c>
      <c r="C625" s="4" t="s">
        <v>125</v>
      </c>
      <c r="D625" s="118" t="s">
        <v>566</v>
      </c>
      <c r="E625" s="167" t="s">
        <v>2511</v>
      </c>
      <c r="F625" s="167" t="s">
        <v>2512</v>
      </c>
      <c r="G625" s="168">
        <f>4/1620</f>
        <v>2.4691358024691358E-3</v>
      </c>
      <c r="H625" s="167">
        <v>3</v>
      </c>
      <c r="I625" s="168">
        <f t="shared" si="89"/>
        <v>8.2304526748971192E-4</v>
      </c>
    </row>
    <row r="626" spans="1:9" ht="15.3" x14ac:dyDescent="0.5">
      <c r="A626" s="167" t="s">
        <v>535</v>
      </c>
      <c r="B626" s="3" t="s">
        <v>1195</v>
      </c>
      <c r="C626" s="4" t="s">
        <v>125</v>
      </c>
      <c r="D626" s="118" t="s">
        <v>940</v>
      </c>
      <c r="E626" s="167" t="s">
        <v>2486</v>
      </c>
      <c r="F626" s="167" t="s">
        <v>2489</v>
      </c>
      <c r="G626" s="168">
        <f>2/1620</f>
        <v>1.2345679012345679E-3</v>
      </c>
      <c r="H626" s="167">
        <v>5</v>
      </c>
      <c r="I626" s="168">
        <f t="shared" si="89"/>
        <v>2.4691358024691359E-4</v>
      </c>
    </row>
    <row r="627" spans="1:9" ht="15.3" x14ac:dyDescent="0.5">
      <c r="A627" s="167" t="s">
        <v>536</v>
      </c>
      <c r="B627" s="3" t="s">
        <v>1030</v>
      </c>
      <c r="C627" s="6" t="s">
        <v>125</v>
      </c>
      <c r="D627" s="118" t="s">
        <v>566</v>
      </c>
      <c r="E627" s="167" t="s">
        <v>2511</v>
      </c>
      <c r="F627" s="167" t="s">
        <v>2512</v>
      </c>
      <c r="G627" s="168">
        <f>4/1620</f>
        <v>2.4691358024691358E-3</v>
      </c>
      <c r="H627" s="167">
        <v>3</v>
      </c>
      <c r="I627" s="168">
        <f t="shared" si="89"/>
        <v>8.2304526748971192E-4</v>
      </c>
    </row>
    <row r="628" spans="1:9" ht="15.3" x14ac:dyDescent="0.5">
      <c r="A628" s="167" t="s">
        <v>537</v>
      </c>
      <c r="B628" s="3" t="s">
        <v>68</v>
      </c>
      <c r="C628" s="4" t="s">
        <v>125</v>
      </c>
      <c r="D628" s="118" t="s">
        <v>333</v>
      </c>
      <c r="E628" s="167" t="s">
        <v>2487</v>
      </c>
      <c r="F628" s="167" t="s">
        <v>2490</v>
      </c>
      <c r="G628" s="168">
        <f>1/1620</f>
        <v>6.1728395061728394E-4</v>
      </c>
      <c r="H628" s="167">
        <v>7</v>
      </c>
      <c r="I628" s="168">
        <f t="shared" si="89"/>
        <v>8.8183421516754842E-5</v>
      </c>
    </row>
    <row r="629" spans="1:9" ht="15.3" x14ac:dyDescent="0.5">
      <c r="A629" s="167" t="s">
        <v>538</v>
      </c>
      <c r="B629" s="3" t="s">
        <v>759</v>
      </c>
      <c r="C629" s="4" t="s">
        <v>125</v>
      </c>
      <c r="D629" s="118" t="s">
        <v>566</v>
      </c>
      <c r="E629" s="167" t="s">
        <v>2511</v>
      </c>
      <c r="F629" s="167" t="s">
        <v>2512</v>
      </c>
      <c r="G629" s="168">
        <f>4/1620</f>
        <v>2.4691358024691358E-3</v>
      </c>
      <c r="H629" s="167">
        <v>3</v>
      </c>
      <c r="I629" s="168">
        <f t="shared" si="89"/>
        <v>8.2304526748971192E-4</v>
      </c>
    </row>
    <row r="630" spans="1:9" ht="15.3" x14ac:dyDescent="0.5">
      <c r="A630" s="167" t="s">
        <v>539</v>
      </c>
      <c r="B630" s="3" t="s">
        <v>69</v>
      </c>
      <c r="C630" s="6" t="s">
        <v>125</v>
      </c>
      <c r="D630" s="118" t="s">
        <v>333</v>
      </c>
      <c r="E630" s="167" t="s">
        <v>2487</v>
      </c>
      <c r="F630" s="167" t="s">
        <v>2490</v>
      </c>
      <c r="G630" s="168">
        <f>1/1620</f>
        <v>6.1728395061728394E-4</v>
      </c>
      <c r="H630" s="167">
        <v>5</v>
      </c>
      <c r="I630" s="168">
        <f t="shared" si="89"/>
        <v>1.2345679012345679E-4</v>
      </c>
    </row>
    <row r="631" spans="1:9" ht="15.3" x14ac:dyDescent="0.5">
      <c r="A631" s="167" t="s">
        <v>540</v>
      </c>
      <c r="B631" s="3" t="s">
        <v>851</v>
      </c>
      <c r="C631" s="6" t="s">
        <v>967</v>
      </c>
      <c r="D631" s="118" t="s">
        <v>912</v>
      </c>
      <c r="E631" s="167" t="s">
        <v>2497</v>
      </c>
      <c r="F631" s="167" t="s">
        <v>2505</v>
      </c>
      <c r="G631" s="168">
        <f>45/1620</f>
        <v>2.7777777777777776E-2</v>
      </c>
      <c r="H631" s="167">
        <v>3</v>
      </c>
      <c r="I631" s="168">
        <f t="shared" si="89"/>
        <v>9.2592592592592587E-3</v>
      </c>
    </row>
    <row r="632" spans="1:9" ht="15.3" x14ac:dyDescent="0.5">
      <c r="A632" s="167" t="s">
        <v>541</v>
      </c>
      <c r="B632" s="3" t="s">
        <v>788</v>
      </c>
      <c r="C632" s="6" t="s">
        <v>195</v>
      </c>
      <c r="D632" s="118" t="s">
        <v>912</v>
      </c>
      <c r="E632" s="167" t="s">
        <v>2497</v>
      </c>
      <c r="F632" s="167" t="s">
        <v>2505</v>
      </c>
      <c r="G632" s="168">
        <f>45/1620</f>
        <v>2.7777777777777776E-2</v>
      </c>
      <c r="H632" s="167">
        <v>3</v>
      </c>
      <c r="I632" s="168">
        <f t="shared" si="89"/>
        <v>9.2592592592592587E-3</v>
      </c>
    </row>
    <row r="633" spans="1:9" ht="15.3" x14ac:dyDescent="0.5">
      <c r="A633" s="167" t="s">
        <v>542</v>
      </c>
      <c r="B633" s="70" t="s">
        <v>2258</v>
      </c>
      <c r="C633" s="4" t="s">
        <v>197</v>
      </c>
      <c r="D633" s="171" t="s">
        <v>287</v>
      </c>
      <c r="E633" s="167" t="s">
        <v>2377</v>
      </c>
      <c r="F633" s="167" t="s">
        <v>2394</v>
      </c>
      <c r="G633" s="168">
        <f t="shared" ref="G633:G637" si="90">1/360</f>
        <v>2.7777777777777779E-3</v>
      </c>
      <c r="H633" s="167">
        <v>3</v>
      </c>
      <c r="I633" s="168">
        <f t="shared" ref="I633:I665" si="91">G633/H633</f>
        <v>9.2592592592592596E-4</v>
      </c>
    </row>
    <row r="634" spans="1:9" ht="15.3" x14ac:dyDescent="0.5">
      <c r="A634" s="167" t="s">
        <v>543</v>
      </c>
      <c r="B634" s="70" t="s">
        <v>2259</v>
      </c>
      <c r="C634" s="4" t="s">
        <v>125</v>
      </c>
      <c r="D634" s="171" t="s">
        <v>287</v>
      </c>
      <c r="E634" s="167" t="s">
        <v>2377</v>
      </c>
      <c r="F634" s="167" t="s">
        <v>2394</v>
      </c>
      <c r="G634" s="168">
        <f t="shared" si="90"/>
        <v>2.7777777777777779E-3</v>
      </c>
      <c r="H634" s="167">
        <v>3</v>
      </c>
      <c r="I634" s="168">
        <f t="shared" si="91"/>
        <v>9.2592592592592596E-4</v>
      </c>
    </row>
    <row r="635" spans="1:9" ht="15.3" x14ac:dyDescent="0.5">
      <c r="A635" s="167" t="s">
        <v>544</v>
      </c>
      <c r="B635" s="70" t="s">
        <v>2260</v>
      </c>
      <c r="C635" s="4" t="s">
        <v>197</v>
      </c>
      <c r="D635" s="171" t="s">
        <v>287</v>
      </c>
      <c r="E635" s="167" t="s">
        <v>2377</v>
      </c>
      <c r="F635" s="167" t="s">
        <v>2394</v>
      </c>
      <c r="G635" s="168">
        <f t="shared" si="90"/>
        <v>2.7777777777777779E-3</v>
      </c>
      <c r="H635" s="167">
        <v>3</v>
      </c>
      <c r="I635" s="168">
        <f t="shared" si="91"/>
        <v>9.2592592592592596E-4</v>
      </c>
    </row>
    <row r="636" spans="1:9" ht="15.3" x14ac:dyDescent="0.5">
      <c r="A636" s="167" t="s">
        <v>545</v>
      </c>
      <c r="B636" s="70" t="s">
        <v>2261</v>
      </c>
      <c r="C636" s="4" t="s">
        <v>125</v>
      </c>
      <c r="D636" s="171" t="s">
        <v>287</v>
      </c>
      <c r="E636" s="167" t="s">
        <v>2377</v>
      </c>
      <c r="F636" s="167" t="s">
        <v>2394</v>
      </c>
      <c r="G636" s="168">
        <f t="shared" si="90"/>
        <v>2.7777777777777779E-3</v>
      </c>
      <c r="H636" s="167">
        <v>3</v>
      </c>
      <c r="I636" s="168">
        <f t="shared" si="91"/>
        <v>9.2592592592592596E-4</v>
      </c>
    </row>
    <row r="637" spans="1:9" ht="15.3" x14ac:dyDescent="0.5">
      <c r="A637" s="167" t="s">
        <v>546</v>
      </c>
      <c r="B637" s="70" t="s">
        <v>2262</v>
      </c>
      <c r="C637" s="4" t="s">
        <v>125</v>
      </c>
      <c r="D637" s="171" t="s">
        <v>287</v>
      </c>
      <c r="E637" s="167" t="s">
        <v>2377</v>
      </c>
      <c r="F637" s="167" t="s">
        <v>2394</v>
      </c>
      <c r="G637" s="168">
        <f t="shared" si="90"/>
        <v>2.7777777777777779E-3</v>
      </c>
      <c r="H637" s="167">
        <v>3</v>
      </c>
      <c r="I637" s="168">
        <f t="shared" si="91"/>
        <v>9.2592592592592596E-4</v>
      </c>
    </row>
    <row r="638" spans="1:9" ht="15.3" x14ac:dyDescent="0.5">
      <c r="A638" s="167" t="s">
        <v>547</v>
      </c>
      <c r="B638" s="70" t="s">
        <v>1986</v>
      </c>
      <c r="C638" s="4" t="s">
        <v>195</v>
      </c>
      <c r="D638" s="167" t="s">
        <v>940</v>
      </c>
      <c r="E638" s="167" t="s">
        <v>2486</v>
      </c>
      <c r="F638" s="167" t="s">
        <v>2489</v>
      </c>
      <c r="G638" s="168">
        <f>2/1620</f>
        <v>1.2345679012345679E-3</v>
      </c>
      <c r="H638" s="167">
        <v>3</v>
      </c>
      <c r="I638" s="168">
        <f t="shared" si="91"/>
        <v>4.1152263374485596E-4</v>
      </c>
    </row>
    <row r="639" spans="1:9" ht="15.3" x14ac:dyDescent="0.5">
      <c r="A639" s="167" t="s">
        <v>548</v>
      </c>
      <c r="B639" s="70" t="s">
        <v>1893</v>
      </c>
      <c r="C639" s="4" t="s">
        <v>195</v>
      </c>
      <c r="D639" s="167" t="s">
        <v>333</v>
      </c>
      <c r="E639" s="167" t="s">
        <v>2487</v>
      </c>
      <c r="F639" s="167" t="s">
        <v>2490</v>
      </c>
      <c r="G639" s="168">
        <f>1/1620</f>
        <v>6.1728395061728394E-4</v>
      </c>
      <c r="H639" s="167">
        <v>3</v>
      </c>
      <c r="I639" s="168">
        <f t="shared" si="91"/>
        <v>2.0576131687242798E-4</v>
      </c>
    </row>
    <row r="640" spans="1:9" ht="15.3" x14ac:dyDescent="0.5">
      <c r="A640" s="167" t="s">
        <v>1086</v>
      </c>
      <c r="B640" s="70" t="s">
        <v>1987</v>
      </c>
      <c r="C640" s="4" t="s">
        <v>195</v>
      </c>
      <c r="D640" s="167" t="s">
        <v>940</v>
      </c>
      <c r="E640" s="167" t="s">
        <v>2486</v>
      </c>
      <c r="F640" s="167" t="s">
        <v>2489</v>
      </c>
      <c r="G640" s="168">
        <f>2/1620</f>
        <v>1.2345679012345679E-3</v>
      </c>
      <c r="H640" s="167">
        <v>3</v>
      </c>
      <c r="I640" s="168">
        <f t="shared" si="91"/>
        <v>4.1152263374485596E-4</v>
      </c>
    </row>
    <row r="641" spans="1:9" ht="15.3" x14ac:dyDescent="0.5">
      <c r="A641" s="167" t="s">
        <v>1087</v>
      </c>
      <c r="B641" s="70" t="s">
        <v>1988</v>
      </c>
      <c r="C641" s="4" t="s">
        <v>195</v>
      </c>
      <c r="D641" s="167" t="s">
        <v>940</v>
      </c>
      <c r="E641" s="167" t="s">
        <v>2486</v>
      </c>
      <c r="F641" s="167" t="s">
        <v>2489</v>
      </c>
      <c r="G641" s="168">
        <f t="shared" ref="G641:G643" si="92">2/1620</f>
        <v>1.2345679012345679E-3</v>
      </c>
      <c r="H641" s="167">
        <v>3</v>
      </c>
      <c r="I641" s="168">
        <f t="shared" si="91"/>
        <v>4.1152263374485596E-4</v>
      </c>
    </row>
    <row r="642" spans="1:9" ht="15.3" x14ac:dyDescent="0.5">
      <c r="A642" s="167" t="s">
        <v>1088</v>
      </c>
      <c r="B642" s="70" t="s">
        <v>1989</v>
      </c>
      <c r="C642" s="4" t="s">
        <v>195</v>
      </c>
      <c r="D642" s="167" t="s">
        <v>940</v>
      </c>
      <c r="E642" s="167" t="s">
        <v>2486</v>
      </c>
      <c r="F642" s="167" t="s">
        <v>2489</v>
      </c>
      <c r="G642" s="168">
        <f t="shared" si="92"/>
        <v>1.2345679012345679E-3</v>
      </c>
      <c r="H642" s="167">
        <v>3</v>
      </c>
      <c r="I642" s="168">
        <f t="shared" si="91"/>
        <v>4.1152263374485596E-4</v>
      </c>
    </row>
    <row r="643" spans="1:9" ht="15.3" x14ac:dyDescent="0.5">
      <c r="A643" s="167" t="s">
        <v>1089</v>
      </c>
      <c r="B643" s="70" t="s">
        <v>1990</v>
      </c>
      <c r="C643" s="4" t="s">
        <v>195</v>
      </c>
      <c r="D643" s="167" t="s">
        <v>940</v>
      </c>
      <c r="E643" s="167" t="s">
        <v>2486</v>
      </c>
      <c r="F643" s="167" t="s">
        <v>2489</v>
      </c>
      <c r="G643" s="168">
        <f t="shared" si="92"/>
        <v>1.2345679012345679E-3</v>
      </c>
      <c r="H643" s="167">
        <v>3</v>
      </c>
      <c r="I643" s="168">
        <f t="shared" si="91"/>
        <v>4.1152263374485596E-4</v>
      </c>
    </row>
    <row r="644" spans="1:9" ht="15.3" x14ac:dyDescent="0.5">
      <c r="A644" s="167" t="s">
        <v>1090</v>
      </c>
      <c r="B644" s="70" t="s">
        <v>1991</v>
      </c>
      <c r="C644" s="4" t="s">
        <v>195</v>
      </c>
      <c r="D644" s="167" t="s">
        <v>333</v>
      </c>
      <c r="E644" s="167" t="s">
        <v>2487</v>
      </c>
      <c r="F644" s="167" t="s">
        <v>2490</v>
      </c>
      <c r="G644" s="168">
        <f>1/1620</f>
        <v>6.1728395061728394E-4</v>
      </c>
      <c r="H644" s="167">
        <v>3</v>
      </c>
      <c r="I644" s="168">
        <f t="shared" si="91"/>
        <v>2.0576131687242798E-4</v>
      </c>
    </row>
    <row r="645" spans="1:9" ht="15.3" x14ac:dyDescent="0.5">
      <c r="A645" s="167" t="s">
        <v>1091</v>
      </c>
      <c r="B645" s="70" t="s">
        <v>1992</v>
      </c>
      <c r="C645" s="4" t="s">
        <v>202</v>
      </c>
      <c r="D645" s="167" t="s">
        <v>1846</v>
      </c>
      <c r="E645" s="167" t="s">
        <v>2495</v>
      </c>
      <c r="F645" s="167" t="s">
        <v>2503</v>
      </c>
      <c r="G645" s="168">
        <f>5/1620</f>
        <v>3.0864197530864196E-3</v>
      </c>
      <c r="H645" s="167">
        <v>3</v>
      </c>
      <c r="I645" s="168">
        <f t="shared" si="91"/>
        <v>1.0288065843621398E-3</v>
      </c>
    </row>
    <row r="646" spans="1:9" ht="15.3" x14ac:dyDescent="0.5">
      <c r="A646" s="167" t="s">
        <v>1092</v>
      </c>
      <c r="B646" s="70" t="s">
        <v>797</v>
      </c>
      <c r="C646" s="4" t="s">
        <v>195</v>
      </c>
      <c r="D646" s="167" t="s">
        <v>1845</v>
      </c>
      <c r="E646" s="167" t="s">
        <v>2494</v>
      </c>
      <c r="F646" s="167" t="s">
        <v>2502</v>
      </c>
      <c r="G646" s="168">
        <f>10/1620</f>
        <v>6.1728395061728392E-3</v>
      </c>
      <c r="H646" s="167">
        <v>3</v>
      </c>
      <c r="I646" s="168">
        <f t="shared" si="91"/>
        <v>2.0576131687242796E-3</v>
      </c>
    </row>
    <row r="647" spans="1:9" ht="15.3" x14ac:dyDescent="0.5">
      <c r="A647" s="167" t="s">
        <v>1093</v>
      </c>
      <c r="B647" s="70" t="s">
        <v>1804</v>
      </c>
      <c r="C647" s="4" t="s">
        <v>195</v>
      </c>
      <c r="D647" s="167" t="s">
        <v>1846</v>
      </c>
      <c r="E647" s="167" t="s">
        <v>2495</v>
      </c>
      <c r="F647" s="167" t="s">
        <v>2503</v>
      </c>
      <c r="G647" s="168">
        <f>5/1620</f>
        <v>3.0864197530864196E-3</v>
      </c>
      <c r="H647" s="167">
        <v>3</v>
      </c>
      <c r="I647" s="168">
        <f t="shared" si="91"/>
        <v>1.0288065843621398E-3</v>
      </c>
    </row>
    <row r="648" spans="1:9" ht="15.3" x14ac:dyDescent="0.5">
      <c r="A648" s="167" t="s">
        <v>1094</v>
      </c>
      <c r="B648" s="70" t="s">
        <v>1805</v>
      </c>
      <c r="C648" s="4" t="s">
        <v>195</v>
      </c>
      <c r="D648" s="167" t="s">
        <v>1846</v>
      </c>
      <c r="E648" s="167" t="s">
        <v>2495</v>
      </c>
      <c r="F648" s="167" t="s">
        <v>2503</v>
      </c>
      <c r="G648" s="168">
        <f t="shared" ref="G648:G657" si="93">5/1620</f>
        <v>3.0864197530864196E-3</v>
      </c>
      <c r="H648" s="167">
        <v>3</v>
      </c>
      <c r="I648" s="168">
        <f t="shared" si="91"/>
        <v>1.0288065843621398E-3</v>
      </c>
    </row>
    <row r="649" spans="1:9" ht="15.3" x14ac:dyDescent="0.5">
      <c r="A649" s="167" t="s">
        <v>1095</v>
      </c>
      <c r="B649" s="70" t="s">
        <v>1993</v>
      </c>
      <c r="C649" s="4" t="s">
        <v>125</v>
      </c>
      <c r="D649" s="167" t="s">
        <v>1846</v>
      </c>
      <c r="E649" s="167" t="s">
        <v>2495</v>
      </c>
      <c r="F649" s="167" t="s">
        <v>2503</v>
      </c>
      <c r="G649" s="168">
        <f t="shared" si="93"/>
        <v>3.0864197530864196E-3</v>
      </c>
      <c r="H649" s="167">
        <v>3</v>
      </c>
      <c r="I649" s="168">
        <f t="shared" si="91"/>
        <v>1.0288065843621398E-3</v>
      </c>
    </row>
    <row r="650" spans="1:9" ht="15.3" x14ac:dyDescent="0.5">
      <c r="A650" s="167" t="s">
        <v>1096</v>
      </c>
      <c r="B650" s="70" t="s">
        <v>1994</v>
      </c>
      <c r="C650" s="4" t="s">
        <v>195</v>
      </c>
      <c r="D650" s="167" t="s">
        <v>1846</v>
      </c>
      <c r="E650" s="167" t="s">
        <v>2495</v>
      </c>
      <c r="F650" s="167" t="s">
        <v>2503</v>
      </c>
      <c r="G650" s="168">
        <f t="shared" si="93"/>
        <v>3.0864197530864196E-3</v>
      </c>
      <c r="H650" s="167">
        <v>3</v>
      </c>
      <c r="I650" s="168">
        <f t="shared" si="91"/>
        <v>1.0288065843621398E-3</v>
      </c>
    </row>
    <row r="651" spans="1:9" ht="15.3" x14ac:dyDescent="0.5">
      <c r="A651" s="167" t="s">
        <v>1097</v>
      </c>
      <c r="B651" s="70" t="s">
        <v>795</v>
      </c>
      <c r="C651" s="4" t="s">
        <v>195</v>
      </c>
      <c r="D651" s="167" t="s">
        <v>1843</v>
      </c>
      <c r="E651" s="167" t="s">
        <v>2492</v>
      </c>
      <c r="F651" s="167" t="s">
        <v>2500</v>
      </c>
      <c r="G651" s="168">
        <f>20/1620</f>
        <v>1.2345679012345678E-2</v>
      </c>
      <c r="H651" s="167">
        <v>3</v>
      </c>
      <c r="I651" s="168">
        <f t="shared" si="91"/>
        <v>4.1152263374485592E-3</v>
      </c>
    </row>
    <row r="652" spans="1:9" ht="15.3" x14ac:dyDescent="0.5">
      <c r="A652" s="167" t="s">
        <v>1098</v>
      </c>
      <c r="B652" s="70" t="s">
        <v>1817</v>
      </c>
      <c r="C652" s="4" t="s">
        <v>195</v>
      </c>
      <c r="D652" s="167" t="s">
        <v>1846</v>
      </c>
      <c r="E652" s="167" t="s">
        <v>2495</v>
      </c>
      <c r="F652" s="167" t="s">
        <v>2503</v>
      </c>
      <c r="G652" s="168">
        <f t="shared" si="93"/>
        <v>3.0864197530864196E-3</v>
      </c>
      <c r="H652" s="167">
        <v>3</v>
      </c>
      <c r="I652" s="168">
        <f t="shared" si="91"/>
        <v>1.0288065843621398E-3</v>
      </c>
    </row>
    <row r="653" spans="1:9" ht="15.3" x14ac:dyDescent="0.5">
      <c r="A653" s="167" t="s">
        <v>1099</v>
      </c>
      <c r="B653" s="70" t="s">
        <v>804</v>
      </c>
      <c r="C653" s="4" t="s">
        <v>195</v>
      </c>
      <c r="D653" s="167" t="s">
        <v>1846</v>
      </c>
      <c r="E653" s="167" t="s">
        <v>2495</v>
      </c>
      <c r="F653" s="167" t="s">
        <v>2503</v>
      </c>
      <c r="G653" s="168">
        <f t="shared" si="93"/>
        <v>3.0864197530864196E-3</v>
      </c>
      <c r="H653" s="167">
        <v>3</v>
      </c>
      <c r="I653" s="168">
        <f t="shared" si="91"/>
        <v>1.0288065843621398E-3</v>
      </c>
    </row>
    <row r="654" spans="1:9" ht="15.3" x14ac:dyDescent="0.5">
      <c r="A654" s="167" t="s">
        <v>1100</v>
      </c>
      <c r="B654" s="70" t="s">
        <v>803</v>
      </c>
      <c r="C654" s="4" t="s">
        <v>195</v>
      </c>
      <c r="D654" s="167" t="s">
        <v>1846</v>
      </c>
      <c r="E654" s="167" t="s">
        <v>2495</v>
      </c>
      <c r="F654" s="167" t="s">
        <v>2503</v>
      </c>
      <c r="G654" s="168">
        <f t="shared" si="93"/>
        <v>3.0864197530864196E-3</v>
      </c>
      <c r="H654" s="167">
        <v>3</v>
      </c>
      <c r="I654" s="168">
        <f t="shared" si="91"/>
        <v>1.0288065843621398E-3</v>
      </c>
    </row>
    <row r="655" spans="1:9" ht="15.3" x14ac:dyDescent="0.5">
      <c r="A655" s="167" t="s">
        <v>1101</v>
      </c>
      <c r="B655" s="70" t="s">
        <v>1995</v>
      </c>
      <c r="C655" s="4" t="s">
        <v>195</v>
      </c>
      <c r="D655" s="167" t="s">
        <v>1846</v>
      </c>
      <c r="E655" s="167" t="s">
        <v>2495</v>
      </c>
      <c r="F655" s="167" t="s">
        <v>2503</v>
      </c>
      <c r="G655" s="168">
        <f t="shared" si="93"/>
        <v>3.0864197530864196E-3</v>
      </c>
      <c r="H655" s="167">
        <v>3</v>
      </c>
      <c r="I655" s="168">
        <f t="shared" si="91"/>
        <v>1.0288065843621398E-3</v>
      </c>
    </row>
    <row r="656" spans="1:9" ht="15.3" x14ac:dyDescent="0.5">
      <c r="A656" s="167" t="s">
        <v>1102</v>
      </c>
      <c r="B656" s="70" t="s">
        <v>1827</v>
      </c>
      <c r="C656" s="4" t="s">
        <v>195</v>
      </c>
      <c r="D656" s="167" t="s">
        <v>1846</v>
      </c>
      <c r="E656" s="167" t="s">
        <v>2495</v>
      </c>
      <c r="F656" s="167" t="s">
        <v>2503</v>
      </c>
      <c r="G656" s="168">
        <f t="shared" si="93"/>
        <v>3.0864197530864196E-3</v>
      </c>
      <c r="H656" s="167">
        <v>3</v>
      </c>
      <c r="I656" s="168">
        <f t="shared" si="91"/>
        <v>1.0288065843621398E-3</v>
      </c>
    </row>
    <row r="657" spans="1:9" ht="15.3" x14ac:dyDescent="0.5">
      <c r="A657" s="167" t="s">
        <v>1103</v>
      </c>
      <c r="B657" s="70" t="s">
        <v>1996</v>
      </c>
      <c r="C657" s="4" t="s">
        <v>195</v>
      </c>
      <c r="D657" s="167" t="s">
        <v>1846</v>
      </c>
      <c r="E657" s="167" t="s">
        <v>2495</v>
      </c>
      <c r="F657" s="167" t="s">
        <v>2503</v>
      </c>
      <c r="G657" s="168">
        <f t="shared" si="93"/>
        <v>3.0864197530864196E-3</v>
      </c>
      <c r="H657" s="167">
        <v>3</v>
      </c>
      <c r="I657" s="168">
        <f t="shared" si="91"/>
        <v>1.0288065843621398E-3</v>
      </c>
    </row>
    <row r="658" spans="1:9" ht="15.3" x14ac:dyDescent="0.5">
      <c r="A658" s="167" t="s">
        <v>1104</v>
      </c>
      <c r="B658" s="70" t="s">
        <v>2263</v>
      </c>
      <c r="C658" s="4" t="s">
        <v>197</v>
      </c>
      <c r="D658" s="171" t="s">
        <v>287</v>
      </c>
      <c r="E658" s="167" t="s">
        <v>2377</v>
      </c>
      <c r="F658" s="167" t="s">
        <v>2394</v>
      </c>
      <c r="G658" s="168">
        <f t="shared" ref="G658:G665" si="94">1/360</f>
        <v>2.7777777777777779E-3</v>
      </c>
      <c r="H658" s="167">
        <v>3</v>
      </c>
      <c r="I658" s="168">
        <f t="shared" si="91"/>
        <v>9.2592592592592596E-4</v>
      </c>
    </row>
    <row r="659" spans="1:9" ht="15.3" x14ac:dyDescent="0.5">
      <c r="A659" s="167" t="s">
        <v>1105</v>
      </c>
      <c r="B659" s="70" t="s">
        <v>2264</v>
      </c>
      <c r="C659" s="4" t="s">
        <v>197</v>
      </c>
      <c r="D659" s="171" t="s">
        <v>287</v>
      </c>
      <c r="E659" s="167" t="s">
        <v>2377</v>
      </c>
      <c r="F659" s="167" t="s">
        <v>2394</v>
      </c>
      <c r="G659" s="168">
        <f t="shared" si="94"/>
        <v>2.7777777777777779E-3</v>
      </c>
      <c r="H659" s="167">
        <v>3</v>
      </c>
      <c r="I659" s="168">
        <f t="shared" si="91"/>
        <v>9.2592592592592596E-4</v>
      </c>
    </row>
    <row r="660" spans="1:9" ht="15.3" x14ac:dyDescent="0.5">
      <c r="A660" s="167" t="s">
        <v>1106</v>
      </c>
      <c r="B660" s="70" t="s">
        <v>2265</v>
      </c>
      <c r="C660" s="4" t="s">
        <v>197</v>
      </c>
      <c r="D660" s="171" t="s">
        <v>287</v>
      </c>
      <c r="E660" s="167" t="s">
        <v>2377</v>
      </c>
      <c r="F660" s="167" t="s">
        <v>2394</v>
      </c>
      <c r="G660" s="168">
        <f t="shared" si="94"/>
        <v>2.7777777777777779E-3</v>
      </c>
      <c r="H660" s="167">
        <v>3</v>
      </c>
      <c r="I660" s="168">
        <f t="shared" si="91"/>
        <v>9.2592592592592596E-4</v>
      </c>
    </row>
    <row r="661" spans="1:9" ht="15.3" x14ac:dyDescent="0.5">
      <c r="A661" s="167" t="s">
        <v>1107</v>
      </c>
      <c r="B661" s="70" t="s">
        <v>2266</v>
      </c>
      <c r="C661" s="4" t="s">
        <v>197</v>
      </c>
      <c r="D661" s="171" t="s">
        <v>287</v>
      </c>
      <c r="E661" s="167" t="s">
        <v>2377</v>
      </c>
      <c r="F661" s="167" t="s">
        <v>2394</v>
      </c>
      <c r="G661" s="168">
        <f t="shared" si="94"/>
        <v>2.7777777777777779E-3</v>
      </c>
      <c r="H661" s="167">
        <v>3</v>
      </c>
      <c r="I661" s="168">
        <f t="shared" si="91"/>
        <v>9.2592592592592596E-4</v>
      </c>
    </row>
    <row r="662" spans="1:9" ht="15.3" x14ac:dyDescent="0.5">
      <c r="A662" s="167" t="s">
        <v>1662</v>
      </c>
      <c r="B662" s="70" t="s">
        <v>2267</v>
      </c>
      <c r="C662" s="4" t="s">
        <v>197</v>
      </c>
      <c r="D662" s="171" t="s">
        <v>287</v>
      </c>
      <c r="E662" s="167" t="s">
        <v>2377</v>
      </c>
      <c r="F662" s="167" t="s">
        <v>2394</v>
      </c>
      <c r="G662" s="168">
        <f t="shared" si="94"/>
        <v>2.7777777777777779E-3</v>
      </c>
      <c r="H662" s="167">
        <v>3</v>
      </c>
      <c r="I662" s="168">
        <f t="shared" si="91"/>
        <v>9.2592592592592596E-4</v>
      </c>
    </row>
    <row r="663" spans="1:9" ht="15.3" x14ac:dyDescent="0.5">
      <c r="A663" s="167" t="s">
        <v>1663</v>
      </c>
      <c r="B663" s="70" t="s">
        <v>2268</v>
      </c>
      <c r="C663" s="4" t="s">
        <v>197</v>
      </c>
      <c r="D663" s="171" t="s">
        <v>287</v>
      </c>
      <c r="E663" s="167" t="s">
        <v>2377</v>
      </c>
      <c r="F663" s="167" t="s">
        <v>2394</v>
      </c>
      <c r="G663" s="168">
        <f t="shared" si="94"/>
        <v>2.7777777777777779E-3</v>
      </c>
      <c r="H663" s="167">
        <v>3</v>
      </c>
      <c r="I663" s="168">
        <f t="shared" si="91"/>
        <v>9.2592592592592596E-4</v>
      </c>
    </row>
    <row r="664" spans="1:9" ht="15.3" x14ac:dyDescent="0.5">
      <c r="A664" s="167" t="s">
        <v>1664</v>
      </c>
      <c r="B664" s="70" t="s">
        <v>2269</v>
      </c>
      <c r="C664" s="4" t="s">
        <v>125</v>
      </c>
      <c r="D664" s="171" t="s">
        <v>287</v>
      </c>
      <c r="E664" s="167" t="s">
        <v>2377</v>
      </c>
      <c r="F664" s="167" t="s">
        <v>2394</v>
      </c>
      <c r="G664" s="168">
        <f t="shared" si="94"/>
        <v>2.7777777777777779E-3</v>
      </c>
      <c r="H664" s="167">
        <v>3</v>
      </c>
      <c r="I664" s="168">
        <f t="shared" si="91"/>
        <v>9.2592592592592596E-4</v>
      </c>
    </row>
    <row r="665" spans="1:9" ht="15.3" x14ac:dyDescent="0.5">
      <c r="A665" s="167" t="s">
        <v>1665</v>
      </c>
      <c r="B665" s="70" t="s">
        <v>2270</v>
      </c>
      <c r="C665" s="4" t="s">
        <v>125</v>
      </c>
      <c r="D665" s="171" t="s">
        <v>287</v>
      </c>
      <c r="E665" s="167" t="s">
        <v>2377</v>
      </c>
      <c r="F665" s="167" t="s">
        <v>2394</v>
      </c>
      <c r="G665" s="168">
        <f t="shared" si="94"/>
        <v>2.7777777777777779E-3</v>
      </c>
      <c r="H665" s="167">
        <v>3</v>
      </c>
      <c r="I665" s="168">
        <f t="shared" si="91"/>
        <v>9.2592592592592596E-4</v>
      </c>
    </row>
    <row r="666" spans="1:9" ht="15.3" x14ac:dyDescent="0.5">
      <c r="A666" s="169">
        <v>10</v>
      </c>
      <c r="B666" s="165" t="s">
        <v>2032</v>
      </c>
      <c r="C666" s="167"/>
      <c r="D666" s="167"/>
      <c r="E666" s="167"/>
      <c r="F666" s="167"/>
      <c r="G666" s="167"/>
      <c r="H666" s="167"/>
      <c r="I666" s="169" t="s">
        <v>1590</v>
      </c>
    </row>
    <row r="667" spans="1:9" ht="15.3" x14ac:dyDescent="0.5">
      <c r="A667" s="167" t="s">
        <v>553</v>
      </c>
      <c r="B667" s="70" t="s">
        <v>159</v>
      </c>
      <c r="C667" s="4" t="s">
        <v>125</v>
      </c>
      <c r="D667" s="167" t="s">
        <v>333</v>
      </c>
      <c r="E667" s="167" t="s">
        <v>2487</v>
      </c>
      <c r="F667" s="167" t="s">
        <v>2490</v>
      </c>
      <c r="G667" s="168">
        <f>1/1620</f>
        <v>6.1728395061728394E-4</v>
      </c>
      <c r="H667" s="167">
        <v>7</v>
      </c>
      <c r="I667" s="168">
        <f>G667/H667</f>
        <v>8.8183421516754842E-5</v>
      </c>
    </row>
    <row r="668" spans="1:9" ht="15.3" x14ac:dyDescent="0.5">
      <c r="A668" s="167" t="s">
        <v>554</v>
      </c>
      <c r="B668" s="70" t="s">
        <v>160</v>
      </c>
      <c r="C668" s="4" t="s">
        <v>125</v>
      </c>
      <c r="D668" s="167" t="s">
        <v>1070</v>
      </c>
      <c r="E668" s="167" t="s">
        <v>2513</v>
      </c>
      <c r="F668" s="167" t="s">
        <v>2514</v>
      </c>
      <c r="G668" s="168">
        <f>23/1620</f>
        <v>1.4197530864197531E-2</v>
      </c>
      <c r="H668" s="167">
        <v>7</v>
      </c>
      <c r="I668" s="168">
        <f>G668/H668</f>
        <v>2.0282186948853615E-3</v>
      </c>
    </row>
    <row r="669" spans="1:9" ht="15.3" x14ac:dyDescent="0.5">
      <c r="A669" s="167" t="s">
        <v>555</v>
      </c>
      <c r="B669" s="70" t="s">
        <v>2033</v>
      </c>
      <c r="C669" s="4" t="s">
        <v>125</v>
      </c>
      <c r="D669" s="167" t="s">
        <v>333</v>
      </c>
      <c r="E669" s="167" t="s">
        <v>2487</v>
      </c>
      <c r="F669" s="167" t="s">
        <v>2490</v>
      </c>
      <c r="G669" s="168">
        <f>1/1620</f>
        <v>6.1728395061728394E-4</v>
      </c>
      <c r="H669" s="167">
        <v>5</v>
      </c>
      <c r="I669" s="168">
        <f t="shared" ref="I669:I686" si="95">G669/H669</f>
        <v>1.2345679012345679E-4</v>
      </c>
    </row>
    <row r="670" spans="1:9" ht="15.3" x14ac:dyDescent="0.5">
      <c r="A670" s="167" t="s">
        <v>556</v>
      </c>
      <c r="B670" s="70" t="s">
        <v>161</v>
      </c>
      <c r="C670" s="4" t="s">
        <v>125</v>
      </c>
      <c r="D670" s="167" t="s">
        <v>333</v>
      </c>
      <c r="E670" s="167" t="s">
        <v>2487</v>
      </c>
      <c r="F670" s="167" t="s">
        <v>2490</v>
      </c>
      <c r="G670" s="168">
        <f>1/1620</f>
        <v>6.1728395061728394E-4</v>
      </c>
      <c r="H670" s="167">
        <v>5</v>
      </c>
      <c r="I670" s="168">
        <f t="shared" si="95"/>
        <v>1.2345679012345679E-4</v>
      </c>
    </row>
    <row r="671" spans="1:9" ht="15.3" x14ac:dyDescent="0.5">
      <c r="A671" s="167" t="s">
        <v>557</v>
      </c>
      <c r="B671" s="70" t="s">
        <v>162</v>
      </c>
      <c r="C671" s="4" t="s">
        <v>125</v>
      </c>
      <c r="D671" s="167" t="s">
        <v>1070</v>
      </c>
      <c r="E671" s="167" t="s">
        <v>2513</v>
      </c>
      <c r="F671" s="167" t="s">
        <v>2514</v>
      </c>
      <c r="G671" s="168">
        <f>23/1620</f>
        <v>1.4197530864197531E-2</v>
      </c>
      <c r="H671" s="167">
        <v>5</v>
      </c>
      <c r="I671" s="168">
        <f t="shared" si="95"/>
        <v>2.839506172839506E-3</v>
      </c>
    </row>
    <row r="672" spans="1:9" ht="15.3" x14ac:dyDescent="0.5">
      <c r="A672" s="167" t="s">
        <v>558</v>
      </c>
      <c r="B672" s="70" t="s">
        <v>163</v>
      </c>
      <c r="C672" s="4" t="s">
        <v>580</v>
      </c>
      <c r="D672" s="167" t="s">
        <v>333</v>
      </c>
      <c r="E672" s="167" t="s">
        <v>2487</v>
      </c>
      <c r="F672" s="167" t="s">
        <v>2490</v>
      </c>
      <c r="G672" s="168">
        <f>1/1620</f>
        <v>6.1728395061728394E-4</v>
      </c>
      <c r="H672" s="167">
        <v>5</v>
      </c>
      <c r="I672" s="168">
        <f t="shared" si="95"/>
        <v>1.2345679012345679E-4</v>
      </c>
    </row>
    <row r="673" spans="1:9" ht="15.3" x14ac:dyDescent="0.5">
      <c r="A673" s="167" t="s">
        <v>559</v>
      </c>
      <c r="B673" s="70" t="s">
        <v>164</v>
      </c>
      <c r="C673" s="4" t="s">
        <v>195</v>
      </c>
      <c r="D673" s="167" t="s">
        <v>333</v>
      </c>
      <c r="E673" s="167" t="s">
        <v>2487</v>
      </c>
      <c r="F673" s="167" t="s">
        <v>2490</v>
      </c>
      <c r="G673" s="168">
        <f t="shared" ref="G673:G692" si="96">1/1620</f>
        <v>6.1728395061728394E-4</v>
      </c>
      <c r="H673" s="167">
        <v>8</v>
      </c>
      <c r="I673" s="168">
        <f t="shared" si="95"/>
        <v>7.7160493827160492E-5</v>
      </c>
    </row>
    <row r="674" spans="1:9" ht="15.3" x14ac:dyDescent="0.5">
      <c r="A674" s="167" t="s">
        <v>560</v>
      </c>
      <c r="B674" s="70" t="s">
        <v>165</v>
      </c>
      <c r="C674" s="4" t="s">
        <v>202</v>
      </c>
      <c r="D674" s="167" t="s">
        <v>333</v>
      </c>
      <c r="E674" s="167" t="s">
        <v>2487</v>
      </c>
      <c r="F674" s="167" t="s">
        <v>2490</v>
      </c>
      <c r="G674" s="168">
        <f t="shared" si="96"/>
        <v>6.1728395061728394E-4</v>
      </c>
      <c r="H674" s="167">
        <v>7</v>
      </c>
      <c r="I674" s="168">
        <f t="shared" si="95"/>
        <v>8.8183421516754842E-5</v>
      </c>
    </row>
    <row r="675" spans="1:9" ht="15.3" x14ac:dyDescent="0.5">
      <c r="A675" s="167" t="s">
        <v>561</v>
      </c>
      <c r="B675" s="70" t="s">
        <v>69</v>
      </c>
      <c r="C675" s="4" t="s">
        <v>202</v>
      </c>
      <c r="D675" s="167" t="s">
        <v>333</v>
      </c>
      <c r="E675" s="167" t="s">
        <v>2487</v>
      </c>
      <c r="F675" s="167" t="s">
        <v>2490</v>
      </c>
      <c r="G675" s="168">
        <f t="shared" si="96"/>
        <v>6.1728395061728394E-4</v>
      </c>
      <c r="H675" s="167">
        <v>5</v>
      </c>
      <c r="I675" s="168">
        <f t="shared" si="95"/>
        <v>1.2345679012345679E-4</v>
      </c>
    </row>
    <row r="676" spans="1:9" ht="15.3" x14ac:dyDescent="0.5">
      <c r="A676" s="167" t="s">
        <v>562</v>
      </c>
      <c r="B676" s="70" t="s">
        <v>2034</v>
      </c>
      <c r="C676" s="4" t="s">
        <v>195</v>
      </c>
      <c r="D676" s="167" t="s">
        <v>333</v>
      </c>
      <c r="E676" s="167" t="s">
        <v>2487</v>
      </c>
      <c r="F676" s="167" t="s">
        <v>2490</v>
      </c>
      <c r="G676" s="168">
        <f t="shared" si="96"/>
        <v>6.1728395061728394E-4</v>
      </c>
      <c r="H676" s="167">
        <v>8</v>
      </c>
      <c r="I676" s="168">
        <f t="shared" si="95"/>
        <v>7.7160493827160492E-5</v>
      </c>
    </row>
    <row r="677" spans="1:9" ht="15.3" x14ac:dyDescent="0.5">
      <c r="A677" s="167" t="s">
        <v>563</v>
      </c>
      <c r="B677" s="70" t="s">
        <v>167</v>
      </c>
      <c r="C677" s="4" t="s">
        <v>125</v>
      </c>
      <c r="D677" s="167" t="s">
        <v>333</v>
      </c>
      <c r="E677" s="167" t="s">
        <v>2487</v>
      </c>
      <c r="F677" s="167" t="s">
        <v>2490</v>
      </c>
      <c r="G677" s="168">
        <f t="shared" si="96"/>
        <v>6.1728395061728394E-4</v>
      </c>
      <c r="H677" s="167">
        <v>3</v>
      </c>
      <c r="I677" s="168">
        <f t="shared" si="95"/>
        <v>2.0576131687242798E-4</v>
      </c>
    </row>
    <row r="678" spans="1:9" ht="15.3" x14ac:dyDescent="0.5">
      <c r="A678" s="167" t="s">
        <v>564</v>
      </c>
      <c r="B678" s="70" t="s">
        <v>168</v>
      </c>
      <c r="C678" s="4" t="s">
        <v>195</v>
      </c>
      <c r="D678" s="167" t="s">
        <v>333</v>
      </c>
      <c r="E678" s="167" t="s">
        <v>2487</v>
      </c>
      <c r="F678" s="167" t="s">
        <v>2490</v>
      </c>
      <c r="G678" s="168">
        <f t="shared" si="96"/>
        <v>6.1728395061728394E-4</v>
      </c>
      <c r="H678" s="167">
        <v>5</v>
      </c>
      <c r="I678" s="168">
        <f t="shared" si="95"/>
        <v>1.2345679012345679E-4</v>
      </c>
    </row>
    <row r="679" spans="1:9" ht="15.3" x14ac:dyDescent="0.5">
      <c r="A679" s="167" t="s">
        <v>1932</v>
      </c>
      <c r="B679" s="70" t="s">
        <v>169</v>
      </c>
      <c r="C679" s="4" t="s">
        <v>125</v>
      </c>
      <c r="D679" s="167" t="s">
        <v>333</v>
      </c>
      <c r="E679" s="167" t="s">
        <v>2487</v>
      </c>
      <c r="F679" s="167" t="s">
        <v>2490</v>
      </c>
      <c r="G679" s="168">
        <f t="shared" si="96"/>
        <v>6.1728395061728394E-4</v>
      </c>
      <c r="H679" s="167">
        <v>5</v>
      </c>
      <c r="I679" s="168">
        <f t="shared" si="95"/>
        <v>1.2345679012345679E-4</v>
      </c>
    </row>
    <row r="680" spans="1:9" ht="15.3" x14ac:dyDescent="0.5">
      <c r="A680" s="167" t="s">
        <v>1933</v>
      </c>
      <c r="B680" s="70" t="s">
        <v>170</v>
      </c>
      <c r="C680" s="4" t="s">
        <v>125</v>
      </c>
      <c r="D680" s="167" t="s">
        <v>333</v>
      </c>
      <c r="E680" s="167" t="s">
        <v>2487</v>
      </c>
      <c r="F680" s="167" t="s">
        <v>2490</v>
      </c>
      <c r="G680" s="168">
        <f t="shared" si="96"/>
        <v>6.1728395061728394E-4</v>
      </c>
      <c r="H680" s="167">
        <v>5</v>
      </c>
      <c r="I680" s="168">
        <f t="shared" si="95"/>
        <v>1.2345679012345679E-4</v>
      </c>
    </row>
    <row r="681" spans="1:9" ht="15.3" x14ac:dyDescent="0.5">
      <c r="A681" s="167" t="s">
        <v>1934</v>
      </c>
      <c r="B681" s="70" t="s">
        <v>171</v>
      </c>
      <c r="C681" s="4" t="s">
        <v>125</v>
      </c>
      <c r="D681" s="167" t="s">
        <v>333</v>
      </c>
      <c r="E681" s="167" t="s">
        <v>2487</v>
      </c>
      <c r="F681" s="167" t="s">
        <v>2490</v>
      </c>
      <c r="G681" s="168">
        <f t="shared" si="96"/>
        <v>6.1728395061728394E-4</v>
      </c>
      <c r="H681" s="167">
        <v>3</v>
      </c>
      <c r="I681" s="168">
        <f t="shared" si="95"/>
        <v>2.0576131687242798E-4</v>
      </c>
    </row>
    <row r="682" spans="1:9" ht="15.3" x14ac:dyDescent="0.5">
      <c r="A682" s="167" t="s">
        <v>1935</v>
      </c>
      <c r="B682" s="70" t="s">
        <v>172</v>
      </c>
      <c r="C682" s="4" t="s">
        <v>125</v>
      </c>
      <c r="D682" s="167" t="s">
        <v>333</v>
      </c>
      <c r="E682" s="167" t="s">
        <v>2487</v>
      </c>
      <c r="F682" s="167" t="s">
        <v>2490</v>
      </c>
      <c r="G682" s="168">
        <f t="shared" si="96"/>
        <v>6.1728395061728394E-4</v>
      </c>
      <c r="H682" s="167">
        <v>3</v>
      </c>
      <c r="I682" s="168">
        <f t="shared" si="95"/>
        <v>2.0576131687242798E-4</v>
      </c>
    </row>
    <row r="683" spans="1:9" ht="15.3" x14ac:dyDescent="0.5">
      <c r="A683" s="167" t="s">
        <v>1936</v>
      </c>
      <c r="B683" s="70" t="s">
        <v>173</v>
      </c>
      <c r="C683" s="4" t="s">
        <v>125</v>
      </c>
      <c r="D683" s="167" t="s">
        <v>333</v>
      </c>
      <c r="E683" s="167" t="s">
        <v>2487</v>
      </c>
      <c r="F683" s="167" t="s">
        <v>2490</v>
      </c>
      <c r="G683" s="168">
        <f t="shared" si="96"/>
        <v>6.1728395061728394E-4</v>
      </c>
      <c r="H683" s="167">
        <v>3</v>
      </c>
      <c r="I683" s="168">
        <f t="shared" si="95"/>
        <v>2.0576131687242798E-4</v>
      </c>
    </row>
    <row r="684" spans="1:9" ht="15.3" x14ac:dyDescent="0.5">
      <c r="A684" s="167" t="s">
        <v>1937</v>
      </c>
      <c r="B684" s="70" t="s">
        <v>174</v>
      </c>
      <c r="C684" s="4" t="s">
        <v>125</v>
      </c>
      <c r="D684" s="167" t="s">
        <v>333</v>
      </c>
      <c r="E684" s="167" t="s">
        <v>2487</v>
      </c>
      <c r="F684" s="167" t="s">
        <v>2490</v>
      </c>
      <c r="G684" s="168">
        <f t="shared" si="96"/>
        <v>6.1728395061728394E-4</v>
      </c>
      <c r="H684" s="167">
        <v>3</v>
      </c>
      <c r="I684" s="168">
        <f t="shared" si="95"/>
        <v>2.0576131687242798E-4</v>
      </c>
    </row>
    <row r="685" spans="1:9" ht="15.3" x14ac:dyDescent="0.5">
      <c r="A685" s="167" t="s">
        <v>1938</v>
      </c>
      <c r="B685" s="70" t="s">
        <v>175</v>
      </c>
      <c r="C685" s="4" t="s">
        <v>125</v>
      </c>
      <c r="D685" s="167" t="s">
        <v>333</v>
      </c>
      <c r="E685" s="167" t="s">
        <v>2487</v>
      </c>
      <c r="F685" s="167" t="s">
        <v>2490</v>
      </c>
      <c r="G685" s="168">
        <f t="shared" si="96"/>
        <v>6.1728395061728394E-4</v>
      </c>
      <c r="H685" s="167">
        <v>3</v>
      </c>
      <c r="I685" s="168">
        <f t="shared" si="95"/>
        <v>2.0576131687242798E-4</v>
      </c>
    </row>
    <row r="686" spans="1:9" ht="15.3" x14ac:dyDescent="0.5">
      <c r="A686" s="167" t="s">
        <v>1939</v>
      </c>
      <c r="B686" s="70" t="s">
        <v>176</v>
      </c>
      <c r="C686" s="4" t="s">
        <v>125</v>
      </c>
      <c r="D686" s="167" t="s">
        <v>333</v>
      </c>
      <c r="E686" s="167" t="s">
        <v>2487</v>
      </c>
      <c r="F686" s="167" t="s">
        <v>2490</v>
      </c>
      <c r="G686" s="168">
        <f t="shared" si="96"/>
        <v>6.1728395061728394E-4</v>
      </c>
      <c r="H686" s="167">
        <v>3</v>
      </c>
      <c r="I686" s="168">
        <f t="shared" si="95"/>
        <v>2.0576131687242798E-4</v>
      </c>
    </row>
    <row r="687" spans="1:9" ht="15.3" x14ac:dyDescent="0.5">
      <c r="A687" s="167" t="s">
        <v>1940</v>
      </c>
      <c r="B687" s="70" t="s">
        <v>2035</v>
      </c>
      <c r="C687" s="4" t="s">
        <v>125</v>
      </c>
      <c r="D687" s="167" t="s">
        <v>333</v>
      </c>
      <c r="E687" s="167" t="s">
        <v>2487</v>
      </c>
      <c r="F687" s="167" t="s">
        <v>2490</v>
      </c>
      <c r="G687" s="168">
        <f t="shared" si="96"/>
        <v>6.1728395061728394E-4</v>
      </c>
      <c r="H687" s="167">
        <v>3</v>
      </c>
      <c r="I687" s="168">
        <f t="shared" ref="I687:I693" si="97">G687/H687</f>
        <v>2.0576131687242798E-4</v>
      </c>
    </row>
    <row r="688" spans="1:9" ht="15.3" x14ac:dyDescent="0.5">
      <c r="A688" s="167" t="s">
        <v>1941</v>
      </c>
      <c r="B688" s="70" t="s">
        <v>1340</v>
      </c>
      <c r="C688" s="4" t="s">
        <v>125</v>
      </c>
      <c r="D688" s="167" t="s">
        <v>333</v>
      </c>
      <c r="E688" s="167" t="s">
        <v>2487</v>
      </c>
      <c r="F688" s="167" t="s">
        <v>2490</v>
      </c>
      <c r="G688" s="168">
        <f t="shared" si="96"/>
        <v>6.1728395061728394E-4</v>
      </c>
      <c r="H688" s="167">
        <v>3</v>
      </c>
      <c r="I688" s="168">
        <f t="shared" si="97"/>
        <v>2.0576131687242798E-4</v>
      </c>
    </row>
    <row r="689" spans="1:9" ht="15.3" x14ac:dyDescent="0.5">
      <c r="A689" s="167" t="s">
        <v>1942</v>
      </c>
      <c r="B689" s="70" t="s">
        <v>2271</v>
      </c>
      <c r="C689" s="4" t="s">
        <v>125</v>
      </c>
      <c r="D689" s="167" t="s">
        <v>333</v>
      </c>
      <c r="E689" s="167" t="s">
        <v>2487</v>
      </c>
      <c r="F689" s="167" t="s">
        <v>2490</v>
      </c>
      <c r="G689" s="168">
        <f t="shared" si="96"/>
        <v>6.1728395061728394E-4</v>
      </c>
      <c r="H689" s="167">
        <v>3</v>
      </c>
      <c r="I689" s="168">
        <f t="shared" si="97"/>
        <v>2.0576131687242798E-4</v>
      </c>
    </row>
    <row r="690" spans="1:9" ht="15.3" x14ac:dyDescent="0.5">
      <c r="A690" s="167" t="s">
        <v>1943</v>
      </c>
      <c r="B690" s="70" t="s">
        <v>2036</v>
      </c>
      <c r="C690" s="4" t="s">
        <v>125</v>
      </c>
      <c r="D690" s="167" t="s">
        <v>333</v>
      </c>
      <c r="E690" s="167" t="s">
        <v>2487</v>
      </c>
      <c r="F690" s="167" t="s">
        <v>2490</v>
      </c>
      <c r="G690" s="168">
        <f t="shared" si="96"/>
        <v>6.1728395061728394E-4</v>
      </c>
      <c r="H690" s="167">
        <v>3</v>
      </c>
      <c r="I690" s="168">
        <f t="shared" si="97"/>
        <v>2.0576131687242798E-4</v>
      </c>
    </row>
    <row r="691" spans="1:9" ht="15.3" x14ac:dyDescent="0.5">
      <c r="A691" s="167" t="s">
        <v>1944</v>
      </c>
      <c r="B691" s="70" t="s">
        <v>2272</v>
      </c>
      <c r="C691" s="4" t="s">
        <v>125</v>
      </c>
      <c r="D691" s="167" t="s">
        <v>333</v>
      </c>
      <c r="E691" s="167" t="s">
        <v>2487</v>
      </c>
      <c r="F691" s="167" t="s">
        <v>2490</v>
      </c>
      <c r="G691" s="168">
        <f t="shared" si="96"/>
        <v>6.1728395061728394E-4</v>
      </c>
      <c r="H691" s="167">
        <v>3</v>
      </c>
      <c r="I691" s="168">
        <f t="shared" si="97"/>
        <v>2.0576131687242798E-4</v>
      </c>
    </row>
    <row r="692" spans="1:9" ht="15.3" x14ac:dyDescent="0.5">
      <c r="A692" s="167" t="s">
        <v>1945</v>
      </c>
      <c r="B692" s="70" t="s">
        <v>2273</v>
      </c>
      <c r="C692" s="4" t="s">
        <v>125</v>
      </c>
      <c r="D692" s="167" t="s">
        <v>333</v>
      </c>
      <c r="E692" s="167" t="s">
        <v>2487</v>
      </c>
      <c r="F692" s="167" t="s">
        <v>2490</v>
      </c>
      <c r="G692" s="168">
        <f t="shared" si="96"/>
        <v>6.1728395061728394E-4</v>
      </c>
      <c r="H692" s="167">
        <v>3</v>
      </c>
      <c r="I692" s="168">
        <f t="shared" si="97"/>
        <v>2.0576131687242798E-4</v>
      </c>
    </row>
    <row r="693" spans="1:9" ht="15.3" x14ac:dyDescent="0.5">
      <c r="A693" s="167" t="s">
        <v>1946</v>
      </c>
      <c r="B693" s="70" t="s">
        <v>2038</v>
      </c>
      <c r="C693" s="4" t="s">
        <v>125</v>
      </c>
      <c r="D693" s="167" t="s">
        <v>939</v>
      </c>
      <c r="E693" s="167" t="s">
        <v>2485</v>
      </c>
      <c r="F693" s="167" t="s">
        <v>2488</v>
      </c>
      <c r="G693" s="168">
        <f>7/1620</f>
        <v>4.3209876543209872E-3</v>
      </c>
      <c r="H693" s="167">
        <v>3</v>
      </c>
      <c r="I693" s="168">
        <f t="shared" si="97"/>
        <v>1.4403292181069957E-3</v>
      </c>
    </row>
    <row r="694" spans="1:9" ht="15.3" x14ac:dyDescent="0.5">
      <c r="A694" s="169">
        <v>11</v>
      </c>
      <c r="B694" s="59" t="s">
        <v>1115</v>
      </c>
      <c r="C694" s="167"/>
      <c r="D694" s="167"/>
      <c r="E694" s="167"/>
      <c r="F694" s="167"/>
      <c r="G694" s="167"/>
      <c r="H694" s="167"/>
      <c r="I694" s="167"/>
    </row>
    <row r="695" spans="1:9" ht="15.3" x14ac:dyDescent="0.5">
      <c r="A695" s="167" t="s">
        <v>567</v>
      </c>
      <c r="B695" s="70" t="s">
        <v>275</v>
      </c>
      <c r="C695" s="4" t="s">
        <v>125</v>
      </c>
      <c r="D695" s="167" t="s">
        <v>287</v>
      </c>
      <c r="E695" s="167" t="s">
        <v>1567</v>
      </c>
      <c r="F695" s="167" t="s">
        <v>1574</v>
      </c>
      <c r="G695" s="168">
        <f>1/270</f>
        <v>3.7037037037037038E-3</v>
      </c>
      <c r="H695" s="167">
        <v>3</v>
      </c>
      <c r="I695" s="168">
        <f t="shared" ref="I695:I706" si="98">G695/H695</f>
        <v>1.2345679012345679E-3</v>
      </c>
    </row>
    <row r="696" spans="1:9" ht="15.3" x14ac:dyDescent="0.5">
      <c r="A696" s="167" t="s">
        <v>568</v>
      </c>
      <c r="B696" s="70" t="s">
        <v>2100</v>
      </c>
      <c r="C696" s="4" t="s">
        <v>125</v>
      </c>
      <c r="D696" s="167" t="s">
        <v>635</v>
      </c>
      <c r="E696" s="167"/>
      <c r="F696" s="167" t="s">
        <v>635</v>
      </c>
      <c r="G696" s="168">
        <f>1/6</f>
        <v>0.16666666666666666</v>
      </c>
      <c r="H696" s="167">
        <v>3</v>
      </c>
      <c r="I696" s="168">
        <f t="shared" si="98"/>
        <v>5.5555555555555552E-2</v>
      </c>
    </row>
    <row r="697" spans="1:9" ht="15.3" x14ac:dyDescent="0.5">
      <c r="A697" s="167" t="s">
        <v>569</v>
      </c>
      <c r="B697" s="70" t="s">
        <v>2101</v>
      </c>
      <c r="C697" s="4" t="s">
        <v>125</v>
      </c>
      <c r="D697" s="167" t="s">
        <v>287</v>
      </c>
      <c r="E697" s="167" t="s">
        <v>1567</v>
      </c>
      <c r="F697" s="167" t="s">
        <v>1574</v>
      </c>
      <c r="G697" s="168">
        <f>1/270</f>
        <v>3.7037037037037038E-3</v>
      </c>
      <c r="H697" s="167">
        <v>3</v>
      </c>
      <c r="I697" s="168">
        <f t="shared" si="98"/>
        <v>1.2345679012345679E-3</v>
      </c>
    </row>
    <row r="698" spans="1:9" ht="15.3" x14ac:dyDescent="0.5">
      <c r="A698" s="167" t="s">
        <v>570</v>
      </c>
      <c r="B698" s="70" t="s">
        <v>2102</v>
      </c>
      <c r="C698" s="4" t="s">
        <v>125</v>
      </c>
      <c r="D698" s="167" t="s">
        <v>287</v>
      </c>
      <c r="E698" s="167" t="s">
        <v>1567</v>
      </c>
      <c r="F698" s="167" t="s">
        <v>1574</v>
      </c>
      <c r="G698" s="168">
        <f t="shared" ref="G698:G703" si="99">1/270</f>
        <v>3.7037037037037038E-3</v>
      </c>
      <c r="H698" s="167">
        <v>3</v>
      </c>
      <c r="I698" s="168">
        <f t="shared" si="98"/>
        <v>1.2345679012345679E-3</v>
      </c>
    </row>
    <row r="699" spans="1:9" ht="15.3" x14ac:dyDescent="0.5">
      <c r="A699" s="167" t="s">
        <v>571</v>
      </c>
      <c r="B699" s="70" t="s">
        <v>2287</v>
      </c>
      <c r="C699" s="4" t="s">
        <v>125</v>
      </c>
      <c r="D699" s="167" t="s">
        <v>287</v>
      </c>
      <c r="E699" s="167" t="s">
        <v>1567</v>
      </c>
      <c r="F699" s="167" t="s">
        <v>1574</v>
      </c>
      <c r="G699" s="168">
        <f t="shared" si="99"/>
        <v>3.7037037037037038E-3</v>
      </c>
      <c r="H699" s="167">
        <v>3</v>
      </c>
      <c r="I699" s="168">
        <f t="shared" si="98"/>
        <v>1.2345679012345679E-3</v>
      </c>
    </row>
    <row r="700" spans="1:9" ht="15.3" x14ac:dyDescent="0.5">
      <c r="A700" s="167" t="s">
        <v>572</v>
      </c>
      <c r="B700" s="70" t="s">
        <v>2288</v>
      </c>
      <c r="C700" s="4" t="s">
        <v>125</v>
      </c>
      <c r="D700" s="167" t="s">
        <v>287</v>
      </c>
      <c r="E700" s="167" t="s">
        <v>1567</v>
      </c>
      <c r="F700" s="167" t="s">
        <v>1574</v>
      </c>
      <c r="G700" s="168">
        <f t="shared" si="99"/>
        <v>3.7037037037037038E-3</v>
      </c>
      <c r="H700" s="167">
        <v>3</v>
      </c>
      <c r="I700" s="168">
        <f t="shared" si="98"/>
        <v>1.2345679012345679E-3</v>
      </c>
    </row>
    <row r="701" spans="1:9" ht="15.3" x14ac:dyDescent="0.5">
      <c r="A701" s="167" t="s">
        <v>573</v>
      </c>
      <c r="B701" s="70" t="s">
        <v>2289</v>
      </c>
      <c r="C701" s="4" t="s">
        <v>125</v>
      </c>
      <c r="D701" s="167" t="s">
        <v>287</v>
      </c>
      <c r="E701" s="167" t="s">
        <v>1567</v>
      </c>
      <c r="F701" s="167" t="s">
        <v>1574</v>
      </c>
      <c r="G701" s="168">
        <f t="shared" si="99"/>
        <v>3.7037037037037038E-3</v>
      </c>
      <c r="H701" s="167">
        <v>3</v>
      </c>
      <c r="I701" s="168">
        <f t="shared" si="98"/>
        <v>1.2345679012345679E-3</v>
      </c>
    </row>
    <row r="702" spans="1:9" ht="15.3" x14ac:dyDescent="0.5">
      <c r="A702" s="167" t="s">
        <v>574</v>
      </c>
      <c r="B702" s="70" t="s">
        <v>2103</v>
      </c>
      <c r="C702" s="4" t="s">
        <v>125</v>
      </c>
      <c r="D702" s="167" t="s">
        <v>287</v>
      </c>
      <c r="E702" s="167" t="s">
        <v>1567</v>
      </c>
      <c r="F702" s="167" t="s">
        <v>1574</v>
      </c>
      <c r="G702" s="168">
        <f t="shared" si="99"/>
        <v>3.7037037037037038E-3</v>
      </c>
      <c r="H702" s="167">
        <v>3</v>
      </c>
      <c r="I702" s="168">
        <f t="shared" si="98"/>
        <v>1.2345679012345679E-3</v>
      </c>
    </row>
    <row r="703" spans="1:9" ht="15.3" x14ac:dyDescent="0.5">
      <c r="A703" s="167" t="s">
        <v>576</v>
      </c>
      <c r="B703" s="70" t="s">
        <v>2104</v>
      </c>
      <c r="C703" s="4" t="s">
        <v>125</v>
      </c>
      <c r="D703" s="167" t="s">
        <v>287</v>
      </c>
      <c r="E703" s="167" t="s">
        <v>1567</v>
      </c>
      <c r="F703" s="167" t="s">
        <v>1574</v>
      </c>
      <c r="G703" s="168">
        <f t="shared" si="99"/>
        <v>3.7037037037037038E-3</v>
      </c>
      <c r="H703" s="167">
        <v>3</v>
      </c>
      <c r="I703" s="168">
        <f t="shared" si="98"/>
        <v>1.2345679012345679E-3</v>
      </c>
    </row>
    <row r="704" spans="1:9" ht="45.9" x14ac:dyDescent="0.5">
      <c r="A704" s="167" t="s">
        <v>577</v>
      </c>
      <c r="B704" s="52" t="s">
        <v>551</v>
      </c>
      <c r="C704" s="9" t="s">
        <v>125</v>
      </c>
      <c r="D704" s="118" t="s">
        <v>421</v>
      </c>
      <c r="E704" s="167" t="s">
        <v>2495</v>
      </c>
      <c r="F704" s="167" t="s">
        <v>2503</v>
      </c>
      <c r="G704" s="168">
        <f>5/1620</f>
        <v>3.0864197530864196E-3</v>
      </c>
      <c r="H704" s="167">
        <v>3</v>
      </c>
      <c r="I704" s="168">
        <f t="shared" si="98"/>
        <v>1.0288065843621398E-3</v>
      </c>
    </row>
    <row r="705" spans="1:9" ht="45.9" x14ac:dyDescent="0.5">
      <c r="A705" s="167" t="s">
        <v>578</v>
      </c>
      <c r="B705" s="58" t="s">
        <v>550</v>
      </c>
      <c r="C705" s="25" t="s">
        <v>125</v>
      </c>
      <c r="D705" s="125" t="s">
        <v>289</v>
      </c>
      <c r="E705" s="167"/>
      <c r="F705" s="167" t="s">
        <v>1626</v>
      </c>
      <c r="G705" s="168">
        <f>2/45</f>
        <v>4.4444444444444446E-2</v>
      </c>
      <c r="H705" s="167">
        <v>3</v>
      </c>
      <c r="I705" s="168">
        <f t="shared" si="98"/>
        <v>1.4814814814814815E-2</v>
      </c>
    </row>
    <row r="706" spans="1:9" ht="28.2" x14ac:dyDescent="0.5">
      <c r="A706" s="167" t="s">
        <v>579</v>
      </c>
      <c r="B706" s="46" t="s">
        <v>552</v>
      </c>
      <c r="C706" s="6" t="s">
        <v>125</v>
      </c>
      <c r="D706" s="125" t="s">
        <v>421</v>
      </c>
      <c r="E706" s="167" t="s">
        <v>2495</v>
      </c>
      <c r="F706" s="167" t="s">
        <v>2503</v>
      </c>
      <c r="G706" s="168">
        <f>5/1620</f>
        <v>3.0864197530864196E-3</v>
      </c>
      <c r="H706" s="167">
        <v>3</v>
      </c>
      <c r="I706" s="168">
        <f t="shared" si="98"/>
        <v>1.0288065843621398E-3</v>
      </c>
    </row>
    <row r="707" spans="1:9" ht="15.3" x14ac:dyDescent="0.5">
      <c r="A707" s="169">
        <v>12</v>
      </c>
      <c r="B707" s="59" t="s">
        <v>611</v>
      </c>
      <c r="C707" s="167"/>
      <c r="D707" s="167"/>
      <c r="E707" s="167"/>
      <c r="F707" s="167"/>
      <c r="G707" s="167"/>
      <c r="H707" s="167"/>
      <c r="I707" s="167"/>
    </row>
    <row r="708" spans="1:9" ht="15.3" x14ac:dyDescent="0.5">
      <c r="A708" s="167" t="s">
        <v>590</v>
      </c>
      <c r="B708" s="70" t="s">
        <v>88</v>
      </c>
      <c r="C708" s="4" t="s">
        <v>202</v>
      </c>
      <c r="D708" s="167" t="s">
        <v>517</v>
      </c>
      <c r="E708" s="167" t="s">
        <v>2517</v>
      </c>
      <c r="F708" s="167" t="s">
        <v>2518</v>
      </c>
      <c r="G708" s="168">
        <f>12/1620</f>
        <v>7.4074074074074077E-3</v>
      </c>
      <c r="H708" s="167">
        <v>3</v>
      </c>
      <c r="I708" s="168">
        <f>G708/H708</f>
        <v>2.4691358024691358E-3</v>
      </c>
    </row>
    <row r="709" spans="1:9" ht="15.3" x14ac:dyDescent="0.5">
      <c r="A709" s="167" t="s">
        <v>591</v>
      </c>
      <c r="B709" s="70" t="s">
        <v>898</v>
      </c>
      <c r="C709" s="4" t="s">
        <v>202</v>
      </c>
      <c r="D709" s="167" t="s">
        <v>432</v>
      </c>
      <c r="E709" s="167" t="s">
        <v>2498</v>
      </c>
      <c r="F709" s="167" t="s">
        <v>2506</v>
      </c>
      <c r="G709" s="168">
        <f>3/1620</f>
        <v>1.8518518518518519E-3</v>
      </c>
      <c r="H709" s="167">
        <v>8</v>
      </c>
      <c r="I709" s="168">
        <f t="shared" ref="I709:I727" si="100">G709/H709</f>
        <v>2.3148148148148149E-4</v>
      </c>
    </row>
    <row r="710" spans="1:9" ht="15.3" x14ac:dyDescent="0.5">
      <c r="A710" s="167" t="s">
        <v>592</v>
      </c>
      <c r="B710" s="70" t="s">
        <v>899</v>
      </c>
      <c r="C710" s="4" t="s">
        <v>202</v>
      </c>
      <c r="D710" s="167" t="s">
        <v>432</v>
      </c>
      <c r="E710" s="167" t="s">
        <v>2498</v>
      </c>
      <c r="F710" s="167" t="s">
        <v>2506</v>
      </c>
      <c r="G710" s="168">
        <f>3/1620</f>
        <v>1.8518518518518519E-3</v>
      </c>
      <c r="H710" s="167">
        <v>8</v>
      </c>
      <c r="I710" s="168">
        <f t="shared" si="100"/>
        <v>2.3148148148148149E-4</v>
      </c>
    </row>
    <row r="711" spans="1:9" ht="15.3" x14ac:dyDescent="0.5">
      <c r="A711" s="167" t="s">
        <v>593</v>
      </c>
      <c r="B711" s="70" t="s">
        <v>91</v>
      </c>
      <c r="C711" s="4" t="s">
        <v>202</v>
      </c>
      <c r="D711" s="167" t="s">
        <v>2114</v>
      </c>
      <c r="E711" s="167" t="s">
        <v>2515</v>
      </c>
      <c r="F711" s="167" t="s">
        <v>2516</v>
      </c>
      <c r="G711" s="168">
        <f>100/1620</f>
        <v>6.1728395061728392E-2</v>
      </c>
      <c r="H711" s="167">
        <v>3</v>
      </c>
      <c r="I711" s="168">
        <f t="shared" si="100"/>
        <v>2.0576131687242798E-2</v>
      </c>
    </row>
    <row r="712" spans="1:9" ht="15.3" x14ac:dyDescent="0.5">
      <c r="A712" s="167" t="s">
        <v>594</v>
      </c>
      <c r="B712" s="70" t="s">
        <v>92</v>
      </c>
      <c r="C712" s="4" t="s">
        <v>202</v>
      </c>
      <c r="D712" s="167" t="s">
        <v>2115</v>
      </c>
      <c r="E712" s="167" t="s">
        <v>2491</v>
      </c>
      <c r="F712" s="167" t="s">
        <v>2499</v>
      </c>
      <c r="G712" s="168">
        <f>50/1620</f>
        <v>3.0864197530864196E-2</v>
      </c>
      <c r="H712" s="167">
        <v>3</v>
      </c>
      <c r="I712" s="168">
        <f t="shared" si="100"/>
        <v>1.0288065843621399E-2</v>
      </c>
    </row>
    <row r="713" spans="1:9" ht="15.3" x14ac:dyDescent="0.5">
      <c r="A713" s="167" t="s">
        <v>595</v>
      </c>
      <c r="B713" s="70" t="s">
        <v>93</v>
      </c>
      <c r="C713" s="4" t="s">
        <v>202</v>
      </c>
      <c r="D713" s="167" t="s">
        <v>432</v>
      </c>
      <c r="E713" s="167" t="s">
        <v>2498</v>
      </c>
      <c r="F713" s="167" t="s">
        <v>2506</v>
      </c>
      <c r="G713" s="168">
        <f>3/1620</f>
        <v>1.8518518518518519E-3</v>
      </c>
      <c r="H713" s="167">
        <v>3</v>
      </c>
      <c r="I713" s="168">
        <f t="shared" si="100"/>
        <v>6.1728395061728394E-4</v>
      </c>
    </row>
    <row r="714" spans="1:9" ht="15.3" x14ac:dyDescent="0.5">
      <c r="A714" s="167" t="s">
        <v>596</v>
      </c>
      <c r="B714" s="70" t="s">
        <v>94</v>
      </c>
      <c r="C714" s="4" t="s">
        <v>202</v>
      </c>
      <c r="D714" s="167" t="s">
        <v>613</v>
      </c>
      <c r="E714" s="167"/>
      <c r="F714" s="167" t="s">
        <v>1553</v>
      </c>
      <c r="G714" s="168">
        <f>1/225</f>
        <v>4.4444444444444444E-3</v>
      </c>
      <c r="H714" s="167">
        <v>5</v>
      </c>
      <c r="I714" s="168">
        <f t="shared" si="100"/>
        <v>8.8888888888888893E-4</v>
      </c>
    </row>
    <row r="715" spans="1:9" ht="15.3" x14ac:dyDescent="0.5">
      <c r="A715" s="167" t="s">
        <v>597</v>
      </c>
      <c r="B715" s="70" t="s">
        <v>95</v>
      </c>
      <c r="C715" s="4" t="s">
        <v>202</v>
      </c>
      <c r="D715" s="167" t="s">
        <v>613</v>
      </c>
      <c r="E715" s="167"/>
      <c r="F715" s="167" t="s">
        <v>1553</v>
      </c>
      <c r="G715" s="168">
        <f t="shared" ref="G715:G720" si="101">1/225</f>
        <v>4.4444444444444444E-3</v>
      </c>
      <c r="H715" s="167">
        <v>5</v>
      </c>
      <c r="I715" s="168">
        <f t="shared" si="100"/>
        <v>8.8888888888888893E-4</v>
      </c>
    </row>
    <row r="716" spans="1:9" ht="15.3" x14ac:dyDescent="0.5">
      <c r="A716" s="167" t="s">
        <v>598</v>
      </c>
      <c r="B716" s="70" t="s">
        <v>57</v>
      </c>
      <c r="C716" s="4" t="s">
        <v>125</v>
      </c>
      <c r="D716" s="167" t="s">
        <v>613</v>
      </c>
      <c r="E716" s="167"/>
      <c r="F716" s="167" t="s">
        <v>1553</v>
      </c>
      <c r="G716" s="168">
        <f t="shared" si="101"/>
        <v>4.4444444444444444E-3</v>
      </c>
      <c r="H716" s="167">
        <v>5</v>
      </c>
      <c r="I716" s="168">
        <f t="shared" si="100"/>
        <v>8.8888888888888893E-4</v>
      </c>
    </row>
    <row r="717" spans="1:9" ht="15.3" x14ac:dyDescent="0.5">
      <c r="A717" s="167" t="s">
        <v>599</v>
      </c>
      <c r="B717" s="70" t="s">
        <v>68</v>
      </c>
      <c r="C717" s="4" t="s">
        <v>125</v>
      </c>
      <c r="D717" s="167" t="s">
        <v>613</v>
      </c>
      <c r="E717" s="167"/>
      <c r="F717" s="167" t="s">
        <v>1553</v>
      </c>
      <c r="G717" s="168">
        <f t="shared" si="101"/>
        <v>4.4444444444444444E-3</v>
      </c>
      <c r="H717" s="167">
        <v>7</v>
      </c>
      <c r="I717" s="168">
        <f t="shared" si="100"/>
        <v>6.3492063492063492E-4</v>
      </c>
    </row>
    <row r="718" spans="1:9" ht="15.3" x14ac:dyDescent="0.5">
      <c r="A718" s="167" t="s">
        <v>600</v>
      </c>
      <c r="B718" s="70" t="s">
        <v>69</v>
      </c>
      <c r="C718" s="4" t="s">
        <v>125</v>
      </c>
      <c r="D718" s="167" t="s">
        <v>613</v>
      </c>
      <c r="E718" s="167"/>
      <c r="F718" s="167" t="s">
        <v>1553</v>
      </c>
      <c r="G718" s="168">
        <f t="shared" si="101"/>
        <v>4.4444444444444444E-3</v>
      </c>
      <c r="H718" s="167">
        <v>5</v>
      </c>
      <c r="I718" s="168">
        <f t="shared" si="100"/>
        <v>8.8888888888888893E-4</v>
      </c>
    </row>
    <row r="719" spans="1:9" ht="15.3" x14ac:dyDescent="0.5">
      <c r="A719" s="167" t="s">
        <v>601</v>
      </c>
      <c r="B719" s="70" t="s">
        <v>96</v>
      </c>
      <c r="C719" s="4" t="s">
        <v>202</v>
      </c>
      <c r="D719" s="167" t="s">
        <v>613</v>
      </c>
      <c r="E719" s="167"/>
      <c r="F719" s="167" t="s">
        <v>1553</v>
      </c>
      <c r="G719" s="168">
        <f t="shared" si="101"/>
        <v>4.4444444444444444E-3</v>
      </c>
      <c r="H719" s="167">
        <v>5</v>
      </c>
      <c r="I719" s="168">
        <f t="shared" si="100"/>
        <v>8.8888888888888893E-4</v>
      </c>
    </row>
    <row r="720" spans="1:9" ht="15.3" x14ac:dyDescent="0.5">
      <c r="A720" s="167" t="s">
        <v>602</v>
      </c>
      <c r="B720" s="70" t="s">
        <v>97</v>
      </c>
      <c r="C720" s="4" t="s">
        <v>202</v>
      </c>
      <c r="D720" s="167" t="s">
        <v>613</v>
      </c>
      <c r="E720" s="167"/>
      <c r="F720" s="167" t="s">
        <v>1553</v>
      </c>
      <c r="G720" s="168">
        <f t="shared" si="101"/>
        <v>4.4444444444444444E-3</v>
      </c>
      <c r="H720" s="167">
        <v>5</v>
      </c>
      <c r="I720" s="168">
        <f t="shared" si="100"/>
        <v>8.8888888888888893E-4</v>
      </c>
    </row>
    <row r="721" spans="1:9" ht="15.3" x14ac:dyDescent="0.5">
      <c r="A721" s="167" t="s">
        <v>603</v>
      </c>
      <c r="B721" s="70" t="s">
        <v>98</v>
      </c>
      <c r="C721" s="4" t="s">
        <v>202</v>
      </c>
      <c r="D721" s="167" t="s">
        <v>427</v>
      </c>
      <c r="E721" s="167" t="s">
        <v>2486</v>
      </c>
      <c r="F721" s="167" t="s">
        <v>2489</v>
      </c>
      <c r="G721" s="168">
        <f>2/1620</f>
        <v>1.2345679012345679E-3</v>
      </c>
      <c r="H721" s="167">
        <v>7</v>
      </c>
      <c r="I721" s="168">
        <f t="shared" si="100"/>
        <v>1.7636684303350968E-4</v>
      </c>
    </row>
    <row r="722" spans="1:9" ht="15.3" x14ac:dyDescent="0.5">
      <c r="A722" s="167" t="s">
        <v>604</v>
      </c>
      <c r="B722" s="70" t="s">
        <v>99</v>
      </c>
      <c r="C722" s="4" t="s">
        <v>202</v>
      </c>
      <c r="D722" s="167" t="s">
        <v>454</v>
      </c>
      <c r="E722" s="167" t="s">
        <v>2487</v>
      </c>
      <c r="F722" s="167" t="s">
        <v>2490</v>
      </c>
      <c r="G722" s="168">
        <f>1/1620</f>
        <v>6.1728395061728394E-4</v>
      </c>
      <c r="H722" s="167">
        <v>5</v>
      </c>
      <c r="I722" s="168">
        <f t="shared" si="100"/>
        <v>1.2345679012345679E-4</v>
      </c>
    </row>
    <row r="723" spans="1:9" ht="15.3" x14ac:dyDescent="0.5">
      <c r="A723" s="167" t="s">
        <v>605</v>
      </c>
      <c r="B723" s="70" t="s">
        <v>100</v>
      </c>
      <c r="C723" s="4" t="s">
        <v>202</v>
      </c>
      <c r="D723" s="167" t="s">
        <v>427</v>
      </c>
      <c r="E723" s="167" t="s">
        <v>2486</v>
      </c>
      <c r="F723" s="167" t="s">
        <v>2489</v>
      </c>
      <c r="G723" s="168">
        <f>2/1620</f>
        <v>1.2345679012345679E-3</v>
      </c>
      <c r="H723" s="167">
        <v>3</v>
      </c>
      <c r="I723" s="168">
        <f t="shared" si="100"/>
        <v>4.1152263374485596E-4</v>
      </c>
    </row>
    <row r="724" spans="1:9" ht="15.3" x14ac:dyDescent="0.5">
      <c r="A724" s="167" t="s">
        <v>606</v>
      </c>
      <c r="B724" s="70" t="s">
        <v>101</v>
      </c>
      <c r="C724" s="4" t="s">
        <v>195</v>
      </c>
      <c r="D724" s="167" t="s">
        <v>427</v>
      </c>
      <c r="E724" s="167" t="s">
        <v>2486</v>
      </c>
      <c r="F724" s="167" t="s">
        <v>2489</v>
      </c>
      <c r="G724" s="168">
        <f>2/1620</f>
        <v>1.2345679012345679E-3</v>
      </c>
      <c r="H724" s="167">
        <v>3</v>
      </c>
      <c r="I724" s="168">
        <f t="shared" si="100"/>
        <v>4.1152263374485596E-4</v>
      </c>
    </row>
    <row r="725" spans="1:9" ht="15.3" x14ac:dyDescent="0.5">
      <c r="A725" s="167" t="s">
        <v>607</v>
      </c>
      <c r="B725" s="3" t="s">
        <v>102</v>
      </c>
      <c r="C725" s="6" t="s">
        <v>125</v>
      </c>
      <c r="D725" s="118" t="s">
        <v>636</v>
      </c>
      <c r="E725" s="118"/>
      <c r="F725" s="118" t="s">
        <v>636</v>
      </c>
      <c r="G725" s="37">
        <f>1/2</f>
        <v>0.5</v>
      </c>
      <c r="H725" s="34">
        <v>5</v>
      </c>
      <c r="I725" s="37">
        <f t="shared" si="100"/>
        <v>0.1</v>
      </c>
    </row>
    <row r="726" spans="1:9" ht="15.3" x14ac:dyDescent="0.5">
      <c r="A726" s="167" t="s">
        <v>608</v>
      </c>
      <c r="B726" s="3" t="s">
        <v>103</v>
      </c>
      <c r="C726" s="6" t="s">
        <v>202</v>
      </c>
      <c r="D726" s="118" t="s">
        <v>680</v>
      </c>
      <c r="E726" s="118" t="s">
        <v>285</v>
      </c>
      <c r="F726" s="118" t="s">
        <v>1630</v>
      </c>
      <c r="G726" s="37">
        <f>1/45</f>
        <v>2.2222222222222223E-2</v>
      </c>
      <c r="H726" s="34">
        <v>5</v>
      </c>
      <c r="I726" s="37">
        <f t="shared" si="100"/>
        <v>4.4444444444444444E-3</v>
      </c>
    </row>
    <row r="727" spans="1:9" ht="15.3" x14ac:dyDescent="0.5">
      <c r="A727" s="167" t="s">
        <v>609</v>
      </c>
      <c r="B727" s="3" t="s">
        <v>104</v>
      </c>
      <c r="C727" s="6" t="s">
        <v>125</v>
      </c>
      <c r="D727" s="118" t="s">
        <v>680</v>
      </c>
      <c r="E727" s="118" t="s">
        <v>285</v>
      </c>
      <c r="F727" s="118" t="s">
        <v>1630</v>
      </c>
      <c r="G727" s="37">
        <f>1/45</f>
        <v>2.2222222222222223E-2</v>
      </c>
      <c r="H727" s="34">
        <v>10</v>
      </c>
      <c r="I727" s="37">
        <f t="shared" si="100"/>
        <v>2.2222222222222222E-3</v>
      </c>
    </row>
    <row r="728" spans="1:9" ht="15.3" x14ac:dyDescent="0.5">
      <c r="A728" s="71"/>
      <c r="B728" s="71" t="s">
        <v>2296</v>
      </c>
      <c r="C728" s="167"/>
      <c r="D728" s="167"/>
      <c r="E728" s="167"/>
      <c r="F728" s="167"/>
      <c r="G728" s="167"/>
      <c r="H728" s="167"/>
      <c r="I728" s="167"/>
    </row>
    <row r="729" spans="1:9" ht="15.3" x14ac:dyDescent="0.5">
      <c r="A729" s="116">
        <v>1</v>
      </c>
      <c r="B729" s="59" t="s">
        <v>902</v>
      </c>
      <c r="C729" s="167"/>
      <c r="D729" s="167"/>
      <c r="E729" s="167"/>
      <c r="F729" s="167"/>
      <c r="G729" s="167"/>
      <c r="H729" s="167"/>
      <c r="I729" s="167"/>
    </row>
    <row r="730" spans="1:9" ht="15.3" x14ac:dyDescent="0.5">
      <c r="A730" s="19" t="s">
        <v>290</v>
      </c>
      <c r="B730" s="70" t="s">
        <v>275</v>
      </c>
      <c r="C730" s="4" t="s">
        <v>125</v>
      </c>
      <c r="D730" s="167" t="s">
        <v>287</v>
      </c>
      <c r="E730" s="167" t="s">
        <v>1567</v>
      </c>
      <c r="F730" s="167" t="s">
        <v>1574</v>
      </c>
      <c r="G730" s="168">
        <f>1/270</f>
        <v>3.7037037037037038E-3</v>
      </c>
      <c r="H730" s="167">
        <v>3</v>
      </c>
      <c r="I730" s="168">
        <f>G730/H730</f>
        <v>1.2345679012345679E-3</v>
      </c>
    </row>
    <row r="731" spans="1:9" ht="30.6" x14ac:dyDescent="0.5">
      <c r="A731" s="19" t="s">
        <v>291</v>
      </c>
      <c r="B731" s="16" t="s">
        <v>2297</v>
      </c>
      <c r="C731" s="4" t="s">
        <v>125</v>
      </c>
      <c r="D731" s="167" t="s">
        <v>287</v>
      </c>
      <c r="E731" s="167" t="s">
        <v>1567</v>
      </c>
      <c r="F731" s="167" t="s">
        <v>1574</v>
      </c>
      <c r="G731" s="168">
        <f t="shared" ref="G731:G744" si="102">1/270</f>
        <v>3.7037037037037038E-3</v>
      </c>
      <c r="H731" s="167">
        <v>3</v>
      </c>
      <c r="I731" s="168">
        <f t="shared" ref="I731:I738" si="103">G731/H731</f>
        <v>1.2345679012345679E-3</v>
      </c>
    </row>
    <row r="732" spans="1:9" ht="17.5" customHeight="1" x14ac:dyDescent="0.5">
      <c r="A732" s="19" t="s">
        <v>292</v>
      </c>
      <c r="B732" s="16" t="s">
        <v>2147</v>
      </c>
      <c r="C732" s="4" t="s">
        <v>125</v>
      </c>
      <c r="D732" s="167" t="s">
        <v>287</v>
      </c>
      <c r="E732" s="167" t="s">
        <v>1567</v>
      </c>
      <c r="F732" s="167" t="s">
        <v>1574</v>
      </c>
      <c r="G732" s="168">
        <f t="shared" si="102"/>
        <v>3.7037037037037038E-3</v>
      </c>
      <c r="H732" s="167">
        <v>3</v>
      </c>
      <c r="I732" s="168">
        <f t="shared" si="103"/>
        <v>1.2345679012345679E-3</v>
      </c>
    </row>
    <row r="733" spans="1:9" ht="15.3" x14ac:dyDescent="0.5">
      <c r="A733" s="19" t="s">
        <v>293</v>
      </c>
      <c r="B733" s="16" t="s">
        <v>2148</v>
      </c>
      <c r="C733" s="4" t="s">
        <v>125</v>
      </c>
      <c r="D733" s="167" t="s">
        <v>287</v>
      </c>
      <c r="E733" s="167" t="s">
        <v>1567</v>
      </c>
      <c r="F733" s="167" t="s">
        <v>1574</v>
      </c>
      <c r="G733" s="168">
        <f t="shared" si="102"/>
        <v>3.7037037037037038E-3</v>
      </c>
      <c r="H733" s="167">
        <v>3</v>
      </c>
      <c r="I733" s="168">
        <f t="shared" si="103"/>
        <v>1.2345679012345679E-3</v>
      </c>
    </row>
    <row r="734" spans="1:9" ht="30.6" x14ac:dyDescent="0.5">
      <c r="A734" s="19" t="s">
        <v>294</v>
      </c>
      <c r="B734" s="16" t="s">
        <v>1234</v>
      </c>
      <c r="C734" s="4" t="s">
        <v>125</v>
      </c>
      <c r="D734" s="167" t="s">
        <v>287</v>
      </c>
      <c r="E734" s="167" t="s">
        <v>1567</v>
      </c>
      <c r="F734" s="167" t="s">
        <v>1574</v>
      </c>
      <c r="G734" s="168">
        <f t="shared" si="102"/>
        <v>3.7037037037037038E-3</v>
      </c>
      <c r="H734" s="167">
        <v>3</v>
      </c>
      <c r="I734" s="168">
        <f t="shared" si="103"/>
        <v>1.2345679012345679E-3</v>
      </c>
    </row>
    <row r="735" spans="1:9" ht="30.6" x14ac:dyDescent="0.5">
      <c r="A735" s="19" t="s">
        <v>295</v>
      </c>
      <c r="B735" s="16" t="s">
        <v>702</v>
      </c>
      <c r="C735" s="4" t="s">
        <v>125</v>
      </c>
      <c r="D735" s="167" t="s">
        <v>287</v>
      </c>
      <c r="E735" s="167" t="s">
        <v>1567</v>
      </c>
      <c r="F735" s="167" t="s">
        <v>1574</v>
      </c>
      <c r="G735" s="168">
        <f t="shared" si="102"/>
        <v>3.7037037037037038E-3</v>
      </c>
      <c r="H735" s="167">
        <v>3</v>
      </c>
      <c r="I735" s="168">
        <f t="shared" si="103"/>
        <v>1.2345679012345679E-3</v>
      </c>
    </row>
    <row r="736" spans="1:9" ht="15.3" x14ac:dyDescent="0.5">
      <c r="A736" s="19" t="s">
        <v>903</v>
      </c>
      <c r="B736" s="16" t="s">
        <v>2149</v>
      </c>
      <c r="C736" s="4" t="s">
        <v>125</v>
      </c>
      <c r="D736" s="167" t="s">
        <v>287</v>
      </c>
      <c r="E736" s="167" t="s">
        <v>1567</v>
      </c>
      <c r="F736" s="167" t="s">
        <v>1574</v>
      </c>
      <c r="G736" s="168">
        <f t="shared" si="102"/>
        <v>3.7037037037037038E-3</v>
      </c>
      <c r="H736" s="167">
        <v>3</v>
      </c>
      <c r="I736" s="168">
        <f t="shared" si="103"/>
        <v>1.2345679012345679E-3</v>
      </c>
    </row>
    <row r="737" spans="1:9" ht="15.3" x14ac:dyDescent="0.5">
      <c r="A737" s="19" t="s">
        <v>904</v>
      </c>
      <c r="B737" s="16" t="s">
        <v>2150</v>
      </c>
      <c r="C737" s="4" t="s">
        <v>125</v>
      </c>
      <c r="D737" s="167" t="s">
        <v>287</v>
      </c>
      <c r="E737" s="167" t="s">
        <v>1567</v>
      </c>
      <c r="F737" s="167" t="s">
        <v>1574</v>
      </c>
      <c r="G737" s="168">
        <f t="shared" si="102"/>
        <v>3.7037037037037038E-3</v>
      </c>
      <c r="H737" s="167">
        <v>3</v>
      </c>
      <c r="I737" s="168">
        <f t="shared" si="103"/>
        <v>1.2345679012345679E-3</v>
      </c>
    </row>
    <row r="738" spans="1:9" ht="15.3" x14ac:dyDescent="0.5">
      <c r="A738" s="19" t="s">
        <v>905</v>
      </c>
      <c r="B738" s="16" t="s">
        <v>2151</v>
      </c>
      <c r="C738" s="4" t="s">
        <v>125</v>
      </c>
      <c r="D738" s="167" t="s">
        <v>287</v>
      </c>
      <c r="E738" s="167" t="s">
        <v>1567</v>
      </c>
      <c r="F738" s="167" t="s">
        <v>1574</v>
      </c>
      <c r="G738" s="168">
        <f t="shared" si="102"/>
        <v>3.7037037037037038E-3</v>
      </c>
      <c r="H738" s="167">
        <v>3</v>
      </c>
      <c r="I738" s="168">
        <f t="shared" si="103"/>
        <v>1.2345679012345679E-3</v>
      </c>
    </row>
    <row r="739" spans="1:9" ht="15.3" x14ac:dyDescent="0.5">
      <c r="A739" s="169">
        <v>2</v>
      </c>
      <c r="B739" s="165" t="s">
        <v>326</v>
      </c>
      <c r="C739" s="167"/>
      <c r="D739" s="167"/>
      <c r="E739" s="167"/>
      <c r="F739" s="167"/>
      <c r="G739" s="167"/>
      <c r="H739" s="167"/>
      <c r="I739" s="167"/>
    </row>
    <row r="740" spans="1:9" ht="15.3" x14ac:dyDescent="0.5">
      <c r="A740" s="167" t="s">
        <v>296</v>
      </c>
      <c r="B740" s="70" t="s">
        <v>703</v>
      </c>
      <c r="C740" s="4" t="s">
        <v>125</v>
      </c>
      <c r="D740" s="167" t="s">
        <v>287</v>
      </c>
      <c r="E740" s="167" t="s">
        <v>1567</v>
      </c>
      <c r="F740" s="167" t="s">
        <v>1574</v>
      </c>
      <c r="G740" s="168">
        <f t="shared" si="102"/>
        <v>3.7037037037037038E-3</v>
      </c>
      <c r="H740" s="167">
        <v>3</v>
      </c>
      <c r="I740" s="168">
        <f t="shared" ref="I740:I744" si="104">G740/H740</f>
        <v>1.2345679012345679E-3</v>
      </c>
    </row>
    <row r="741" spans="1:9" ht="15.3" x14ac:dyDescent="0.5">
      <c r="A741" s="167" t="s">
        <v>297</v>
      </c>
      <c r="B741" s="70" t="s">
        <v>1649</v>
      </c>
      <c r="C741" s="4" t="s">
        <v>125</v>
      </c>
      <c r="D741" s="167" t="s">
        <v>287</v>
      </c>
      <c r="E741" s="167" t="s">
        <v>1567</v>
      </c>
      <c r="F741" s="167" t="s">
        <v>1574</v>
      </c>
      <c r="G741" s="168">
        <f t="shared" si="102"/>
        <v>3.7037037037037038E-3</v>
      </c>
      <c r="H741" s="167">
        <v>3</v>
      </c>
      <c r="I741" s="168">
        <f t="shared" si="104"/>
        <v>1.2345679012345679E-3</v>
      </c>
    </row>
    <row r="742" spans="1:9" ht="15.3" x14ac:dyDescent="0.5">
      <c r="A742" s="167" t="s">
        <v>303</v>
      </c>
      <c r="B742" s="70" t="s">
        <v>1650</v>
      </c>
      <c r="C742" s="6" t="s">
        <v>125</v>
      </c>
      <c r="D742" s="167" t="s">
        <v>287</v>
      </c>
      <c r="E742" s="167" t="s">
        <v>1567</v>
      </c>
      <c r="F742" s="167" t="s">
        <v>1574</v>
      </c>
      <c r="G742" s="168">
        <f t="shared" si="102"/>
        <v>3.7037037037037038E-3</v>
      </c>
      <c r="H742" s="167">
        <v>3</v>
      </c>
      <c r="I742" s="168">
        <f t="shared" si="104"/>
        <v>1.2345679012345679E-3</v>
      </c>
    </row>
    <row r="743" spans="1:9" ht="15.3" x14ac:dyDescent="0.5">
      <c r="A743" s="167" t="s">
        <v>307</v>
      </c>
      <c r="B743" s="70" t="s">
        <v>1651</v>
      </c>
      <c r="C743" s="6" t="s">
        <v>125</v>
      </c>
      <c r="D743" s="167" t="s">
        <v>287</v>
      </c>
      <c r="E743" s="167" t="s">
        <v>1567</v>
      </c>
      <c r="F743" s="167" t="s">
        <v>1574</v>
      </c>
      <c r="G743" s="168">
        <f t="shared" si="102"/>
        <v>3.7037037037037038E-3</v>
      </c>
      <c r="H743" s="167">
        <v>3</v>
      </c>
      <c r="I743" s="168">
        <f t="shared" si="104"/>
        <v>1.2345679012345679E-3</v>
      </c>
    </row>
    <row r="744" spans="1:9" ht="15.3" x14ac:dyDescent="0.5">
      <c r="A744" s="167" t="s">
        <v>308</v>
      </c>
      <c r="B744" s="70" t="s">
        <v>1652</v>
      </c>
      <c r="C744" s="6" t="s">
        <v>125</v>
      </c>
      <c r="D744" s="167" t="s">
        <v>287</v>
      </c>
      <c r="E744" s="167" t="s">
        <v>1567</v>
      </c>
      <c r="F744" s="167" t="s">
        <v>1574</v>
      </c>
      <c r="G744" s="168">
        <f t="shared" si="102"/>
        <v>3.7037037037037038E-3</v>
      </c>
      <c r="H744" s="167">
        <v>3</v>
      </c>
      <c r="I744" s="168">
        <f t="shared" si="104"/>
        <v>1.2345679012345679E-3</v>
      </c>
    </row>
    <row r="745" spans="1:9" ht="15.3" x14ac:dyDescent="0.5">
      <c r="A745" s="121">
        <v>3</v>
      </c>
      <c r="B745" s="59" t="s">
        <v>1675</v>
      </c>
      <c r="C745" s="167"/>
      <c r="D745" s="167"/>
      <c r="E745" s="167"/>
      <c r="F745" s="167"/>
      <c r="G745" s="167"/>
      <c r="H745" s="167"/>
      <c r="I745" s="167"/>
    </row>
    <row r="746" spans="1:9" ht="30.6" x14ac:dyDescent="0.5">
      <c r="A746" s="167" t="s">
        <v>328</v>
      </c>
      <c r="B746" s="16" t="s">
        <v>1676</v>
      </c>
      <c r="C746" s="4" t="s">
        <v>125</v>
      </c>
      <c r="D746" s="118" t="s">
        <v>287</v>
      </c>
      <c r="E746" s="167" t="s">
        <v>2443</v>
      </c>
      <c r="F746" s="167" t="s">
        <v>2413</v>
      </c>
      <c r="G746" s="168">
        <f>1/495</f>
        <v>2.0202020202020202E-3</v>
      </c>
      <c r="H746" s="167">
        <v>3</v>
      </c>
      <c r="I746" s="168">
        <f t="shared" ref="I746:I756" si="105">G746/H746</f>
        <v>6.7340067340067344E-4</v>
      </c>
    </row>
    <row r="747" spans="1:9" ht="15.3" x14ac:dyDescent="0.5">
      <c r="A747" s="167" t="s">
        <v>329</v>
      </c>
      <c r="B747" s="70" t="s">
        <v>2298</v>
      </c>
      <c r="C747" s="4" t="s">
        <v>197</v>
      </c>
      <c r="D747" s="118" t="s">
        <v>287</v>
      </c>
      <c r="E747" s="167" t="s">
        <v>2443</v>
      </c>
      <c r="F747" s="167" t="s">
        <v>2413</v>
      </c>
      <c r="G747" s="168">
        <f t="shared" ref="G747:G756" si="106">1/495</f>
        <v>2.0202020202020202E-3</v>
      </c>
      <c r="H747" s="167">
        <v>3</v>
      </c>
      <c r="I747" s="168">
        <f t="shared" si="105"/>
        <v>6.7340067340067344E-4</v>
      </c>
    </row>
    <row r="748" spans="1:9" ht="15.3" x14ac:dyDescent="0.5">
      <c r="A748" s="167" t="s">
        <v>335</v>
      </c>
      <c r="B748" s="70" t="s">
        <v>2299</v>
      </c>
      <c r="C748" s="4" t="s">
        <v>197</v>
      </c>
      <c r="D748" s="118" t="s">
        <v>287</v>
      </c>
      <c r="E748" s="167" t="s">
        <v>2443</v>
      </c>
      <c r="F748" s="167" t="s">
        <v>2413</v>
      </c>
      <c r="G748" s="168">
        <f t="shared" si="106"/>
        <v>2.0202020202020202E-3</v>
      </c>
      <c r="H748" s="167">
        <v>3</v>
      </c>
      <c r="I748" s="168">
        <f t="shared" si="105"/>
        <v>6.7340067340067344E-4</v>
      </c>
    </row>
    <row r="749" spans="1:9" ht="15.3" x14ac:dyDescent="0.5">
      <c r="A749" s="167" t="s">
        <v>336</v>
      </c>
      <c r="B749" s="70" t="s">
        <v>2300</v>
      </c>
      <c r="C749" s="4" t="s">
        <v>197</v>
      </c>
      <c r="D749" s="118" t="s">
        <v>287</v>
      </c>
      <c r="E749" s="167" t="s">
        <v>2443</v>
      </c>
      <c r="F749" s="167" t="s">
        <v>2413</v>
      </c>
      <c r="G749" s="168">
        <f t="shared" si="106"/>
        <v>2.0202020202020202E-3</v>
      </c>
      <c r="H749" s="167">
        <v>3</v>
      </c>
      <c r="I749" s="168">
        <f t="shared" si="105"/>
        <v>6.7340067340067344E-4</v>
      </c>
    </row>
    <row r="750" spans="1:9" ht="30.6" x14ac:dyDescent="0.5">
      <c r="A750" s="167" t="s">
        <v>337</v>
      </c>
      <c r="B750" s="16" t="s">
        <v>2301</v>
      </c>
      <c r="C750" s="4" t="s">
        <v>125</v>
      </c>
      <c r="D750" s="118" t="s">
        <v>287</v>
      </c>
      <c r="E750" s="167" t="s">
        <v>2443</v>
      </c>
      <c r="F750" s="167" t="s">
        <v>2413</v>
      </c>
      <c r="G750" s="168">
        <f t="shared" si="106"/>
        <v>2.0202020202020202E-3</v>
      </c>
      <c r="H750" s="167">
        <v>3</v>
      </c>
      <c r="I750" s="168">
        <f t="shared" si="105"/>
        <v>6.7340067340067344E-4</v>
      </c>
    </row>
    <row r="751" spans="1:9" ht="15.3" x14ac:dyDescent="0.5">
      <c r="A751" s="167" t="s">
        <v>338</v>
      </c>
      <c r="B751" s="16" t="s">
        <v>2302</v>
      </c>
      <c r="C751" s="4" t="s">
        <v>125</v>
      </c>
      <c r="D751" s="118" t="s">
        <v>287</v>
      </c>
      <c r="E751" s="167" t="s">
        <v>2443</v>
      </c>
      <c r="F751" s="167" t="s">
        <v>2413</v>
      </c>
      <c r="G751" s="168">
        <f t="shared" si="106"/>
        <v>2.0202020202020202E-3</v>
      </c>
      <c r="H751" s="167">
        <v>3</v>
      </c>
      <c r="I751" s="168">
        <f t="shared" si="105"/>
        <v>6.7340067340067344E-4</v>
      </c>
    </row>
    <row r="752" spans="1:9" ht="15.3" x14ac:dyDescent="0.5">
      <c r="A752" s="167" t="s">
        <v>342</v>
      </c>
      <c r="B752" s="16" t="s">
        <v>2303</v>
      </c>
      <c r="C752" s="4" t="s">
        <v>125</v>
      </c>
      <c r="D752" s="118" t="s">
        <v>287</v>
      </c>
      <c r="E752" s="167" t="s">
        <v>2443</v>
      </c>
      <c r="F752" s="167" t="s">
        <v>2413</v>
      </c>
      <c r="G752" s="168">
        <f t="shared" si="106"/>
        <v>2.0202020202020202E-3</v>
      </c>
      <c r="H752" s="167">
        <v>3</v>
      </c>
      <c r="I752" s="168">
        <f t="shared" si="105"/>
        <v>6.7340067340067344E-4</v>
      </c>
    </row>
    <row r="753" spans="1:9" ht="30.6" x14ac:dyDescent="0.5">
      <c r="A753" s="167" t="s">
        <v>343</v>
      </c>
      <c r="B753" s="16" t="s">
        <v>2304</v>
      </c>
      <c r="C753" s="4" t="s">
        <v>125</v>
      </c>
      <c r="D753" s="118" t="s">
        <v>287</v>
      </c>
      <c r="E753" s="167" t="s">
        <v>2443</v>
      </c>
      <c r="F753" s="167" t="s">
        <v>2413</v>
      </c>
      <c r="G753" s="168">
        <f t="shared" si="106"/>
        <v>2.0202020202020202E-3</v>
      </c>
      <c r="H753" s="167">
        <v>3</v>
      </c>
      <c r="I753" s="168">
        <f t="shared" si="105"/>
        <v>6.7340067340067344E-4</v>
      </c>
    </row>
    <row r="754" spans="1:9" ht="15.3" x14ac:dyDescent="0.5">
      <c r="A754" s="167" t="s">
        <v>381</v>
      </c>
      <c r="B754" s="16" t="s">
        <v>2305</v>
      </c>
      <c r="C754" s="4" t="s">
        <v>125</v>
      </c>
      <c r="D754" s="118" t="s">
        <v>287</v>
      </c>
      <c r="E754" s="167" t="s">
        <v>2443</v>
      </c>
      <c r="F754" s="167" t="s">
        <v>2413</v>
      </c>
      <c r="G754" s="168">
        <f t="shared" si="106"/>
        <v>2.0202020202020202E-3</v>
      </c>
      <c r="H754" s="167">
        <v>3</v>
      </c>
      <c r="I754" s="168">
        <f t="shared" si="105"/>
        <v>6.7340067340067344E-4</v>
      </c>
    </row>
    <row r="755" spans="1:9" ht="15.3" x14ac:dyDescent="0.5">
      <c r="A755" s="167" t="s">
        <v>382</v>
      </c>
      <c r="B755" s="16" t="s">
        <v>2306</v>
      </c>
      <c r="C755" s="4" t="s">
        <v>125</v>
      </c>
      <c r="D755" s="118" t="s">
        <v>287</v>
      </c>
      <c r="E755" s="167" t="s">
        <v>2443</v>
      </c>
      <c r="F755" s="167" t="s">
        <v>2413</v>
      </c>
      <c r="G755" s="168">
        <f t="shared" si="106"/>
        <v>2.0202020202020202E-3</v>
      </c>
      <c r="H755" s="167">
        <v>3</v>
      </c>
      <c r="I755" s="168">
        <f t="shared" si="105"/>
        <v>6.7340067340067344E-4</v>
      </c>
    </row>
    <row r="756" spans="1:9" ht="30.6" x14ac:dyDescent="0.5">
      <c r="A756" s="167" t="s">
        <v>383</v>
      </c>
      <c r="B756" s="16" t="s">
        <v>2307</v>
      </c>
      <c r="C756" s="4" t="s">
        <v>125</v>
      </c>
      <c r="D756" s="118" t="s">
        <v>287</v>
      </c>
      <c r="E756" s="167" t="s">
        <v>2443</v>
      </c>
      <c r="F756" s="167" t="s">
        <v>2413</v>
      </c>
      <c r="G756" s="168">
        <f t="shared" si="106"/>
        <v>2.0202020202020202E-3</v>
      </c>
      <c r="H756" s="167">
        <v>3</v>
      </c>
      <c r="I756" s="168">
        <f t="shared" si="105"/>
        <v>6.7340067340067344E-4</v>
      </c>
    </row>
    <row r="757" spans="1:9" ht="15.3" x14ac:dyDescent="0.5">
      <c r="A757" s="121">
        <v>4</v>
      </c>
      <c r="B757" s="59" t="s">
        <v>1691</v>
      </c>
      <c r="C757" s="167"/>
      <c r="D757" s="167"/>
      <c r="E757" s="167"/>
      <c r="F757" s="167"/>
      <c r="G757" s="167"/>
      <c r="H757" s="167"/>
      <c r="I757" s="167"/>
    </row>
    <row r="758" spans="1:9" ht="15.3" x14ac:dyDescent="0.5">
      <c r="A758" s="167" t="s">
        <v>344</v>
      </c>
      <c r="B758" s="70" t="s">
        <v>212</v>
      </c>
      <c r="C758" s="4" t="s">
        <v>197</v>
      </c>
      <c r="D758" s="118" t="s">
        <v>287</v>
      </c>
      <c r="E758" s="167" t="s">
        <v>2377</v>
      </c>
      <c r="F758" s="167" t="s">
        <v>2394</v>
      </c>
      <c r="G758" s="168">
        <f>1/360</f>
        <v>2.7777777777777779E-3</v>
      </c>
      <c r="H758" s="167">
        <v>3</v>
      </c>
      <c r="I758" s="168">
        <f>G758/H758</f>
        <v>9.2592592592592596E-4</v>
      </c>
    </row>
    <row r="759" spans="1:9" ht="15.3" x14ac:dyDescent="0.5">
      <c r="A759" s="167" t="s">
        <v>345</v>
      </c>
      <c r="B759" s="70" t="s">
        <v>2308</v>
      </c>
      <c r="C759" s="4" t="s">
        <v>197</v>
      </c>
      <c r="D759" s="118" t="s">
        <v>287</v>
      </c>
      <c r="E759" s="167" t="s">
        <v>2377</v>
      </c>
      <c r="F759" s="167" t="s">
        <v>2394</v>
      </c>
      <c r="G759" s="168">
        <f t="shared" ref="G759:G775" si="107">1/360</f>
        <v>2.7777777777777779E-3</v>
      </c>
      <c r="H759" s="167">
        <v>3</v>
      </c>
      <c r="I759" s="168">
        <f t="shared" ref="I759:I775" si="108">G759/H759</f>
        <v>9.2592592592592596E-4</v>
      </c>
    </row>
    <row r="760" spans="1:9" ht="15.3" x14ac:dyDescent="0.5">
      <c r="A760" s="167" t="s">
        <v>346</v>
      </c>
      <c r="B760" s="70" t="s">
        <v>1276</v>
      </c>
      <c r="C760" s="4" t="s">
        <v>197</v>
      </c>
      <c r="D760" s="118" t="s">
        <v>287</v>
      </c>
      <c r="E760" s="167" t="s">
        <v>2377</v>
      </c>
      <c r="F760" s="167" t="s">
        <v>2394</v>
      </c>
      <c r="G760" s="168">
        <f t="shared" si="107"/>
        <v>2.7777777777777779E-3</v>
      </c>
      <c r="H760" s="167">
        <v>3</v>
      </c>
      <c r="I760" s="168">
        <f t="shared" si="108"/>
        <v>9.2592592592592596E-4</v>
      </c>
    </row>
    <row r="761" spans="1:9" ht="15.3" x14ac:dyDescent="0.5">
      <c r="A761" s="167" t="s">
        <v>347</v>
      </c>
      <c r="B761" s="70" t="s">
        <v>2309</v>
      </c>
      <c r="C761" s="4" t="s">
        <v>197</v>
      </c>
      <c r="D761" s="118" t="s">
        <v>287</v>
      </c>
      <c r="E761" s="167" t="s">
        <v>2377</v>
      </c>
      <c r="F761" s="167" t="s">
        <v>2394</v>
      </c>
      <c r="G761" s="168">
        <f t="shared" si="107"/>
        <v>2.7777777777777779E-3</v>
      </c>
      <c r="H761" s="167">
        <v>3</v>
      </c>
      <c r="I761" s="168">
        <f t="shared" si="108"/>
        <v>9.2592592592592596E-4</v>
      </c>
    </row>
    <row r="762" spans="1:9" ht="15.3" x14ac:dyDescent="0.5">
      <c r="A762" s="167" t="s">
        <v>349</v>
      </c>
      <c r="B762" s="70" t="s">
        <v>2310</v>
      </c>
      <c r="C762" s="4" t="s">
        <v>197</v>
      </c>
      <c r="D762" s="118" t="s">
        <v>287</v>
      </c>
      <c r="E762" s="167" t="s">
        <v>2377</v>
      </c>
      <c r="F762" s="167" t="s">
        <v>2394</v>
      </c>
      <c r="G762" s="168">
        <f t="shared" si="107"/>
        <v>2.7777777777777779E-3</v>
      </c>
      <c r="H762" s="167">
        <v>3</v>
      </c>
      <c r="I762" s="168">
        <f t="shared" si="108"/>
        <v>9.2592592592592596E-4</v>
      </c>
    </row>
    <row r="763" spans="1:9" ht="15.3" x14ac:dyDescent="0.5">
      <c r="A763" s="167" t="s">
        <v>351</v>
      </c>
      <c r="B763" s="70" t="s">
        <v>2311</v>
      </c>
      <c r="C763" s="4" t="s">
        <v>197</v>
      </c>
      <c r="D763" s="118" t="s">
        <v>287</v>
      </c>
      <c r="E763" s="167" t="s">
        <v>2377</v>
      </c>
      <c r="F763" s="167" t="s">
        <v>2394</v>
      </c>
      <c r="G763" s="168">
        <f t="shared" si="107"/>
        <v>2.7777777777777779E-3</v>
      </c>
      <c r="H763" s="167">
        <v>3</v>
      </c>
      <c r="I763" s="168">
        <f t="shared" si="108"/>
        <v>9.2592592592592596E-4</v>
      </c>
    </row>
    <row r="764" spans="1:9" ht="15.3" x14ac:dyDescent="0.5">
      <c r="A764" s="167" t="s">
        <v>352</v>
      </c>
      <c r="B764" s="70" t="s">
        <v>2312</v>
      </c>
      <c r="C764" s="4" t="s">
        <v>197</v>
      </c>
      <c r="D764" s="118" t="s">
        <v>287</v>
      </c>
      <c r="E764" s="167" t="s">
        <v>2377</v>
      </c>
      <c r="F764" s="167" t="s">
        <v>2394</v>
      </c>
      <c r="G764" s="168">
        <f t="shared" si="107"/>
        <v>2.7777777777777779E-3</v>
      </c>
      <c r="H764" s="167">
        <v>3</v>
      </c>
      <c r="I764" s="168">
        <f t="shared" si="108"/>
        <v>9.2592592592592596E-4</v>
      </c>
    </row>
    <row r="765" spans="1:9" ht="15.3" x14ac:dyDescent="0.5">
      <c r="A765" s="167" t="s">
        <v>353</v>
      </c>
      <c r="B765" s="70" t="s">
        <v>2313</v>
      </c>
      <c r="C765" s="4" t="s">
        <v>197</v>
      </c>
      <c r="D765" s="118" t="s">
        <v>287</v>
      </c>
      <c r="E765" s="167" t="s">
        <v>2377</v>
      </c>
      <c r="F765" s="167" t="s">
        <v>2394</v>
      </c>
      <c r="G765" s="168">
        <f t="shared" si="107"/>
        <v>2.7777777777777779E-3</v>
      </c>
      <c r="H765" s="167">
        <v>3</v>
      </c>
      <c r="I765" s="168">
        <f t="shared" si="108"/>
        <v>9.2592592592592596E-4</v>
      </c>
    </row>
    <row r="766" spans="1:9" ht="15.3" x14ac:dyDescent="0.5">
      <c r="A766" s="167" t="s">
        <v>354</v>
      </c>
      <c r="B766" s="70" t="s">
        <v>2314</v>
      </c>
      <c r="C766" s="4" t="s">
        <v>197</v>
      </c>
      <c r="D766" s="118" t="s">
        <v>287</v>
      </c>
      <c r="E766" s="167" t="s">
        <v>2377</v>
      </c>
      <c r="F766" s="167" t="s">
        <v>2394</v>
      </c>
      <c r="G766" s="168">
        <f t="shared" si="107"/>
        <v>2.7777777777777779E-3</v>
      </c>
      <c r="H766" s="167">
        <v>3</v>
      </c>
      <c r="I766" s="168">
        <f t="shared" si="108"/>
        <v>9.2592592592592596E-4</v>
      </c>
    </row>
    <row r="767" spans="1:9" ht="15.3" x14ac:dyDescent="0.5">
      <c r="A767" s="167" t="s">
        <v>355</v>
      </c>
      <c r="B767" s="70" t="s">
        <v>2315</v>
      </c>
      <c r="C767" s="4" t="s">
        <v>197</v>
      </c>
      <c r="D767" s="118" t="s">
        <v>287</v>
      </c>
      <c r="E767" s="167" t="s">
        <v>2377</v>
      </c>
      <c r="F767" s="167" t="s">
        <v>2394</v>
      </c>
      <c r="G767" s="168">
        <f t="shared" si="107"/>
        <v>2.7777777777777779E-3</v>
      </c>
      <c r="H767" s="167">
        <v>3</v>
      </c>
      <c r="I767" s="168">
        <f t="shared" si="108"/>
        <v>9.2592592592592596E-4</v>
      </c>
    </row>
    <row r="768" spans="1:9" ht="15.3" x14ac:dyDescent="0.5">
      <c r="A768" s="167" t="s">
        <v>356</v>
      </c>
      <c r="B768" s="70" t="s">
        <v>2316</v>
      </c>
      <c r="C768" s="4" t="s">
        <v>197</v>
      </c>
      <c r="D768" s="118" t="s">
        <v>287</v>
      </c>
      <c r="E768" s="167" t="s">
        <v>2377</v>
      </c>
      <c r="F768" s="167" t="s">
        <v>2394</v>
      </c>
      <c r="G768" s="168">
        <f t="shared" si="107"/>
        <v>2.7777777777777779E-3</v>
      </c>
      <c r="H768" s="167">
        <v>3</v>
      </c>
      <c r="I768" s="168">
        <f t="shared" si="108"/>
        <v>9.2592592592592596E-4</v>
      </c>
    </row>
    <row r="769" spans="1:9" ht="15.3" x14ac:dyDescent="0.5">
      <c r="A769" s="167" t="s">
        <v>357</v>
      </c>
      <c r="B769" s="70" t="s">
        <v>2317</v>
      </c>
      <c r="C769" s="4" t="s">
        <v>197</v>
      </c>
      <c r="D769" s="118" t="s">
        <v>287</v>
      </c>
      <c r="E769" s="167" t="s">
        <v>2377</v>
      </c>
      <c r="F769" s="167" t="s">
        <v>2394</v>
      </c>
      <c r="G769" s="168">
        <f t="shared" si="107"/>
        <v>2.7777777777777779E-3</v>
      </c>
      <c r="H769" s="167">
        <v>3</v>
      </c>
      <c r="I769" s="168">
        <f t="shared" si="108"/>
        <v>9.2592592592592596E-4</v>
      </c>
    </row>
    <row r="770" spans="1:9" ht="15.3" x14ac:dyDescent="0.5">
      <c r="A770" s="167" t="s">
        <v>358</v>
      </c>
      <c r="B770" s="70" t="s">
        <v>2318</v>
      </c>
      <c r="C770" s="4" t="s">
        <v>197</v>
      </c>
      <c r="D770" s="118" t="s">
        <v>287</v>
      </c>
      <c r="E770" s="167" t="s">
        <v>2377</v>
      </c>
      <c r="F770" s="167" t="s">
        <v>2394</v>
      </c>
      <c r="G770" s="168">
        <f t="shared" si="107"/>
        <v>2.7777777777777779E-3</v>
      </c>
      <c r="H770" s="167">
        <v>3</v>
      </c>
      <c r="I770" s="168">
        <f t="shared" si="108"/>
        <v>9.2592592592592596E-4</v>
      </c>
    </row>
    <row r="771" spans="1:9" ht="15.3" x14ac:dyDescent="0.5">
      <c r="A771" s="167" t="s">
        <v>359</v>
      </c>
      <c r="B771" s="70" t="s">
        <v>2319</v>
      </c>
      <c r="C771" s="4" t="s">
        <v>197</v>
      </c>
      <c r="D771" s="118" t="s">
        <v>287</v>
      </c>
      <c r="E771" s="167" t="s">
        <v>2377</v>
      </c>
      <c r="F771" s="167" t="s">
        <v>2394</v>
      </c>
      <c r="G771" s="168">
        <f t="shared" si="107"/>
        <v>2.7777777777777779E-3</v>
      </c>
      <c r="H771" s="167">
        <v>3</v>
      </c>
      <c r="I771" s="168">
        <f t="shared" si="108"/>
        <v>9.2592592592592596E-4</v>
      </c>
    </row>
    <row r="772" spans="1:9" ht="15.3" x14ac:dyDescent="0.5">
      <c r="A772" s="167" t="s">
        <v>360</v>
      </c>
      <c r="B772" s="70" t="s">
        <v>2320</v>
      </c>
      <c r="C772" s="4" t="s">
        <v>125</v>
      </c>
      <c r="D772" s="118" t="s">
        <v>287</v>
      </c>
      <c r="E772" s="167" t="s">
        <v>2377</v>
      </c>
      <c r="F772" s="167" t="s">
        <v>2394</v>
      </c>
      <c r="G772" s="168">
        <f t="shared" si="107"/>
        <v>2.7777777777777779E-3</v>
      </c>
      <c r="H772" s="167">
        <v>3</v>
      </c>
      <c r="I772" s="168">
        <f t="shared" si="108"/>
        <v>9.2592592592592596E-4</v>
      </c>
    </row>
    <row r="773" spans="1:9" ht="17.5" customHeight="1" x14ac:dyDescent="0.5">
      <c r="A773" s="167" t="s">
        <v>492</v>
      </c>
      <c r="B773" s="70" t="s">
        <v>2321</v>
      </c>
      <c r="C773" s="4" t="s">
        <v>125</v>
      </c>
      <c r="D773" s="118" t="s">
        <v>287</v>
      </c>
      <c r="E773" s="167" t="s">
        <v>2377</v>
      </c>
      <c r="F773" s="167" t="s">
        <v>2394</v>
      </c>
      <c r="G773" s="168">
        <f t="shared" si="107"/>
        <v>2.7777777777777779E-3</v>
      </c>
      <c r="H773" s="167">
        <v>3</v>
      </c>
      <c r="I773" s="168">
        <f t="shared" si="108"/>
        <v>9.2592592592592596E-4</v>
      </c>
    </row>
    <row r="774" spans="1:9" ht="15.3" x14ac:dyDescent="0.5">
      <c r="A774" s="167" t="s">
        <v>493</v>
      </c>
      <c r="B774" s="70" t="s">
        <v>2322</v>
      </c>
      <c r="C774" s="4" t="s">
        <v>125</v>
      </c>
      <c r="D774" s="118" t="s">
        <v>287</v>
      </c>
      <c r="E774" s="167" t="s">
        <v>2377</v>
      </c>
      <c r="F774" s="167" t="s">
        <v>2394</v>
      </c>
      <c r="G774" s="168">
        <f t="shared" si="107"/>
        <v>2.7777777777777779E-3</v>
      </c>
      <c r="H774" s="167">
        <v>3</v>
      </c>
      <c r="I774" s="168">
        <f t="shared" si="108"/>
        <v>9.2592592592592596E-4</v>
      </c>
    </row>
    <row r="775" spans="1:9" ht="15.3" x14ac:dyDescent="0.5">
      <c r="A775" s="167" t="s">
        <v>494</v>
      </c>
      <c r="B775" s="70" t="s">
        <v>275</v>
      </c>
      <c r="C775" s="4" t="s">
        <v>125</v>
      </c>
      <c r="D775" s="118" t="s">
        <v>287</v>
      </c>
      <c r="E775" s="167" t="s">
        <v>2377</v>
      </c>
      <c r="F775" s="167" t="s">
        <v>2394</v>
      </c>
      <c r="G775" s="168">
        <f t="shared" si="107"/>
        <v>2.7777777777777779E-3</v>
      </c>
      <c r="H775" s="167">
        <v>3</v>
      </c>
      <c r="I775" s="168">
        <f t="shared" si="108"/>
        <v>9.2592592592592596E-4</v>
      </c>
    </row>
    <row r="776" spans="1:9" ht="15.3" x14ac:dyDescent="0.5">
      <c r="A776" s="169">
        <v>5</v>
      </c>
      <c r="B776" s="165" t="s">
        <v>1709</v>
      </c>
      <c r="C776" s="167"/>
      <c r="D776" s="167"/>
      <c r="E776" s="167"/>
      <c r="F776" s="167"/>
      <c r="G776" s="167"/>
      <c r="H776" s="167"/>
      <c r="I776" s="167"/>
    </row>
    <row r="777" spans="1:9" ht="30.6" x14ac:dyDescent="0.5">
      <c r="A777" s="167" t="s">
        <v>398</v>
      </c>
      <c r="B777" s="16" t="s">
        <v>2323</v>
      </c>
      <c r="C777" s="4" t="s">
        <v>125</v>
      </c>
      <c r="D777" s="118" t="s">
        <v>287</v>
      </c>
      <c r="E777" s="167" t="s">
        <v>2377</v>
      </c>
      <c r="F777" s="167" t="s">
        <v>2394</v>
      </c>
      <c r="G777" s="168">
        <f t="shared" ref="G777:G779" si="109">1/360</f>
        <v>2.7777777777777779E-3</v>
      </c>
      <c r="H777" s="167">
        <v>3</v>
      </c>
      <c r="I777" s="168">
        <f t="shared" ref="I777:I779" si="110">G777/H777</f>
        <v>9.2592592592592596E-4</v>
      </c>
    </row>
    <row r="778" spans="1:9" ht="30.6" x14ac:dyDescent="0.5">
      <c r="A778" s="167" t="s">
        <v>399</v>
      </c>
      <c r="B778" s="16" t="s">
        <v>2324</v>
      </c>
      <c r="C778" s="4" t="s">
        <v>125</v>
      </c>
      <c r="D778" s="118" t="s">
        <v>287</v>
      </c>
      <c r="E778" s="167" t="s">
        <v>2377</v>
      </c>
      <c r="F778" s="167" t="s">
        <v>2394</v>
      </c>
      <c r="G778" s="168">
        <f t="shared" si="109"/>
        <v>2.7777777777777779E-3</v>
      </c>
      <c r="H778" s="167">
        <v>3</v>
      </c>
      <c r="I778" s="168">
        <f t="shared" si="110"/>
        <v>9.2592592592592596E-4</v>
      </c>
    </row>
    <row r="779" spans="1:9" ht="30.6" x14ac:dyDescent="0.5">
      <c r="A779" s="167" t="s">
        <v>400</v>
      </c>
      <c r="B779" s="16" t="s">
        <v>2325</v>
      </c>
      <c r="C779" s="4" t="s">
        <v>197</v>
      </c>
      <c r="D779" s="118" t="s">
        <v>287</v>
      </c>
      <c r="E779" s="167" t="s">
        <v>2377</v>
      </c>
      <c r="F779" s="167" t="s">
        <v>2394</v>
      </c>
      <c r="G779" s="168">
        <f t="shared" si="109"/>
        <v>2.7777777777777779E-3</v>
      </c>
      <c r="H779" s="167">
        <v>3</v>
      </c>
      <c r="I779" s="168">
        <f t="shared" si="110"/>
        <v>9.2592592592592596E-4</v>
      </c>
    </row>
    <row r="780" spans="1:9" ht="15.3" x14ac:dyDescent="0.5">
      <c r="A780" s="169">
        <v>6</v>
      </c>
      <c r="B780" s="165" t="s">
        <v>1718</v>
      </c>
      <c r="C780" s="167"/>
      <c r="D780" s="167"/>
      <c r="E780" s="167"/>
      <c r="F780" s="167"/>
      <c r="G780" s="167"/>
      <c r="H780" s="167"/>
      <c r="I780" s="169" t="s">
        <v>1590</v>
      </c>
    </row>
    <row r="781" spans="1:9" ht="15.3" x14ac:dyDescent="0.5">
      <c r="A781" s="167" t="s">
        <v>448</v>
      </c>
      <c r="B781" s="70" t="s">
        <v>759</v>
      </c>
      <c r="C781" s="4" t="s">
        <v>195</v>
      </c>
      <c r="D781" s="125" t="s">
        <v>939</v>
      </c>
      <c r="E781" s="167" t="s">
        <v>2485</v>
      </c>
      <c r="F781" s="167" t="s">
        <v>2488</v>
      </c>
      <c r="G781" s="168">
        <f>7/1620</f>
        <v>4.3209876543209872E-3</v>
      </c>
      <c r="H781" s="167">
        <v>3</v>
      </c>
      <c r="I781" s="168">
        <f>G781/H781</f>
        <v>1.4403292181069957E-3</v>
      </c>
    </row>
    <row r="782" spans="1:9" ht="15.3" x14ac:dyDescent="0.5">
      <c r="A782" s="167" t="s">
        <v>449</v>
      </c>
      <c r="B782" s="70" t="s">
        <v>770</v>
      </c>
      <c r="C782" s="4" t="s">
        <v>125</v>
      </c>
      <c r="D782" s="125" t="s">
        <v>940</v>
      </c>
      <c r="E782" s="167" t="s">
        <v>2486</v>
      </c>
      <c r="F782" s="167" t="s">
        <v>2489</v>
      </c>
      <c r="G782" s="168">
        <f>2/1620</f>
        <v>1.2345679012345679E-3</v>
      </c>
      <c r="H782" s="167">
        <v>3</v>
      </c>
      <c r="I782" s="168">
        <f t="shared" ref="I782:I831" si="111">G782/H782</f>
        <v>4.1152263374485596E-4</v>
      </c>
    </row>
    <row r="783" spans="1:9" ht="15.3" x14ac:dyDescent="0.5">
      <c r="A783" s="167" t="s">
        <v>450</v>
      </c>
      <c r="B783" s="70" t="s">
        <v>1719</v>
      </c>
      <c r="C783" s="4" t="s">
        <v>125</v>
      </c>
      <c r="D783" s="125" t="s">
        <v>939</v>
      </c>
      <c r="E783" s="167" t="s">
        <v>2485</v>
      </c>
      <c r="F783" s="167" t="s">
        <v>2488</v>
      </c>
      <c r="G783" s="168">
        <f>7/1620</f>
        <v>4.3209876543209872E-3</v>
      </c>
      <c r="H783" s="167">
        <v>3</v>
      </c>
      <c r="I783" s="168">
        <f t="shared" si="111"/>
        <v>1.4403292181069957E-3</v>
      </c>
    </row>
    <row r="784" spans="1:9" ht="15.3" x14ac:dyDescent="0.5">
      <c r="A784" s="167" t="s">
        <v>451</v>
      </c>
      <c r="B784" s="70" t="s">
        <v>1720</v>
      </c>
      <c r="C784" s="4" t="s">
        <v>125</v>
      </c>
      <c r="D784" s="125" t="s">
        <v>333</v>
      </c>
      <c r="E784" s="167" t="s">
        <v>2487</v>
      </c>
      <c r="F784" s="167" t="s">
        <v>2490</v>
      </c>
      <c r="G784" s="168">
        <f>1/1620</f>
        <v>6.1728395061728394E-4</v>
      </c>
      <c r="H784" s="167">
        <v>3</v>
      </c>
      <c r="I784" s="168">
        <f t="shared" si="111"/>
        <v>2.0576131687242798E-4</v>
      </c>
    </row>
    <row r="785" spans="1:9" ht="15.3" x14ac:dyDescent="0.5">
      <c r="A785" s="167" t="s">
        <v>452</v>
      </c>
      <c r="B785" s="70" t="s">
        <v>765</v>
      </c>
      <c r="C785" s="4" t="s">
        <v>125</v>
      </c>
      <c r="D785" s="125" t="s">
        <v>939</v>
      </c>
      <c r="E785" s="167" t="s">
        <v>2485</v>
      </c>
      <c r="F785" s="167" t="s">
        <v>2488</v>
      </c>
      <c r="G785" s="168">
        <f>7/1620</f>
        <v>4.3209876543209872E-3</v>
      </c>
      <c r="H785" s="167">
        <v>3</v>
      </c>
      <c r="I785" s="168">
        <f t="shared" si="111"/>
        <v>1.4403292181069957E-3</v>
      </c>
    </row>
    <row r="786" spans="1:9" ht="15.3" x14ac:dyDescent="0.5">
      <c r="A786" s="167" t="s">
        <v>453</v>
      </c>
      <c r="B786" s="70" t="s">
        <v>764</v>
      </c>
      <c r="C786" s="4" t="s">
        <v>195</v>
      </c>
      <c r="D786" s="125" t="s">
        <v>939</v>
      </c>
      <c r="E786" s="167" t="s">
        <v>2485</v>
      </c>
      <c r="F786" s="167" t="s">
        <v>2488</v>
      </c>
      <c r="G786" s="168">
        <f t="shared" ref="G786:G790" si="112">7/1620</f>
        <v>4.3209876543209872E-3</v>
      </c>
      <c r="H786" s="167">
        <v>3</v>
      </c>
      <c r="I786" s="168">
        <f t="shared" si="111"/>
        <v>1.4403292181069957E-3</v>
      </c>
    </row>
    <row r="787" spans="1:9" ht="15.3" x14ac:dyDescent="0.5">
      <c r="A787" s="167" t="s">
        <v>461</v>
      </c>
      <c r="B787" s="70" t="s">
        <v>1721</v>
      </c>
      <c r="C787" s="4" t="s">
        <v>125</v>
      </c>
      <c r="D787" s="125" t="s">
        <v>939</v>
      </c>
      <c r="E787" s="167" t="s">
        <v>2485</v>
      </c>
      <c r="F787" s="167" t="s">
        <v>2488</v>
      </c>
      <c r="G787" s="168">
        <f t="shared" si="112"/>
        <v>4.3209876543209872E-3</v>
      </c>
      <c r="H787" s="167">
        <v>3</v>
      </c>
      <c r="I787" s="168">
        <f t="shared" si="111"/>
        <v>1.4403292181069957E-3</v>
      </c>
    </row>
    <row r="788" spans="1:9" ht="15.3" x14ac:dyDescent="0.5">
      <c r="A788" s="167" t="s">
        <v>464</v>
      </c>
      <c r="B788" s="70" t="s">
        <v>1722</v>
      </c>
      <c r="C788" s="4" t="s">
        <v>196</v>
      </c>
      <c r="D788" s="125" t="s">
        <v>939</v>
      </c>
      <c r="E788" s="167" t="s">
        <v>2485</v>
      </c>
      <c r="F788" s="167" t="s">
        <v>2488</v>
      </c>
      <c r="G788" s="168">
        <f t="shared" si="112"/>
        <v>4.3209876543209872E-3</v>
      </c>
      <c r="H788" s="167">
        <v>3</v>
      </c>
      <c r="I788" s="168">
        <f t="shared" si="111"/>
        <v>1.4403292181069957E-3</v>
      </c>
    </row>
    <row r="789" spans="1:9" ht="15.3" x14ac:dyDescent="0.5">
      <c r="A789" s="167" t="s">
        <v>465</v>
      </c>
      <c r="B789" s="70" t="s">
        <v>1723</v>
      </c>
      <c r="C789" s="4" t="s">
        <v>195</v>
      </c>
      <c r="D789" s="125" t="s">
        <v>939</v>
      </c>
      <c r="E789" s="167" t="s">
        <v>2485</v>
      </c>
      <c r="F789" s="167" t="s">
        <v>2488</v>
      </c>
      <c r="G789" s="168">
        <f t="shared" si="112"/>
        <v>4.3209876543209872E-3</v>
      </c>
      <c r="H789" s="167">
        <v>3</v>
      </c>
      <c r="I789" s="168">
        <f t="shared" si="111"/>
        <v>1.4403292181069957E-3</v>
      </c>
    </row>
    <row r="790" spans="1:9" ht="15.3" x14ac:dyDescent="0.5">
      <c r="A790" s="167" t="s">
        <v>466</v>
      </c>
      <c r="B790" s="70" t="s">
        <v>768</v>
      </c>
      <c r="C790" s="4" t="s">
        <v>195</v>
      </c>
      <c r="D790" s="125" t="s">
        <v>939</v>
      </c>
      <c r="E790" s="167" t="s">
        <v>2485</v>
      </c>
      <c r="F790" s="167" t="s">
        <v>2488</v>
      </c>
      <c r="G790" s="168">
        <f t="shared" si="112"/>
        <v>4.3209876543209872E-3</v>
      </c>
      <c r="H790" s="167">
        <v>3</v>
      </c>
      <c r="I790" s="168">
        <f t="shared" si="111"/>
        <v>1.4403292181069957E-3</v>
      </c>
    </row>
    <row r="791" spans="1:9" ht="15.3" x14ac:dyDescent="0.5">
      <c r="A791" s="167" t="s">
        <v>467</v>
      </c>
      <c r="B791" s="70" t="s">
        <v>68</v>
      </c>
      <c r="C791" s="4" t="s">
        <v>125</v>
      </c>
      <c r="D791" s="125" t="s">
        <v>333</v>
      </c>
      <c r="E791" s="167" t="s">
        <v>2487</v>
      </c>
      <c r="F791" s="167" t="s">
        <v>2490</v>
      </c>
      <c r="G791" s="168">
        <f>1/1620</f>
        <v>6.1728395061728394E-4</v>
      </c>
      <c r="H791" s="167">
        <v>7</v>
      </c>
      <c r="I791" s="168">
        <f t="shared" si="111"/>
        <v>8.8183421516754842E-5</v>
      </c>
    </row>
    <row r="792" spans="1:9" ht="15.3" x14ac:dyDescent="0.5">
      <c r="A792" s="167" t="s">
        <v>942</v>
      </c>
      <c r="B792" s="70" t="s">
        <v>69</v>
      </c>
      <c r="C792" s="4" t="s">
        <v>125</v>
      </c>
      <c r="D792" s="125" t="s">
        <v>333</v>
      </c>
      <c r="E792" s="167" t="s">
        <v>2487</v>
      </c>
      <c r="F792" s="167" t="s">
        <v>2490</v>
      </c>
      <c r="G792" s="168">
        <f>1/1620</f>
        <v>6.1728395061728394E-4</v>
      </c>
      <c r="H792" s="167">
        <v>5</v>
      </c>
      <c r="I792" s="168">
        <f t="shared" si="111"/>
        <v>1.2345679012345679E-4</v>
      </c>
    </row>
    <row r="793" spans="1:9" ht="15.3" x14ac:dyDescent="0.5">
      <c r="A793" s="167" t="s">
        <v>943</v>
      </c>
      <c r="B793" s="70" t="s">
        <v>1724</v>
      </c>
      <c r="C793" s="4" t="s">
        <v>125</v>
      </c>
      <c r="D793" s="125" t="s">
        <v>939</v>
      </c>
      <c r="E793" s="167" t="s">
        <v>2485</v>
      </c>
      <c r="F793" s="167" t="s">
        <v>2488</v>
      </c>
      <c r="G793" s="168">
        <f>7/1620</f>
        <v>4.3209876543209872E-3</v>
      </c>
      <c r="H793" s="167">
        <v>3</v>
      </c>
      <c r="I793" s="168">
        <f t="shared" si="111"/>
        <v>1.4403292181069957E-3</v>
      </c>
    </row>
    <row r="794" spans="1:9" ht="15.3" x14ac:dyDescent="0.5">
      <c r="A794" s="167" t="s">
        <v>944</v>
      </c>
      <c r="B794" s="70" t="s">
        <v>1725</v>
      </c>
      <c r="C794" s="4" t="s">
        <v>125</v>
      </c>
      <c r="D794" s="125" t="s">
        <v>939</v>
      </c>
      <c r="E794" s="167" t="s">
        <v>2485</v>
      </c>
      <c r="F794" s="167" t="s">
        <v>2488</v>
      </c>
      <c r="G794" s="168">
        <f t="shared" ref="G794:G818" si="113">7/1620</f>
        <v>4.3209876543209872E-3</v>
      </c>
      <c r="H794" s="167">
        <v>3</v>
      </c>
      <c r="I794" s="168">
        <f t="shared" si="111"/>
        <v>1.4403292181069957E-3</v>
      </c>
    </row>
    <row r="795" spans="1:9" ht="15.3" x14ac:dyDescent="0.5">
      <c r="A795" s="167" t="s">
        <v>945</v>
      </c>
      <c r="B795" s="70" t="s">
        <v>1726</v>
      </c>
      <c r="C795" s="4" t="s">
        <v>125</v>
      </c>
      <c r="D795" s="125" t="s">
        <v>939</v>
      </c>
      <c r="E795" s="167" t="s">
        <v>2485</v>
      </c>
      <c r="F795" s="167" t="s">
        <v>2488</v>
      </c>
      <c r="G795" s="168">
        <f t="shared" si="113"/>
        <v>4.3209876543209872E-3</v>
      </c>
      <c r="H795" s="167">
        <v>3</v>
      </c>
      <c r="I795" s="168">
        <f t="shared" si="111"/>
        <v>1.4403292181069957E-3</v>
      </c>
    </row>
    <row r="796" spans="1:9" ht="15.3" x14ac:dyDescent="0.5">
      <c r="A796" s="167" t="s">
        <v>946</v>
      </c>
      <c r="B796" s="70" t="s">
        <v>1727</v>
      </c>
      <c r="C796" s="4" t="s">
        <v>125</v>
      </c>
      <c r="D796" s="125" t="s">
        <v>939</v>
      </c>
      <c r="E796" s="167" t="s">
        <v>2485</v>
      </c>
      <c r="F796" s="167" t="s">
        <v>2488</v>
      </c>
      <c r="G796" s="168">
        <f t="shared" si="113"/>
        <v>4.3209876543209872E-3</v>
      </c>
      <c r="H796" s="167">
        <v>3</v>
      </c>
      <c r="I796" s="168">
        <f t="shared" si="111"/>
        <v>1.4403292181069957E-3</v>
      </c>
    </row>
    <row r="797" spans="1:9" ht="15.3" x14ac:dyDescent="0.5">
      <c r="A797" s="167" t="s">
        <v>947</v>
      </c>
      <c r="B797" s="70" t="s">
        <v>1728</v>
      </c>
      <c r="C797" s="4" t="s">
        <v>125</v>
      </c>
      <c r="D797" s="125" t="s">
        <v>939</v>
      </c>
      <c r="E797" s="167" t="s">
        <v>2485</v>
      </c>
      <c r="F797" s="167" t="s">
        <v>2488</v>
      </c>
      <c r="G797" s="168">
        <f t="shared" si="113"/>
        <v>4.3209876543209872E-3</v>
      </c>
      <c r="H797" s="167">
        <v>3</v>
      </c>
      <c r="I797" s="168">
        <f t="shared" si="111"/>
        <v>1.4403292181069957E-3</v>
      </c>
    </row>
    <row r="798" spans="1:9" ht="15.3" x14ac:dyDescent="0.5">
      <c r="A798" s="167" t="s">
        <v>948</v>
      </c>
      <c r="B798" s="70" t="s">
        <v>1729</v>
      </c>
      <c r="C798" s="4" t="s">
        <v>125</v>
      </c>
      <c r="D798" s="125" t="s">
        <v>939</v>
      </c>
      <c r="E798" s="167" t="s">
        <v>2485</v>
      </c>
      <c r="F798" s="167" t="s">
        <v>2488</v>
      </c>
      <c r="G798" s="168">
        <f t="shared" si="113"/>
        <v>4.3209876543209872E-3</v>
      </c>
      <c r="H798" s="167">
        <v>3</v>
      </c>
      <c r="I798" s="168">
        <f t="shared" si="111"/>
        <v>1.4403292181069957E-3</v>
      </c>
    </row>
    <row r="799" spans="1:9" ht="15.3" x14ac:dyDescent="0.5">
      <c r="A799" s="167" t="s">
        <v>949</v>
      </c>
      <c r="B799" s="70" t="s">
        <v>1730</v>
      </c>
      <c r="C799" s="4" t="s">
        <v>125</v>
      </c>
      <c r="D799" s="125" t="s">
        <v>939</v>
      </c>
      <c r="E799" s="167" t="s">
        <v>2485</v>
      </c>
      <c r="F799" s="167" t="s">
        <v>2488</v>
      </c>
      <c r="G799" s="168">
        <f t="shared" si="113"/>
        <v>4.3209876543209872E-3</v>
      </c>
      <c r="H799" s="167">
        <v>3</v>
      </c>
      <c r="I799" s="168">
        <f t="shared" si="111"/>
        <v>1.4403292181069957E-3</v>
      </c>
    </row>
    <row r="800" spans="1:9" ht="15.3" x14ac:dyDescent="0.5">
      <c r="A800" s="167" t="s">
        <v>950</v>
      </c>
      <c r="B800" s="70" t="s">
        <v>1731</v>
      </c>
      <c r="C800" s="4" t="s">
        <v>125</v>
      </c>
      <c r="D800" s="125" t="s">
        <v>939</v>
      </c>
      <c r="E800" s="167" t="s">
        <v>2485</v>
      </c>
      <c r="F800" s="167" t="s">
        <v>2488</v>
      </c>
      <c r="G800" s="168">
        <f t="shared" si="113"/>
        <v>4.3209876543209872E-3</v>
      </c>
      <c r="H800" s="167">
        <v>3</v>
      </c>
      <c r="I800" s="168">
        <f t="shared" si="111"/>
        <v>1.4403292181069957E-3</v>
      </c>
    </row>
    <row r="801" spans="1:9" ht="15.3" x14ac:dyDescent="0.5">
      <c r="A801" s="167" t="s">
        <v>951</v>
      </c>
      <c r="B801" s="70" t="s">
        <v>1732</v>
      </c>
      <c r="C801" s="4" t="s">
        <v>125</v>
      </c>
      <c r="D801" s="125" t="s">
        <v>939</v>
      </c>
      <c r="E801" s="167" t="s">
        <v>2485</v>
      </c>
      <c r="F801" s="167" t="s">
        <v>2488</v>
      </c>
      <c r="G801" s="168">
        <f t="shared" si="113"/>
        <v>4.3209876543209872E-3</v>
      </c>
      <c r="H801" s="167">
        <v>3</v>
      </c>
      <c r="I801" s="168">
        <f t="shared" si="111"/>
        <v>1.4403292181069957E-3</v>
      </c>
    </row>
    <row r="802" spans="1:9" ht="15.3" x14ac:dyDescent="0.5">
      <c r="A802" s="167" t="s">
        <v>952</v>
      </c>
      <c r="B802" s="70" t="s">
        <v>1733</v>
      </c>
      <c r="C802" s="4" t="s">
        <v>125</v>
      </c>
      <c r="D802" s="125" t="s">
        <v>939</v>
      </c>
      <c r="E802" s="167" t="s">
        <v>2485</v>
      </c>
      <c r="F802" s="167" t="s">
        <v>2488</v>
      </c>
      <c r="G802" s="168">
        <f t="shared" si="113"/>
        <v>4.3209876543209872E-3</v>
      </c>
      <c r="H802" s="167">
        <v>3</v>
      </c>
      <c r="I802" s="168">
        <f t="shared" si="111"/>
        <v>1.4403292181069957E-3</v>
      </c>
    </row>
    <row r="803" spans="1:9" ht="15.3" x14ac:dyDescent="0.5">
      <c r="A803" s="167" t="s">
        <v>953</v>
      </c>
      <c r="B803" s="70" t="s">
        <v>1734</v>
      </c>
      <c r="C803" s="4" t="s">
        <v>125</v>
      </c>
      <c r="D803" s="125" t="s">
        <v>939</v>
      </c>
      <c r="E803" s="167" t="s">
        <v>2485</v>
      </c>
      <c r="F803" s="167" t="s">
        <v>2488</v>
      </c>
      <c r="G803" s="168">
        <f t="shared" si="113"/>
        <v>4.3209876543209872E-3</v>
      </c>
      <c r="H803" s="167">
        <v>3</v>
      </c>
      <c r="I803" s="168">
        <f t="shared" si="111"/>
        <v>1.4403292181069957E-3</v>
      </c>
    </row>
    <row r="804" spans="1:9" ht="15.3" x14ac:dyDescent="0.5">
      <c r="A804" s="167" t="s">
        <v>954</v>
      </c>
      <c r="B804" s="70" t="s">
        <v>1735</v>
      </c>
      <c r="C804" s="4" t="s">
        <v>125</v>
      </c>
      <c r="D804" s="125" t="s">
        <v>939</v>
      </c>
      <c r="E804" s="167" t="s">
        <v>2485</v>
      </c>
      <c r="F804" s="167" t="s">
        <v>2488</v>
      </c>
      <c r="G804" s="168">
        <f t="shared" si="113"/>
        <v>4.3209876543209872E-3</v>
      </c>
      <c r="H804" s="167">
        <v>3</v>
      </c>
      <c r="I804" s="168">
        <f t="shared" si="111"/>
        <v>1.4403292181069957E-3</v>
      </c>
    </row>
    <row r="805" spans="1:9" ht="15.3" x14ac:dyDescent="0.5">
      <c r="A805" s="167" t="s">
        <v>955</v>
      </c>
      <c r="B805" s="70" t="s">
        <v>1736</v>
      </c>
      <c r="C805" s="4" t="s">
        <v>125</v>
      </c>
      <c r="D805" s="125" t="s">
        <v>939</v>
      </c>
      <c r="E805" s="167" t="s">
        <v>2485</v>
      </c>
      <c r="F805" s="167" t="s">
        <v>2488</v>
      </c>
      <c r="G805" s="168">
        <f t="shared" si="113"/>
        <v>4.3209876543209872E-3</v>
      </c>
      <c r="H805" s="167">
        <v>3</v>
      </c>
      <c r="I805" s="168">
        <f t="shared" si="111"/>
        <v>1.4403292181069957E-3</v>
      </c>
    </row>
    <row r="806" spans="1:9" ht="15.3" x14ac:dyDescent="0.5">
      <c r="A806" s="167" t="s">
        <v>956</v>
      </c>
      <c r="B806" s="70" t="s">
        <v>1737</v>
      </c>
      <c r="C806" s="4" t="s">
        <v>125</v>
      </c>
      <c r="D806" s="125" t="s">
        <v>939</v>
      </c>
      <c r="E806" s="167" t="s">
        <v>2485</v>
      </c>
      <c r="F806" s="167" t="s">
        <v>2488</v>
      </c>
      <c r="G806" s="168">
        <f t="shared" si="113"/>
        <v>4.3209876543209872E-3</v>
      </c>
      <c r="H806" s="167">
        <v>3</v>
      </c>
      <c r="I806" s="168">
        <f t="shared" si="111"/>
        <v>1.4403292181069957E-3</v>
      </c>
    </row>
    <row r="807" spans="1:9" ht="15.3" x14ac:dyDescent="0.5">
      <c r="A807" s="167" t="s">
        <v>957</v>
      </c>
      <c r="B807" s="70" t="s">
        <v>1738</v>
      </c>
      <c r="C807" s="4" t="s">
        <v>125</v>
      </c>
      <c r="D807" s="125" t="s">
        <v>939</v>
      </c>
      <c r="E807" s="167" t="s">
        <v>2485</v>
      </c>
      <c r="F807" s="167" t="s">
        <v>2488</v>
      </c>
      <c r="G807" s="168">
        <f t="shared" si="113"/>
        <v>4.3209876543209872E-3</v>
      </c>
      <c r="H807" s="167">
        <v>3</v>
      </c>
      <c r="I807" s="168">
        <f t="shared" si="111"/>
        <v>1.4403292181069957E-3</v>
      </c>
    </row>
    <row r="808" spans="1:9" ht="15.3" x14ac:dyDescent="0.5">
      <c r="A808" s="167" t="s">
        <v>958</v>
      </c>
      <c r="B808" s="70" t="s">
        <v>1739</v>
      </c>
      <c r="C808" s="4" t="s">
        <v>125</v>
      </c>
      <c r="D808" s="125" t="s">
        <v>939</v>
      </c>
      <c r="E808" s="167" t="s">
        <v>2485</v>
      </c>
      <c r="F808" s="167" t="s">
        <v>2488</v>
      </c>
      <c r="G808" s="168">
        <f t="shared" si="113"/>
        <v>4.3209876543209872E-3</v>
      </c>
      <c r="H808" s="167">
        <v>3</v>
      </c>
      <c r="I808" s="168">
        <f t="shared" si="111"/>
        <v>1.4403292181069957E-3</v>
      </c>
    </row>
    <row r="809" spans="1:9" ht="15.3" x14ac:dyDescent="0.5">
      <c r="A809" s="167" t="s">
        <v>959</v>
      </c>
      <c r="B809" s="70" t="s">
        <v>1740</v>
      </c>
      <c r="C809" s="4" t="s">
        <v>125</v>
      </c>
      <c r="D809" s="125" t="s">
        <v>939</v>
      </c>
      <c r="E809" s="167" t="s">
        <v>2485</v>
      </c>
      <c r="F809" s="167" t="s">
        <v>2488</v>
      </c>
      <c r="G809" s="168">
        <f t="shared" si="113"/>
        <v>4.3209876543209872E-3</v>
      </c>
      <c r="H809" s="167">
        <v>3</v>
      </c>
      <c r="I809" s="168">
        <f t="shared" si="111"/>
        <v>1.4403292181069957E-3</v>
      </c>
    </row>
    <row r="810" spans="1:9" ht="15.3" x14ac:dyDescent="0.5">
      <c r="A810" s="167" t="s">
        <v>960</v>
      </c>
      <c r="B810" s="70" t="s">
        <v>1741</v>
      </c>
      <c r="C810" s="4" t="s">
        <v>125</v>
      </c>
      <c r="D810" s="125" t="s">
        <v>939</v>
      </c>
      <c r="E810" s="167" t="s">
        <v>2485</v>
      </c>
      <c r="F810" s="167" t="s">
        <v>2488</v>
      </c>
      <c r="G810" s="168">
        <f t="shared" si="113"/>
        <v>4.3209876543209872E-3</v>
      </c>
      <c r="H810" s="167">
        <v>3</v>
      </c>
      <c r="I810" s="168">
        <f t="shared" si="111"/>
        <v>1.4403292181069957E-3</v>
      </c>
    </row>
    <row r="811" spans="1:9" ht="15.3" x14ac:dyDescent="0.5">
      <c r="A811" s="167" t="s">
        <v>961</v>
      </c>
      <c r="B811" s="70" t="s">
        <v>1742</v>
      </c>
      <c r="C811" s="4" t="s">
        <v>125</v>
      </c>
      <c r="D811" s="125" t="s">
        <v>939</v>
      </c>
      <c r="E811" s="167" t="s">
        <v>2485</v>
      </c>
      <c r="F811" s="167" t="s">
        <v>2488</v>
      </c>
      <c r="G811" s="168">
        <f t="shared" si="113"/>
        <v>4.3209876543209872E-3</v>
      </c>
      <c r="H811" s="167">
        <v>3</v>
      </c>
      <c r="I811" s="168">
        <f t="shared" si="111"/>
        <v>1.4403292181069957E-3</v>
      </c>
    </row>
    <row r="812" spans="1:9" ht="15.3" x14ac:dyDescent="0.5">
      <c r="A812" s="167" t="s">
        <v>962</v>
      </c>
      <c r="B812" s="70" t="s">
        <v>1743</v>
      </c>
      <c r="C812" s="4" t="s">
        <v>125</v>
      </c>
      <c r="D812" s="125" t="s">
        <v>939</v>
      </c>
      <c r="E812" s="167" t="s">
        <v>2485</v>
      </c>
      <c r="F812" s="167" t="s">
        <v>2488</v>
      </c>
      <c r="G812" s="168">
        <f t="shared" si="113"/>
        <v>4.3209876543209872E-3</v>
      </c>
      <c r="H812" s="167">
        <v>3</v>
      </c>
      <c r="I812" s="168">
        <f t="shared" si="111"/>
        <v>1.4403292181069957E-3</v>
      </c>
    </row>
    <row r="813" spans="1:9" ht="15.3" x14ac:dyDescent="0.5">
      <c r="A813" s="167" t="s">
        <v>963</v>
      </c>
      <c r="B813" s="70" t="s">
        <v>1744</v>
      </c>
      <c r="C813" s="4" t="s">
        <v>125</v>
      </c>
      <c r="D813" s="125" t="s">
        <v>939</v>
      </c>
      <c r="E813" s="167" t="s">
        <v>2485</v>
      </c>
      <c r="F813" s="167" t="s">
        <v>2488</v>
      </c>
      <c r="G813" s="168">
        <f t="shared" si="113"/>
        <v>4.3209876543209872E-3</v>
      </c>
      <c r="H813" s="167">
        <v>3</v>
      </c>
      <c r="I813" s="168">
        <f t="shared" si="111"/>
        <v>1.4403292181069957E-3</v>
      </c>
    </row>
    <row r="814" spans="1:9" ht="15.3" x14ac:dyDescent="0.5">
      <c r="A814" s="167" t="s">
        <v>964</v>
      </c>
      <c r="B814" s="70" t="s">
        <v>1745</v>
      </c>
      <c r="C814" s="4" t="s">
        <v>125</v>
      </c>
      <c r="D814" s="125" t="s">
        <v>939</v>
      </c>
      <c r="E814" s="167" t="s">
        <v>2485</v>
      </c>
      <c r="F814" s="167" t="s">
        <v>2488</v>
      </c>
      <c r="G814" s="168">
        <f t="shared" si="113"/>
        <v>4.3209876543209872E-3</v>
      </c>
      <c r="H814" s="167">
        <v>3</v>
      </c>
      <c r="I814" s="168">
        <f t="shared" si="111"/>
        <v>1.4403292181069957E-3</v>
      </c>
    </row>
    <row r="815" spans="1:9" ht="15.3" x14ac:dyDescent="0.5">
      <c r="A815" s="167" t="s">
        <v>968</v>
      </c>
      <c r="B815" s="70" t="s">
        <v>1746</v>
      </c>
      <c r="C815" s="4" t="s">
        <v>125</v>
      </c>
      <c r="D815" s="125" t="s">
        <v>939</v>
      </c>
      <c r="E815" s="167" t="s">
        <v>2485</v>
      </c>
      <c r="F815" s="167" t="s">
        <v>2488</v>
      </c>
      <c r="G815" s="168">
        <f t="shared" si="113"/>
        <v>4.3209876543209872E-3</v>
      </c>
      <c r="H815" s="167">
        <v>3</v>
      </c>
      <c r="I815" s="168">
        <f t="shared" si="111"/>
        <v>1.4403292181069957E-3</v>
      </c>
    </row>
    <row r="816" spans="1:9" ht="15.3" x14ac:dyDescent="0.5">
      <c r="A816" s="167" t="s">
        <v>969</v>
      </c>
      <c r="B816" s="70" t="s">
        <v>1747</v>
      </c>
      <c r="C816" s="4" t="s">
        <v>125</v>
      </c>
      <c r="D816" s="125" t="s">
        <v>939</v>
      </c>
      <c r="E816" s="167" t="s">
        <v>2485</v>
      </c>
      <c r="F816" s="167" t="s">
        <v>2488</v>
      </c>
      <c r="G816" s="168">
        <f t="shared" si="113"/>
        <v>4.3209876543209872E-3</v>
      </c>
      <c r="H816" s="167">
        <v>3</v>
      </c>
      <c r="I816" s="168">
        <f t="shared" si="111"/>
        <v>1.4403292181069957E-3</v>
      </c>
    </row>
    <row r="817" spans="1:9" ht="15.3" x14ac:dyDescent="0.5">
      <c r="A817" s="167" t="s">
        <v>970</v>
      </c>
      <c r="B817" s="70" t="s">
        <v>1748</v>
      </c>
      <c r="C817" s="4" t="s">
        <v>125</v>
      </c>
      <c r="D817" s="125" t="s">
        <v>939</v>
      </c>
      <c r="E817" s="167" t="s">
        <v>2485</v>
      </c>
      <c r="F817" s="167" t="s">
        <v>2488</v>
      </c>
      <c r="G817" s="168">
        <f t="shared" si="113"/>
        <v>4.3209876543209872E-3</v>
      </c>
      <c r="H817" s="167">
        <v>3</v>
      </c>
      <c r="I817" s="168">
        <f t="shared" si="111"/>
        <v>1.4403292181069957E-3</v>
      </c>
    </row>
    <row r="818" spans="1:9" ht="15.3" x14ac:dyDescent="0.5">
      <c r="A818" s="167" t="s">
        <v>971</v>
      </c>
      <c r="B818" s="70" t="s">
        <v>1749</v>
      </c>
      <c r="C818" s="4" t="s">
        <v>125</v>
      </c>
      <c r="D818" s="125" t="s">
        <v>939</v>
      </c>
      <c r="E818" s="167" t="s">
        <v>2485</v>
      </c>
      <c r="F818" s="167" t="s">
        <v>2488</v>
      </c>
      <c r="G818" s="168">
        <f t="shared" si="113"/>
        <v>4.3209876543209872E-3</v>
      </c>
      <c r="H818" s="167">
        <v>3</v>
      </c>
      <c r="I818" s="168">
        <f t="shared" si="111"/>
        <v>1.4403292181069957E-3</v>
      </c>
    </row>
    <row r="819" spans="1:9" ht="15.3" x14ac:dyDescent="0.5">
      <c r="A819" s="167" t="s">
        <v>972</v>
      </c>
      <c r="B819" s="70" t="s">
        <v>1750</v>
      </c>
      <c r="C819" s="4" t="s">
        <v>125</v>
      </c>
      <c r="D819" s="125" t="s">
        <v>333</v>
      </c>
      <c r="E819" s="167" t="s">
        <v>2487</v>
      </c>
      <c r="F819" s="167" t="s">
        <v>2490</v>
      </c>
      <c r="G819" s="168">
        <f>1/1620</f>
        <v>6.1728395061728394E-4</v>
      </c>
      <c r="H819" s="167">
        <v>3</v>
      </c>
      <c r="I819" s="168">
        <f t="shared" si="111"/>
        <v>2.0576131687242798E-4</v>
      </c>
    </row>
    <row r="820" spans="1:9" ht="15.3" x14ac:dyDescent="0.5">
      <c r="A820" s="167" t="s">
        <v>973</v>
      </c>
      <c r="B820" s="70" t="s">
        <v>1751</v>
      </c>
      <c r="C820" s="4" t="s">
        <v>125</v>
      </c>
      <c r="D820" s="125" t="s">
        <v>333</v>
      </c>
      <c r="E820" s="167" t="s">
        <v>2487</v>
      </c>
      <c r="F820" s="167" t="s">
        <v>2490</v>
      </c>
      <c r="G820" s="168">
        <f t="shared" ref="G820:G831" si="114">1/1620</f>
        <v>6.1728395061728394E-4</v>
      </c>
      <c r="H820" s="167">
        <v>3</v>
      </c>
      <c r="I820" s="168">
        <f t="shared" si="111"/>
        <v>2.0576131687242798E-4</v>
      </c>
    </row>
    <row r="821" spans="1:9" ht="15.3" x14ac:dyDescent="0.5">
      <c r="A821" s="167" t="s">
        <v>974</v>
      </c>
      <c r="B821" s="70" t="s">
        <v>1752</v>
      </c>
      <c r="C821" s="4" t="s">
        <v>125</v>
      </c>
      <c r="D821" s="125" t="s">
        <v>333</v>
      </c>
      <c r="E821" s="167" t="s">
        <v>2487</v>
      </c>
      <c r="F821" s="167" t="s">
        <v>2490</v>
      </c>
      <c r="G821" s="168">
        <f t="shared" si="114"/>
        <v>6.1728395061728394E-4</v>
      </c>
      <c r="H821" s="167">
        <v>3</v>
      </c>
      <c r="I821" s="168">
        <f t="shared" si="111"/>
        <v>2.0576131687242798E-4</v>
      </c>
    </row>
    <row r="822" spans="1:9" ht="15.3" x14ac:dyDescent="0.5">
      <c r="A822" s="167" t="s">
        <v>975</v>
      </c>
      <c r="B822" s="70" t="s">
        <v>1753</v>
      </c>
      <c r="C822" s="4" t="s">
        <v>125</v>
      </c>
      <c r="D822" s="125" t="s">
        <v>333</v>
      </c>
      <c r="E822" s="167" t="s">
        <v>2487</v>
      </c>
      <c r="F822" s="167" t="s">
        <v>2490</v>
      </c>
      <c r="G822" s="168">
        <f t="shared" si="114"/>
        <v>6.1728395061728394E-4</v>
      </c>
      <c r="H822" s="167">
        <v>3</v>
      </c>
      <c r="I822" s="168">
        <f t="shared" si="111"/>
        <v>2.0576131687242798E-4</v>
      </c>
    </row>
    <row r="823" spans="1:9" ht="15.3" x14ac:dyDescent="0.5">
      <c r="A823" s="167" t="s">
        <v>976</v>
      </c>
      <c r="B823" s="70" t="s">
        <v>1754</v>
      </c>
      <c r="C823" s="4" t="s">
        <v>125</v>
      </c>
      <c r="D823" s="125" t="s">
        <v>333</v>
      </c>
      <c r="E823" s="167" t="s">
        <v>2487</v>
      </c>
      <c r="F823" s="167" t="s">
        <v>2490</v>
      </c>
      <c r="G823" s="168">
        <f t="shared" si="114"/>
        <v>6.1728395061728394E-4</v>
      </c>
      <c r="H823" s="167">
        <v>3</v>
      </c>
      <c r="I823" s="168">
        <f t="shared" si="111"/>
        <v>2.0576131687242798E-4</v>
      </c>
    </row>
    <row r="824" spans="1:9" ht="15.3" x14ac:dyDescent="0.5">
      <c r="A824" s="167" t="s">
        <v>977</v>
      </c>
      <c r="B824" s="70" t="s">
        <v>1755</v>
      </c>
      <c r="C824" s="4" t="s">
        <v>125</v>
      </c>
      <c r="D824" s="125" t="s">
        <v>333</v>
      </c>
      <c r="E824" s="167" t="s">
        <v>2487</v>
      </c>
      <c r="F824" s="167" t="s">
        <v>2490</v>
      </c>
      <c r="G824" s="168">
        <f t="shared" si="114"/>
        <v>6.1728395061728394E-4</v>
      </c>
      <c r="H824" s="167">
        <v>3</v>
      </c>
      <c r="I824" s="168">
        <f t="shared" si="111"/>
        <v>2.0576131687242798E-4</v>
      </c>
    </row>
    <row r="825" spans="1:9" ht="15.3" x14ac:dyDescent="0.5">
      <c r="A825" s="167" t="s">
        <v>978</v>
      </c>
      <c r="B825" s="70" t="s">
        <v>1756</v>
      </c>
      <c r="C825" s="4" t="s">
        <v>125</v>
      </c>
      <c r="D825" s="125" t="s">
        <v>333</v>
      </c>
      <c r="E825" s="167" t="s">
        <v>2487</v>
      </c>
      <c r="F825" s="167" t="s">
        <v>2490</v>
      </c>
      <c r="G825" s="168">
        <f t="shared" si="114"/>
        <v>6.1728395061728394E-4</v>
      </c>
      <c r="H825" s="167">
        <v>3</v>
      </c>
      <c r="I825" s="168">
        <f t="shared" si="111"/>
        <v>2.0576131687242798E-4</v>
      </c>
    </row>
    <row r="826" spans="1:9" ht="15.3" x14ac:dyDescent="0.5">
      <c r="A826" s="167" t="s">
        <v>980</v>
      </c>
      <c r="B826" s="70" t="s">
        <v>1757</v>
      </c>
      <c r="C826" s="4" t="s">
        <v>125</v>
      </c>
      <c r="D826" s="125" t="s">
        <v>333</v>
      </c>
      <c r="E826" s="167" t="s">
        <v>2487</v>
      </c>
      <c r="F826" s="167" t="s">
        <v>2490</v>
      </c>
      <c r="G826" s="168">
        <f t="shared" si="114"/>
        <v>6.1728395061728394E-4</v>
      </c>
      <c r="H826" s="167">
        <v>3</v>
      </c>
      <c r="I826" s="168">
        <f t="shared" si="111"/>
        <v>2.0576131687242798E-4</v>
      </c>
    </row>
    <row r="827" spans="1:9" ht="15.3" x14ac:dyDescent="0.5">
      <c r="A827" s="167" t="s">
        <v>981</v>
      </c>
      <c r="B827" s="70" t="s">
        <v>1758</v>
      </c>
      <c r="C827" s="4" t="s">
        <v>125</v>
      </c>
      <c r="D827" s="125" t="s">
        <v>333</v>
      </c>
      <c r="E827" s="167" t="s">
        <v>2487</v>
      </c>
      <c r="F827" s="167" t="s">
        <v>2490</v>
      </c>
      <c r="G827" s="168">
        <f t="shared" si="114"/>
        <v>6.1728395061728394E-4</v>
      </c>
      <c r="H827" s="167">
        <v>3</v>
      </c>
      <c r="I827" s="168">
        <f t="shared" si="111"/>
        <v>2.0576131687242798E-4</v>
      </c>
    </row>
    <row r="828" spans="1:9" ht="15.3" x14ac:dyDescent="0.5">
      <c r="A828" s="167" t="s">
        <v>982</v>
      </c>
      <c r="B828" s="70" t="s">
        <v>1759</v>
      </c>
      <c r="C828" s="4" t="s">
        <v>125</v>
      </c>
      <c r="D828" s="125" t="s">
        <v>333</v>
      </c>
      <c r="E828" s="167" t="s">
        <v>2487</v>
      </c>
      <c r="F828" s="167" t="s">
        <v>2490</v>
      </c>
      <c r="G828" s="168">
        <f t="shared" si="114"/>
        <v>6.1728395061728394E-4</v>
      </c>
      <c r="H828" s="167">
        <v>3</v>
      </c>
      <c r="I828" s="168">
        <f t="shared" si="111"/>
        <v>2.0576131687242798E-4</v>
      </c>
    </row>
    <row r="829" spans="1:9" ht="15.3" x14ac:dyDescent="0.5">
      <c r="A829" s="167" t="s">
        <v>983</v>
      </c>
      <c r="B829" s="70" t="s">
        <v>1760</v>
      </c>
      <c r="C829" s="4" t="s">
        <v>125</v>
      </c>
      <c r="D829" s="125" t="s">
        <v>333</v>
      </c>
      <c r="E829" s="167" t="s">
        <v>2487</v>
      </c>
      <c r="F829" s="167" t="s">
        <v>2490</v>
      </c>
      <c r="G829" s="168">
        <f t="shared" si="114"/>
        <v>6.1728395061728394E-4</v>
      </c>
      <c r="H829" s="167">
        <v>3</v>
      </c>
      <c r="I829" s="168">
        <f t="shared" si="111"/>
        <v>2.0576131687242798E-4</v>
      </c>
    </row>
    <row r="830" spans="1:9" ht="15.3" x14ac:dyDescent="0.5">
      <c r="A830" s="167" t="s">
        <v>984</v>
      </c>
      <c r="B830" s="70" t="s">
        <v>1761</v>
      </c>
      <c r="C830" s="4" t="s">
        <v>125</v>
      </c>
      <c r="D830" s="125" t="s">
        <v>333</v>
      </c>
      <c r="E830" s="167" t="s">
        <v>2487</v>
      </c>
      <c r="F830" s="167" t="s">
        <v>2490</v>
      </c>
      <c r="G830" s="168">
        <f t="shared" si="114"/>
        <v>6.1728395061728394E-4</v>
      </c>
      <c r="H830" s="167">
        <v>3</v>
      </c>
      <c r="I830" s="168">
        <f t="shared" si="111"/>
        <v>2.0576131687242798E-4</v>
      </c>
    </row>
    <row r="831" spans="1:9" ht="15.3" x14ac:dyDescent="0.5">
      <c r="A831" s="167" t="s">
        <v>985</v>
      </c>
      <c r="B831" s="72" t="s">
        <v>1762</v>
      </c>
      <c r="C831" s="31" t="s">
        <v>125</v>
      </c>
      <c r="D831" s="125" t="s">
        <v>333</v>
      </c>
      <c r="E831" s="167" t="s">
        <v>2487</v>
      </c>
      <c r="F831" s="167" t="s">
        <v>2490</v>
      </c>
      <c r="G831" s="168">
        <f t="shared" si="114"/>
        <v>6.1728395061728394E-4</v>
      </c>
      <c r="H831" s="167">
        <v>3</v>
      </c>
      <c r="I831" s="168">
        <f t="shared" si="111"/>
        <v>2.0576131687242798E-4</v>
      </c>
    </row>
    <row r="832" spans="1:9" ht="15.3" x14ac:dyDescent="0.5">
      <c r="A832" s="169">
        <v>7</v>
      </c>
      <c r="B832" s="165" t="s">
        <v>1789</v>
      </c>
      <c r="C832" s="167"/>
      <c r="D832" s="167"/>
      <c r="E832" s="167"/>
      <c r="F832" s="167"/>
      <c r="G832" s="167"/>
      <c r="H832" s="167"/>
      <c r="I832" s="169" t="s">
        <v>1590</v>
      </c>
    </row>
    <row r="833" spans="1:9" ht="15.3" x14ac:dyDescent="0.5">
      <c r="A833" s="167" t="s">
        <v>475</v>
      </c>
      <c r="B833" s="70" t="s">
        <v>1790</v>
      </c>
      <c r="C833" s="4" t="s">
        <v>195</v>
      </c>
      <c r="D833" s="125" t="s">
        <v>333</v>
      </c>
      <c r="E833" s="167" t="s">
        <v>2487</v>
      </c>
      <c r="F833" s="167" t="s">
        <v>2490</v>
      </c>
      <c r="G833" s="168">
        <f>1/1620</f>
        <v>6.1728395061728394E-4</v>
      </c>
      <c r="H833" s="167">
        <v>3</v>
      </c>
      <c r="I833" s="168">
        <f>G833/H833</f>
        <v>2.0576131687242798E-4</v>
      </c>
    </row>
    <row r="834" spans="1:9" ht="15.3" x14ac:dyDescent="0.5">
      <c r="A834" s="167" t="s">
        <v>476</v>
      </c>
      <c r="B834" s="70" t="s">
        <v>806</v>
      </c>
      <c r="C834" s="4" t="s">
        <v>195</v>
      </c>
      <c r="D834" s="125" t="s">
        <v>940</v>
      </c>
      <c r="E834" s="167" t="s">
        <v>2486</v>
      </c>
      <c r="F834" s="167" t="s">
        <v>2489</v>
      </c>
      <c r="G834" s="168">
        <f>2/1620</f>
        <v>1.2345679012345679E-3</v>
      </c>
      <c r="H834" s="167">
        <v>3</v>
      </c>
      <c r="I834" s="168">
        <f t="shared" ref="I834:I851" si="115">G834/H834</f>
        <v>4.1152263374485596E-4</v>
      </c>
    </row>
    <row r="835" spans="1:9" ht="15.3" x14ac:dyDescent="0.5">
      <c r="A835" s="167" t="s">
        <v>477</v>
      </c>
      <c r="B835" s="70" t="s">
        <v>1791</v>
      </c>
      <c r="C835" s="4" t="s">
        <v>195</v>
      </c>
      <c r="D835" s="125" t="s">
        <v>333</v>
      </c>
      <c r="E835" s="167" t="s">
        <v>2487</v>
      </c>
      <c r="F835" s="167" t="s">
        <v>2490</v>
      </c>
      <c r="G835" s="168">
        <f>1/1620</f>
        <v>6.1728395061728394E-4</v>
      </c>
      <c r="H835" s="167">
        <v>3</v>
      </c>
      <c r="I835" s="168">
        <f t="shared" si="115"/>
        <v>2.0576131687242798E-4</v>
      </c>
    </row>
    <row r="836" spans="1:9" ht="15.3" x14ac:dyDescent="0.5">
      <c r="A836" s="167" t="s">
        <v>478</v>
      </c>
      <c r="B836" s="70" t="s">
        <v>1792</v>
      </c>
      <c r="C836" s="4" t="s">
        <v>195</v>
      </c>
      <c r="D836" s="125" t="s">
        <v>333</v>
      </c>
      <c r="E836" s="167" t="s">
        <v>2487</v>
      </c>
      <c r="F836" s="167" t="s">
        <v>2490</v>
      </c>
      <c r="G836" s="168">
        <f t="shared" ref="G836:G838" si="116">1/1620</f>
        <v>6.1728395061728394E-4</v>
      </c>
      <c r="H836" s="167">
        <v>3</v>
      </c>
      <c r="I836" s="168">
        <f t="shared" si="115"/>
        <v>2.0576131687242798E-4</v>
      </c>
    </row>
    <row r="837" spans="1:9" ht="15.3" x14ac:dyDescent="0.5">
      <c r="A837" s="167" t="s">
        <v>479</v>
      </c>
      <c r="B837" s="70" t="s">
        <v>69</v>
      </c>
      <c r="C837" s="4" t="s">
        <v>195</v>
      </c>
      <c r="D837" s="125" t="s">
        <v>333</v>
      </c>
      <c r="E837" s="167" t="s">
        <v>2487</v>
      </c>
      <c r="F837" s="167" t="s">
        <v>2490</v>
      </c>
      <c r="G837" s="168">
        <f t="shared" si="116"/>
        <v>6.1728395061728394E-4</v>
      </c>
      <c r="H837" s="167">
        <v>5</v>
      </c>
      <c r="I837" s="168">
        <f t="shared" si="115"/>
        <v>1.2345679012345679E-4</v>
      </c>
    </row>
    <row r="838" spans="1:9" ht="15.3" x14ac:dyDescent="0.5">
      <c r="A838" s="167" t="s">
        <v>483</v>
      </c>
      <c r="B838" s="70" t="s">
        <v>68</v>
      </c>
      <c r="C838" s="4" t="s">
        <v>125</v>
      </c>
      <c r="D838" s="125" t="s">
        <v>333</v>
      </c>
      <c r="E838" s="167" t="s">
        <v>2487</v>
      </c>
      <c r="F838" s="167" t="s">
        <v>2490</v>
      </c>
      <c r="G838" s="168">
        <f t="shared" si="116"/>
        <v>6.1728395061728394E-4</v>
      </c>
      <c r="H838" s="167">
        <v>7</v>
      </c>
      <c r="I838" s="168">
        <f t="shared" si="115"/>
        <v>8.8183421516754842E-5</v>
      </c>
    </row>
    <row r="839" spans="1:9" ht="15.3" x14ac:dyDescent="0.5">
      <c r="A839" s="167" t="s">
        <v>484</v>
      </c>
      <c r="B839" s="70" t="s">
        <v>1793</v>
      </c>
      <c r="C839" s="4" t="s">
        <v>125</v>
      </c>
      <c r="D839" s="167" t="s">
        <v>287</v>
      </c>
      <c r="E839" s="167" t="s">
        <v>2427</v>
      </c>
      <c r="F839" s="167" t="s">
        <v>2394</v>
      </c>
      <c r="G839" s="168">
        <f>1/360</f>
        <v>2.7777777777777779E-3</v>
      </c>
      <c r="H839" s="167">
        <v>3</v>
      </c>
      <c r="I839" s="168">
        <f t="shared" si="115"/>
        <v>9.2592592592592596E-4</v>
      </c>
    </row>
    <row r="840" spans="1:9" ht="15.3" x14ac:dyDescent="0.5">
      <c r="A840" s="167" t="s">
        <v>485</v>
      </c>
      <c r="B840" s="70" t="s">
        <v>1794</v>
      </c>
      <c r="C840" s="4" t="s">
        <v>125</v>
      </c>
      <c r="D840" s="125" t="s">
        <v>940</v>
      </c>
      <c r="E840" s="167" t="s">
        <v>2486</v>
      </c>
      <c r="F840" s="167" t="s">
        <v>2489</v>
      </c>
      <c r="G840" s="168">
        <f>2/1620</f>
        <v>1.2345679012345679E-3</v>
      </c>
      <c r="H840" s="167">
        <v>3</v>
      </c>
      <c r="I840" s="168">
        <f t="shared" si="115"/>
        <v>4.1152263374485596E-4</v>
      </c>
    </row>
    <row r="841" spans="1:9" ht="15.3" x14ac:dyDescent="0.5">
      <c r="A841" s="167" t="s">
        <v>486</v>
      </c>
      <c r="B841" s="70" t="s">
        <v>1795</v>
      </c>
      <c r="C841" s="4" t="s">
        <v>197</v>
      </c>
      <c r="D841" s="167" t="s">
        <v>287</v>
      </c>
      <c r="E841" s="167" t="s">
        <v>2427</v>
      </c>
      <c r="F841" s="167" t="s">
        <v>2394</v>
      </c>
      <c r="G841" s="168">
        <f>1/360</f>
        <v>2.7777777777777779E-3</v>
      </c>
      <c r="H841" s="167">
        <v>3</v>
      </c>
      <c r="I841" s="168">
        <f t="shared" si="115"/>
        <v>9.2592592592592596E-4</v>
      </c>
    </row>
    <row r="842" spans="1:9" ht="15.3" x14ac:dyDescent="0.5">
      <c r="A842" s="167" t="s">
        <v>487</v>
      </c>
      <c r="B842" s="70" t="s">
        <v>1796</v>
      </c>
      <c r="C842" s="4" t="s">
        <v>125</v>
      </c>
      <c r="D842" s="125" t="s">
        <v>333</v>
      </c>
      <c r="E842" s="167" t="s">
        <v>2487</v>
      </c>
      <c r="F842" s="167" t="s">
        <v>2490</v>
      </c>
      <c r="G842" s="168">
        <f>1/1620</f>
        <v>6.1728395061728394E-4</v>
      </c>
      <c r="H842" s="167">
        <v>3</v>
      </c>
      <c r="I842" s="168">
        <f t="shared" si="115"/>
        <v>2.0576131687242798E-4</v>
      </c>
    </row>
    <row r="843" spans="1:9" ht="15.3" x14ac:dyDescent="0.5">
      <c r="A843" s="167" t="s">
        <v>488</v>
      </c>
      <c r="B843" s="70" t="s">
        <v>1797</v>
      </c>
      <c r="C843" s="4" t="s">
        <v>125</v>
      </c>
      <c r="D843" s="125" t="s">
        <v>333</v>
      </c>
      <c r="E843" s="167" t="s">
        <v>2487</v>
      </c>
      <c r="F843" s="167" t="s">
        <v>2490</v>
      </c>
      <c r="G843" s="168">
        <f t="shared" ref="G843:G849" si="117">1/1620</f>
        <v>6.1728395061728394E-4</v>
      </c>
      <c r="H843" s="167">
        <v>3</v>
      </c>
      <c r="I843" s="168">
        <f t="shared" si="115"/>
        <v>2.0576131687242798E-4</v>
      </c>
    </row>
    <row r="844" spans="1:9" ht="15.3" x14ac:dyDescent="0.5">
      <c r="A844" s="167" t="s">
        <v>489</v>
      </c>
      <c r="B844" s="70" t="s">
        <v>1798</v>
      </c>
      <c r="C844" s="4" t="s">
        <v>125</v>
      </c>
      <c r="D844" s="125" t="s">
        <v>333</v>
      </c>
      <c r="E844" s="167" t="s">
        <v>2487</v>
      </c>
      <c r="F844" s="167" t="s">
        <v>2490</v>
      </c>
      <c r="G844" s="168">
        <f t="shared" si="117"/>
        <v>6.1728395061728394E-4</v>
      </c>
      <c r="H844" s="167">
        <v>3</v>
      </c>
      <c r="I844" s="168">
        <f t="shared" si="115"/>
        <v>2.0576131687242798E-4</v>
      </c>
    </row>
    <row r="845" spans="1:9" ht="30.6" x14ac:dyDescent="0.5">
      <c r="A845" s="167" t="s">
        <v>518</v>
      </c>
      <c r="B845" s="16" t="s">
        <v>1799</v>
      </c>
      <c r="C845" s="4" t="s">
        <v>125</v>
      </c>
      <c r="D845" s="125" t="s">
        <v>333</v>
      </c>
      <c r="E845" s="167" t="s">
        <v>2487</v>
      </c>
      <c r="F845" s="167" t="s">
        <v>2490</v>
      </c>
      <c r="G845" s="168">
        <f t="shared" si="117"/>
        <v>6.1728395061728394E-4</v>
      </c>
      <c r="H845" s="167">
        <v>3</v>
      </c>
      <c r="I845" s="168">
        <f t="shared" si="115"/>
        <v>2.0576131687242798E-4</v>
      </c>
    </row>
    <row r="846" spans="1:9" ht="15.3" x14ac:dyDescent="0.5">
      <c r="A846" s="167" t="s">
        <v>519</v>
      </c>
      <c r="B846" s="70" t="s">
        <v>1800</v>
      </c>
      <c r="C846" s="4" t="s">
        <v>125</v>
      </c>
      <c r="D846" s="125" t="s">
        <v>333</v>
      </c>
      <c r="E846" s="167" t="s">
        <v>2487</v>
      </c>
      <c r="F846" s="167" t="s">
        <v>2490</v>
      </c>
      <c r="G846" s="168">
        <f t="shared" si="117"/>
        <v>6.1728395061728394E-4</v>
      </c>
      <c r="H846" s="167">
        <v>3</v>
      </c>
      <c r="I846" s="168">
        <f t="shared" si="115"/>
        <v>2.0576131687242798E-4</v>
      </c>
    </row>
    <row r="847" spans="1:9" ht="15.3" x14ac:dyDescent="0.5">
      <c r="A847" s="167" t="s">
        <v>520</v>
      </c>
      <c r="B847" s="70" t="s">
        <v>1801</v>
      </c>
      <c r="C847" s="4" t="s">
        <v>125</v>
      </c>
      <c r="D847" s="125" t="s">
        <v>333</v>
      </c>
      <c r="E847" s="167" t="s">
        <v>2487</v>
      </c>
      <c r="F847" s="167" t="s">
        <v>2490</v>
      </c>
      <c r="G847" s="168">
        <f t="shared" si="117"/>
        <v>6.1728395061728394E-4</v>
      </c>
      <c r="H847" s="167">
        <v>3</v>
      </c>
      <c r="I847" s="168">
        <f t="shared" si="115"/>
        <v>2.0576131687242798E-4</v>
      </c>
    </row>
    <row r="848" spans="1:9" ht="15.3" x14ac:dyDescent="0.5">
      <c r="A848" s="167" t="s">
        <v>521</v>
      </c>
      <c r="B848" s="70" t="s">
        <v>1802</v>
      </c>
      <c r="C848" s="4" t="s">
        <v>125</v>
      </c>
      <c r="D848" s="125" t="s">
        <v>333</v>
      </c>
      <c r="E848" s="167" t="s">
        <v>2487</v>
      </c>
      <c r="F848" s="167" t="s">
        <v>2490</v>
      </c>
      <c r="G848" s="168">
        <f t="shared" si="117"/>
        <v>6.1728395061728394E-4</v>
      </c>
      <c r="H848" s="167">
        <v>3</v>
      </c>
      <c r="I848" s="168">
        <f t="shared" si="115"/>
        <v>2.0576131687242798E-4</v>
      </c>
    </row>
    <row r="849" spans="1:9" ht="15.3" x14ac:dyDescent="0.5">
      <c r="A849" s="167" t="s">
        <v>522</v>
      </c>
      <c r="B849" s="70" t="s">
        <v>1803</v>
      </c>
      <c r="C849" s="4" t="s">
        <v>125</v>
      </c>
      <c r="D849" s="125" t="s">
        <v>333</v>
      </c>
      <c r="E849" s="167" t="s">
        <v>2487</v>
      </c>
      <c r="F849" s="167" t="s">
        <v>2490</v>
      </c>
      <c r="G849" s="168">
        <f t="shared" si="117"/>
        <v>6.1728395061728394E-4</v>
      </c>
      <c r="H849" s="167">
        <v>3</v>
      </c>
      <c r="I849" s="168">
        <f t="shared" si="115"/>
        <v>2.0576131687242798E-4</v>
      </c>
    </row>
    <row r="850" spans="1:9" ht="15.3" x14ac:dyDescent="0.5">
      <c r="A850" s="167" t="s">
        <v>523</v>
      </c>
      <c r="B850" s="70" t="s">
        <v>1804</v>
      </c>
      <c r="C850" s="4" t="s">
        <v>195</v>
      </c>
      <c r="D850" s="125" t="s">
        <v>939</v>
      </c>
      <c r="E850" s="167" t="s">
        <v>2485</v>
      </c>
      <c r="F850" s="167" t="s">
        <v>2488</v>
      </c>
      <c r="G850" s="168">
        <f>7/1620</f>
        <v>4.3209876543209872E-3</v>
      </c>
      <c r="H850" s="167">
        <v>3</v>
      </c>
      <c r="I850" s="168">
        <f t="shared" si="115"/>
        <v>1.4403292181069957E-3</v>
      </c>
    </row>
    <row r="851" spans="1:9" ht="15.3" x14ac:dyDescent="0.5">
      <c r="A851" s="167" t="s">
        <v>524</v>
      </c>
      <c r="B851" s="70" t="s">
        <v>798</v>
      </c>
      <c r="C851" s="4" t="s">
        <v>195</v>
      </c>
      <c r="D851" s="125" t="s">
        <v>939</v>
      </c>
      <c r="E851" s="167" t="s">
        <v>2485</v>
      </c>
      <c r="F851" s="167" t="s">
        <v>2488</v>
      </c>
      <c r="G851" s="168">
        <f t="shared" ref="G851:G854" si="118">7/1620</f>
        <v>4.3209876543209872E-3</v>
      </c>
      <c r="H851" s="167">
        <v>3</v>
      </c>
      <c r="I851" s="168">
        <f t="shared" si="115"/>
        <v>1.4403292181069957E-3</v>
      </c>
    </row>
    <row r="852" spans="1:9" ht="15.3" x14ac:dyDescent="0.5">
      <c r="A852" s="167" t="s">
        <v>1039</v>
      </c>
      <c r="B852" s="70" t="s">
        <v>1805</v>
      </c>
      <c r="C852" s="4" t="s">
        <v>195</v>
      </c>
      <c r="D852" s="125" t="s">
        <v>939</v>
      </c>
      <c r="E852" s="167" t="s">
        <v>2485</v>
      </c>
      <c r="F852" s="167" t="s">
        <v>2488</v>
      </c>
      <c r="G852" s="168">
        <f t="shared" si="118"/>
        <v>4.3209876543209872E-3</v>
      </c>
      <c r="H852" s="167">
        <v>3</v>
      </c>
      <c r="I852" s="168">
        <f>G852/H852</f>
        <v>1.4403292181069957E-3</v>
      </c>
    </row>
    <row r="853" spans="1:9" ht="15.3" x14ac:dyDescent="0.5">
      <c r="A853" s="167" t="s">
        <v>1040</v>
      </c>
      <c r="B853" s="70" t="s">
        <v>1806</v>
      </c>
      <c r="C853" s="4" t="s">
        <v>195</v>
      </c>
      <c r="D853" s="125" t="s">
        <v>939</v>
      </c>
      <c r="E853" s="167" t="s">
        <v>2485</v>
      </c>
      <c r="F853" s="167" t="s">
        <v>2488</v>
      </c>
      <c r="G853" s="168">
        <f t="shared" si="118"/>
        <v>4.3209876543209872E-3</v>
      </c>
      <c r="H853" s="167">
        <v>3</v>
      </c>
      <c r="I853" s="168">
        <f t="shared" ref="I853:I867" si="119">G853/H853</f>
        <v>1.4403292181069957E-3</v>
      </c>
    </row>
    <row r="854" spans="1:9" ht="15.3" x14ac:dyDescent="0.5">
      <c r="A854" s="167" t="s">
        <v>1041</v>
      </c>
      <c r="B854" s="70" t="s">
        <v>775</v>
      </c>
      <c r="C854" s="4" t="s">
        <v>195</v>
      </c>
      <c r="D854" s="125" t="s">
        <v>939</v>
      </c>
      <c r="E854" s="167" t="s">
        <v>2485</v>
      </c>
      <c r="F854" s="167" t="s">
        <v>2488</v>
      </c>
      <c r="G854" s="168">
        <f t="shared" si="118"/>
        <v>4.3209876543209872E-3</v>
      </c>
      <c r="H854" s="167">
        <v>3</v>
      </c>
      <c r="I854" s="168">
        <f t="shared" si="119"/>
        <v>1.4403292181069957E-3</v>
      </c>
    </row>
    <row r="855" spans="1:9" ht="15.3" x14ac:dyDescent="0.5">
      <c r="A855" s="167" t="s">
        <v>1042</v>
      </c>
      <c r="B855" s="70" t="s">
        <v>795</v>
      </c>
      <c r="C855" s="4" t="s">
        <v>195</v>
      </c>
      <c r="D855" s="125" t="s">
        <v>979</v>
      </c>
      <c r="E855" s="167" t="s">
        <v>2491</v>
      </c>
      <c r="F855" s="167" t="s">
        <v>2499</v>
      </c>
      <c r="G855" s="168">
        <f>50/1620</f>
        <v>3.0864197530864196E-2</v>
      </c>
      <c r="H855" s="167">
        <v>3</v>
      </c>
      <c r="I855" s="168">
        <f t="shared" si="119"/>
        <v>1.0288065843621399E-2</v>
      </c>
    </row>
    <row r="856" spans="1:9" ht="15.3" x14ac:dyDescent="0.5">
      <c r="A856" s="167" t="s">
        <v>1043</v>
      </c>
      <c r="B856" s="70" t="s">
        <v>1807</v>
      </c>
      <c r="C856" s="4" t="s">
        <v>195</v>
      </c>
      <c r="D856" s="125" t="s">
        <v>1843</v>
      </c>
      <c r="E856" s="167" t="s">
        <v>2492</v>
      </c>
      <c r="F856" s="167" t="s">
        <v>2500</v>
      </c>
      <c r="G856" s="168">
        <f>20/1620</f>
        <v>1.2345679012345678E-2</v>
      </c>
      <c r="H856" s="167">
        <v>3</v>
      </c>
      <c r="I856" s="168">
        <f t="shared" si="119"/>
        <v>4.1152263374485592E-3</v>
      </c>
    </row>
    <row r="857" spans="1:9" ht="15.3" x14ac:dyDescent="0.5">
      <c r="A857" s="167" t="s">
        <v>1044</v>
      </c>
      <c r="B857" s="70" t="s">
        <v>1808</v>
      </c>
      <c r="C857" s="4" t="s">
        <v>125</v>
      </c>
      <c r="D857" s="125" t="s">
        <v>1844</v>
      </c>
      <c r="E857" s="167" t="s">
        <v>2493</v>
      </c>
      <c r="F857" s="167" t="s">
        <v>2501</v>
      </c>
      <c r="G857" s="168">
        <f>25/1620</f>
        <v>1.5432098765432098E-2</v>
      </c>
      <c r="H857" s="167">
        <v>3</v>
      </c>
      <c r="I857" s="168">
        <f t="shared" si="119"/>
        <v>5.1440329218106996E-3</v>
      </c>
    </row>
    <row r="858" spans="1:9" ht="15.3" x14ac:dyDescent="0.5">
      <c r="A858" s="167" t="s">
        <v>1045</v>
      </c>
      <c r="B858" s="70" t="s">
        <v>1809</v>
      </c>
      <c r="C858" s="4" t="s">
        <v>195</v>
      </c>
      <c r="D858" s="125" t="s">
        <v>1843</v>
      </c>
      <c r="E858" s="167" t="s">
        <v>2492</v>
      </c>
      <c r="F858" s="167" t="s">
        <v>2500</v>
      </c>
      <c r="G858" s="168">
        <f>20/1620</f>
        <v>1.2345679012345678E-2</v>
      </c>
      <c r="H858" s="167">
        <v>3</v>
      </c>
      <c r="I858" s="168">
        <f t="shared" si="119"/>
        <v>4.1152263374485592E-3</v>
      </c>
    </row>
    <row r="859" spans="1:9" ht="15.3" x14ac:dyDescent="0.5">
      <c r="A859" s="167" t="s">
        <v>1046</v>
      </c>
      <c r="B859" s="70" t="s">
        <v>1810</v>
      </c>
      <c r="C859" s="4" t="s">
        <v>195</v>
      </c>
      <c r="D859" s="125" t="s">
        <v>1843</v>
      </c>
      <c r="E859" s="167" t="s">
        <v>2492</v>
      </c>
      <c r="F859" s="167" t="s">
        <v>2500</v>
      </c>
      <c r="G859" s="168">
        <f>20/1620</f>
        <v>1.2345679012345678E-2</v>
      </c>
      <c r="H859" s="167">
        <v>3</v>
      </c>
      <c r="I859" s="168">
        <f t="shared" si="119"/>
        <v>4.1152263374485592E-3</v>
      </c>
    </row>
    <row r="860" spans="1:9" ht="15.3" x14ac:dyDescent="0.5">
      <c r="A860" s="167" t="s">
        <v>1047</v>
      </c>
      <c r="B860" s="70" t="s">
        <v>1811</v>
      </c>
      <c r="C860" s="4" t="s">
        <v>125</v>
      </c>
      <c r="D860" s="125" t="s">
        <v>1845</v>
      </c>
      <c r="E860" s="167" t="s">
        <v>2494</v>
      </c>
      <c r="F860" s="167" t="s">
        <v>2502</v>
      </c>
      <c r="G860" s="168">
        <f>10/1620</f>
        <v>6.1728395061728392E-3</v>
      </c>
      <c r="H860" s="167">
        <v>3</v>
      </c>
      <c r="I860" s="168">
        <f t="shared" si="119"/>
        <v>2.0576131687242796E-3</v>
      </c>
    </row>
    <row r="861" spans="1:9" ht="15.3" x14ac:dyDescent="0.5">
      <c r="A861" s="167" t="s">
        <v>1055</v>
      </c>
      <c r="B861" s="70" t="s">
        <v>1812</v>
      </c>
      <c r="C861" s="4" t="s">
        <v>195</v>
      </c>
      <c r="D861" s="125" t="s">
        <v>939</v>
      </c>
      <c r="E861" s="167" t="s">
        <v>2485</v>
      </c>
      <c r="F861" s="167" t="s">
        <v>2488</v>
      </c>
      <c r="G861" s="168">
        <f>7/1620</f>
        <v>4.3209876543209872E-3</v>
      </c>
      <c r="H861" s="167">
        <v>3</v>
      </c>
      <c r="I861" s="168">
        <f t="shared" si="119"/>
        <v>1.4403292181069957E-3</v>
      </c>
    </row>
    <row r="862" spans="1:9" ht="15.3" x14ac:dyDescent="0.5">
      <c r="A862" s="167" t="s">
        <v>1056</v>
      </c>
      <c r="B862" s="70" t="s">
        <v>1813</v>
      </c>
      <c r="C862" s="4" t="s">
        <v>195</v>
      </c>
      <c r="D862" s="125" t="s">
        <v>939</v>
      </c>
      <c r="E862" s="167" t="s">
        <v>2485</v>
      </c>
      <c r="F862" s="167" t="s">
        <v>2488</v>
      </c>
      <c r="G862" s="168">
        <f t="shared" ref="G862:G865" si="120">7/1620</f>
        <v>4.3209876543209872E-3</v>
      </c>
      <c r="H862" s="167">
        <v>3</v>
      </c>
      <c r="I862" s="168">
        <f t="shared" si="119"/>
        <v>1.4403292181069957E-3</v>
      </c>
    </row>
    <row r="863" spans="1:9" ht="15.3" x14ac:dyDescent="0.5">
      <c r="A863" s="167" t="s">
        <v>1063</v>
      </c>
      <c r="B863" s="70" t="s">
        <v>1814</v>
      </c>
      <c r="C863" s="4" t="s">
        <v>195</v>
      </c>
      <c r="D863" s="125" t="s">
        <v>939</v>
      </c>
      <c r="E863" s="167" t="s">
        <v>2485</v>
      </c>
      <c r="F863" s="167" t="s">
        <v>2488</v>
      </c>
      <c r="G863" s="168">
        <f t="shared" si="120"/>
        <v>4.3209876543209872E-3</v>
      </c>
      <c r="H863" s="167">
        <v>3</v>
      </c>
      <c r="I863" s="168">
        <f t="shared" si="119"/>
        <v>1.4403292181069957E-3</v>
      </c>
    </row>
    <row r="864" spans="1:9" ht="15.3" x14ac:dyDescent="0.5">
      <c r="A864" s="167" t="s">
        <v>1064</v>
      </c>
      <c r="B864" s="70" t="s">
        <v>1815</v>
      </c>
      <c r="C864" s="4" t="s">
        <v>195</v>
      </c>
      <c r="D864" s="125" t="s">
        <v>939</v>
      </c>
      <c r="E864" s="167" t="s">
        <v>2485</v>
      </c>
      <c r="F864" s="167" t="s">
        <v>2488</v>
      </c>
      <c r="G864" s="168">
        <f t="shared" si="120"/>
        <v>4.3209876543209872E-3</v>
      </c>
      <c r="H864" s="167">
        <v>3</v>
      </c>
      <c r="I864" s="168">
        <f t="shared" si="119"/>
        <v>1.4403292181069957E-3</v>
      </c>
    </row>
    <row r="865" spans="1:9" ht="15.3" x14ac:dyDescent="0.5">
      <c r="A865" s="167" t="s">
        <v>1065</v>
      </c>
      <c r="B865" s="70" t="s">
        <v>1816</v>
      </c>
      <c r="C865" s="4" t="s">
        <v>195</v>
      </c>
      <c r="D865" s="125" t="s">
        <v>939</v>
      </c>
      <c r="E865" s="167" t="s">
        <v>2485</v>
      </c>
      <c r="F865" s="167" t="s">
        <v>2488</v>
      </c>
      <c r="G865" s="168">
        <f t="shared" si="120"/>
        <v>4.3209876543209872E-3</v>
      </c>
      <c r="H865" s="167">
        <v>3</v>
      </c>
      <c r="I865" s="168">
        <f t="shared" si="119"/>
        <v>1.4403292181069957E-3</v>
      </c>
    </row>
    <row r="866" spans="1:9" ht="15.3" x14ac:dyDescent="0.5">
      <c r="A866" s="167" t="s">
        <v>1066</v>
      </c>
      <c r="B866" s="70" t="s">
        <v>1817</v>
      </c>
      <c r="C866" s="4" t="s">
        <v>195</v>
      </c>
      <c r="D866" s="125" t="s">
        <v>1845</v>
      </c>
      <c r="E866" s="167" t="s">
        <v>2494</v>
      </c>
      <c r="F866" s="167" t="s">
        <v>2502</v>
      </c>
      <c r="G866" s="168">
        <f>10/1620</f>
        <v>6.1728395061728392E-3</v>
      </c>
      <c r="H866" s="167">
        <v>3</v>
      </c>
      <c r="I866" s="168">
        <f t="shared" si="119"/>
        <v>2.0576131687242796E-3</v>
      </c>
    </row>
    <row r="867" spans="1:9" ht="15.3" x14ac:dyDescent="0.5">
      <c r="A867" s="167" t="s">
        <v>1067</v>
      </c>
      <c r="B867" s="70" t="s">
        <v>804</v>
      </c>
      <c r="C867" s="4" t="s">
        <v>195</v>
      </c>
      <c r="D867" s="125" t="s">
        <v>939</v>
      </c>
      <c r="E867" s="167" t="s">
        <v>2485</v>
      </c>
      <c r="F867" s="167" t="s">
        <v>2488</v>
      </c>
      <c r="G867" s="168">
        <f>7/1620</f>
        <v>4.3209876543209872E-3</v>
      </c>
      <c r="H867" s="167">
        <v>3</v>
      </c>
      <c r="I867" s="168">
        <f t="shared" si="119"/>
        <v>1.4403292181069957E-3</v>
      </c>
    </row>
    <row r="868" spans="1:9" ht="15.3" x14ac:dyDescent="0.5">
      <c r="A868" s="167" t="s">
        <v>1068</v>
      </c>
      <c r="B868" s="70" t="s">
        <v>1818</v>
      </c>
      <c r="C868" s="4" t="s">
        <v>195</v>
      </c>
      <c r="D868" s="125" t="s">
        <v>939</v>
      </c>
      <c r="E868" s="167" t="s">
        <v>2485</v>
      </c>
      <c r="F868" s="167" t="s">
        <v>2488</v>
      </c>
      <c r="G868" s="168">
        <f t="shared" ref="G868:G871" si="121">7/1620</f>
        <v>4.3209876543209872E-3</v>
      </c>
      <c r="H868" s="167">
        <v>3</v>
      </c>
      <c r="I868" s="168">
        <f>G868/H868</f>
        <v>1.4403292181069957E-3</v>
      </c>
    </row>
    <row r="869" spans="1:9" ht="15.3" x14ac:dyDescent="0.5">
      <c r="A869" s="167" t="s">
        <v>1069</v>
      </c>
      <c r="B869" s="70" t="s">
        <v>786</v>
      </c>
      <c r="C869" s="4" t="s">
        <v>195</v>
      </c>
      <c r="D869" s="125" t="s">
        <v>939</v>
      </c>
      <c r="E869" s="167" t="s">
        <v>2485</v>
      </c>
      <c r="F869" s="167" t="s">
        <v>2488</v>
      </c>
      <c r="G869" s="168">
        <f t="shared" si="121"/>
        <v>4.3209876543209872E-3</v>
      </c>
      <c r="H869" s="167">
        <v>3</v>
      </c>
      <c r="I869" s="168">
        <f t="shared" ref="I869:I882" si="122">G869/H869</f>
        <v>1.4403292181069957E-3</v>
      </c>
    </row>
    <row r="870" spans="1:9" ht="15.3" x14ac:dyDescent="0.5">
      <c r="A870" s="167" t="s">
        <v>1485</v>
      </c>
      <c r="B870" s="70" t="s">
        <v>801</v>
      </c>
      <c r="C870" s="4" t="s">
        <v>195</v>
      </c>
      <c r="D870" s="125" t="s">
        <v>939</v>
      </c>
      <c r="E870" s="167" t="s">
        <v>2485</v>
      </c>
      <c r="F870" s="167" t="s">
        <v>2488</v>
      </c>
      <c r="G870" s="168">
        <f t="shared" si="121"/>
        <v>4.3209876543209872E-3</v>
      </c>
      <c r="H870" s="167">
        <v>3</v>
      </c>
      <c r="I870" s="168">
        <f t="shared" si="122"/>
        <v>1.4403292181069957E-3</v>
      </c>
    </row>
    <row r="871" spans="1:9" ht="15.3" x14ac:dyDescent="0.5">
      <c r="A871" s="167" t="s">
        <v>1486</v>
      </c>
      <c r="B871" s="70" t="s">
        <v>1819</v>
      </c>
      <c r="C871" s="4" t="s">
        <v>195</v>
      </c>
      <c r="D871" s="125" t="s">
        <v>939</v>
      </c>
      <c r="E871" s="167" t="s">
        <v>2485</v>
      </c>
      <c r="F871" s="167" t="s">
        <v>2488</v>
      </c>
      <c r="G871" s="168">
        <f t="shared" si="121"/>
        <v>4.3209876543209872E-3</v>
      </c>
      <c r="H871" s="167">
        <v>3</v>
      </c>
      <c r="I871" s="168">
        <f t="shared" si="122"/>
        <v>1.4403292181069957E-3</v>
      </c>
    </row>
    <row r="872" spans="1:9" ht="15.3" x14ac:dyDescent="0.5">
      <c r="A872" s="167" t="s">
        <v>1487</v>
      </c>
      <c r="B872" s="70" t="s">
        <v>1820</v>
      </c>
      <c r="C872" s="4" t="s">
        <v>195</v>
      </c>
      <c r="D872" s="125" t="s">
        <v>940</v>
      </c>
      <c r="E872" s="167" t="s">
        <v>2486</v>
      </c>
      <c r="F872" s="167" t="s">
        <v>2489</v>
      </c>
      <c r="G872" s="168">
        <f>2/1620</f>
        <v>1.2345679012345679E-3</v>
      </c>
      <c r="H872" s="167">
        <v>3</v>
      </c>
      <c r="I872" s="168">
        <f t="shared" si="122"/>
        <v>4.1152263374485596E-4</v>
      </c>
    </row>
    <row r="873" spans="1:9" ht="15.3" x14ac:dyDescent="0.5">
      <c r="A873" s="167" t="s">
        <v>1488</v>
      </c>
      <c r="B873" s="70" t="s">
        <v>1821</v>
      </c>
      <c r="C873" s="4" t="s">
        <v>125</v>
      </c>
      <c r="D873" s="125" t="s">
        <v>939</v>
      </c>
      <c r="E873" s="167" t="s">
        <v>2485</v>
      </c>
      <c r="F873" s="167" t="s">
        <v>2488</v>
      </c>
      <c r="G873" s="168">
        <f>7/1620</f>
        <v>4.3209876543209872E-3</v>
      </c>
      <c r="H873" s="167">
        <v>3</v>
      </c>
      <c r="I873" s="168">
        <f t="shared" si="122"/>
        <v>1.4403292181069957E-3</v>
      </c>
    </row>
    <row r="874" spans="1:9" ht="15.3" x14ac:dyDescent="0.5">
      <c r="A874" s="167" t="s">
        <v>1489</v>
      </c>
      <c r="B874" s="70" t="s">
        <v>1822</v>
      </c>
      <c r="C874" s="4" t="s">
        <v>195</v>
      </c>
      <c r="D874" s="125" t="s">
        <v>939</v>
      </c>
      <c r="E874" s="167" t="s">
        <v>2485</v>
      </c>
      <c r="F874" s="167" t="s">
        <v>2488</v>
      </c>
      <c r="G874" s="168">
        <f t="shared" ref="G874:G877" si="123">7/1620</f>
        <v>4.3209876543209872E-3</v>
      </c>
      <c r="H874" s="167">
        <v>3</v>
      </c>
      <c r="I874" s="168">
        <f t="shared" si="122"/>
        <v>1.4403292181069957E-3</v>
      </c>
    </row>
    <row r="875" spans="1:9" ht="15.3" x14ac:dyDescent="0.5">
      <c r="A875" s="167" t="s">
        <v>1490</v>
      </c>
      <c r="B875" s="70" t="s">
        <v>1823</v>
      </c>
      <c r="C875" s="4" t="s">
        <v>195</v>
      </c>
      <c r="D875" s="125" t="s">
        <v>939</v>
      </c>
      <c r="E875" s="167" t="s">
        <v>2485</v>
      </c>
      <c r="F875" s="167" t="s">
        <v>2488</v>
      </c>
      <c r="G875" s="168">
        <f t="shared" si="123"/>
        <v>4.3209876543209872E-3</v>
      </c>
      <c r="H875" s="167">
        <v>3</v>
      </c>
      <c r="I875" s="168">
        <f t="shared" si="122"/>
        <v>1.4403292181069957E-3</v>
      </c>
    </row>
    <row r="876" spans="1:9" ht="15.3" x14ac:dyDescent="0.5">
      <c r="A876" s="167" t="s">
        <v>1491</v>
      </c>
      <c r="B876" s="70" t="s">
        <v>1824</v>
      </c>
      <c r="C876" s="4" t="s">
        <v>125</v>
      </c>
      <c r="D876" s="125" t="s">
        <v>939</v>
      </c>
      <c r="E876" s="167" t="s">
        <v>2485</v>
      </c>
      <c r="F876" s="167" t="s">
        <v>2488</v>
      </c>
      <c r="G876" s="168">
        <f t="shared" si="123"/>
        <v>4.3209876543209872E-3</v>
      </c>
      <c r="H876" s="167">
        <v>3</v>
      </c>
      <c r="I876" s="168">
        <f t="shared" si="122"/>
        <v>1.4403292181069957E-3</v>
      </c>
    </row>
    <row r="877" spans="1:9" ht="15.3" x14ac:dyDescent="0.5">
      <c r="A877" s="167" t="s">
        <v>1492</v>
      </c>
      <c r="B877" s="70" t="s">
        <v>1825</v>
      </c>
      <c r="C877" s="4" t="s">
        <v>125</v>
      </c>
      <c r="D877" s="125" t="s">
        <v>939</v>
      </c>
      <c r="E877" s="167" t="s">
        <v>2485</v>
      </c>
      <c r="F877" s="167" t="s">
        <v>2488</v>
      </c>
      <c r="G877" s="168">
        <f t="shared" si="123"/>
        <v>4.3209876543209872E-3</v>
      </c>
      <c r="H877" s="167">
        <v>3</v>
      </c>
      <c r="I877" s="168">
        <f t="shared" si="122"/>
        <v>1.4403292181069957E-3</v>
      </c>
    </row>
    <row r="878" spans="1:9" ht="15.3" x14ac:dyDescent="0.5">
      <c r="A878" s="167" t="s">
        <v>1493</v>
      </c>
      <c r="B878" s="70" t="s">
        <v>1826</v>
      </c>
      <c r="C878" s="4" t="s">
        <v>1077</v>
      </c>
      <c r="D878" s="125" t="s">
        <v>1846</v>
      </c>
      <c r="E878" s="167" t="s">
        <v>2495</v>
      </c>
      <c r="F878" s="167" t="s">
        <v>2503</v>
      </c>
      <c r="G878" s="168">
        <f>5/1620</f>
        <v>3.0864197530864196E-3</v>
      </c>
      <c r="H878" s="167">
        <v>3</v>
      </c>
      <c r="I878" s="168">
        <f t="shared" si="122"/>
        <v>1.0288065843621398E-3</v>
      </c>
    </row>
    <row r="879" spans="1:9" ht="15.3" x14ac:dyDescent="0.5">
      <c r="A879" s="167" t="s">
        <v>1494</v>
      </c>
      <c r="B879" s="70" t="s">
        <v>1827</v>
      </c>
      <c r="C879" s="4" t="s">
        <v>195</v>
      </c>
      <c r="D879" s="125" t="s">
        <v>939</v>
      </c>
      <c r="E879" s="167" t="s">
        <v>2485</v>
      </c>
      <c r="F879" s="167" t="s">
        <v>2488</v>
      </c>
      <c r="G879" s="168">
        <f>7/1620</f>
        <v>4.3209876543209872E-3</v>
      </c>
      <c r="H879" s="167">
        <v>3</v>
      </c>
      <c r="I879" s="168">
        <f t="shared" si="122"/>
        <v>1.4403292181069957E-3</v>
      </c>
    </row>
    <row r="880" spans="1:9" ht="15.3" x14ac:dyDescent="0.5">
      <c r="A880" s="167" t="s">
        <v>1495</v>
      </c>
      <c r="B880" s="70" t="s">
        <v>1828</v>
      </c>
      <c r="C880" s="4" t="s">
        <v>195</v>
      </c>
      <c r="D880" s="125" t="s">
        <v>939</v>
      </c>
      <c r="E880" s="167" t="s">
        <v>2485</v>
      </c>
      <c r="F880" s="167" t="s">
        <v>2488</v>
      </c>
      <c r="G880" s="168">
        <f t="shared" ref="G880:G881" si="124">7/1620</f>
        <v>4.3209876543209872E-3</v>
      </c>
      <c r="H880" s="167">
        <v>3</v>
      </c>
      <c r="I880" s="168">
        <f t="shared" si="122"/>
        <v>1.4403292181069957E-3</v>
      </c>
    </row>
    <row r="881" spans="1:9" ht="15.3" x14ac:dyDescent="0.5">
      <c r="A881" s="167" t="s">
        <v>1496</v>
      </c>
      <c r="B881" s="70" t="s">
        <v>1829</v>
      </c>
      <c r="C881" s="4" t="s">
        <v>195</v>
      </c>
      <c r="D881" s="125" t="s">
        <v>939</v>
      </c>
      <c r="E881" s="167" t="s">
        <v>2485</v>
      </c>
      <c r="F881" s="167" t="s">
        <v>2488</v>
      </c>
      <c r="G881" s="168">
        <f t="shared" si="124"/>
        <v>4.3209876543209872E-3</v>
      </c>
      <c r="H881" s="167">
        <v>3</v>
      </c>
      <c r="I881" s="168">
        <f t="shared" si="122"/>
        <v>1.4403292181069957E-3</v>
      </c>
    </row>
    <row r="882" spans="1:9" ht="15.3" x14ac:dyDescent="0.5">
      <c r="A882" s="167" t="s">
        <v>1497</v>
      </c>
      <c r="B882" s="70" t="s">
        <v>809</v>
      </c>
      <c r="C882" s="4" t="s">
        <v>195</v>
      </c>
      <c r="D882" s="125" t="s">
        <v>987</v>
      </c>
      <c r="E882" s="167" t="s">
        <v>2496</v>
      </c>
      <c r="F882" s="167" t="s">
        <v>2504</v>
      </c>
      <c r="G882" s="168">
        <f>14/1620</f>
        <v>8.6419753086419745E-3</v>
      </c>
      <c r="H882" s="167">
        <v>3</v>
      </c>
      <c r="I882" s="168">
        <f t="shared" si="122"/>
        <v>2.8806584362139915E-3</v>
      </c>
    </row>
    <row r="883" spans="1:9" ht="15.3" x14ac:dyDescent="0.5">
      <c r="A883" s="167" t="s">
        <v>1498</v>
      </c>
      <c r="B883" s="70" t="s">
        <v>789</v>
      </c>
      <c r="C883" s="4" t="s">
        <v>195</v>
      </c>
      <c r="D883" s="125" t="s">
        <v>987</v>
      </c>
      <c r="E883" s="167" t="s">
        <v>2496</v>
      </c>
      <c r="F883" s="167" t="s">
        <v>2504</v>
      </c>
      <c r="G883" s="168">
        <f>14/1620</f>
        <v>8.6419753086419745E-3</v>
      </c>
      <c r="H883" s="167">
        <v>3</v>
      </c>
      <c r="I883" s="168">
        <f>G883/H883</f>
        <v>2.8806584362139915E-3</v>
      </c>
    </row>
    <row r="884" spans="1:9" ht="15.3" x14ac:dyDescent="0.5">
      <c r="A884" s="167" t="s">
        <v>1499</v>
      </c>
      <c r="B884" s="70" t="s">
        <v>1830</v>
      </c>
      <c r="C884" s="4" t="s">
        <v>195</v>
      </c>
      <c r="D884" s="125" t="s">
        <v>939</v>
      </c>
      <c r="E884" s="167" t="s">
        <v>2485</v>
      </c>
      <c r="F884" s="167" t="s">
        <v>2488</v>
      </c>
      <c r="G884" s="168">
        <f>7/1620</f>
        <v>4.3209876543209872E-3</v>
      </c>
      <c r="H884" s="167">
        <v>3</v>
      </c>
      <c r="I884" s="168">
        <f t="shared" ref="I884:I901" si="125">G884/H884</f>
        <v>1.4403292181069957E-3</v>
      </c>
    </row>
    <row r="885" spans="1:9" ht="15.3" x14ac:dyDescent="0.5">
      <c r="A885" s="167" t="s">
        <v>1500</v>
      </c>
      <c r="B885" s="70" t="s">
        <v>1831</v>
      </c>
      <c r="C885" s="4" t="s">
        <v>195</v>
      </c>
      <c r="D885" s="125" t="s">
        <v>939</v>
      </c>
      <c r="E885" s="167" t="s">
        <v>2485</v>
      </c>
      <c r="F885" s="167" t="s">
        <v>2488</v>
      </c>
      <c r="G885" s="168">
        <f t="shared" ref="G885:G886" si="126">7/1620</f>
        <v>4.3209876543209872E-3</v>
      </c>
      <c r="H885" s="167">
        <v>3</v>
      </c>
      <c r="I885" s="168">
        <f t="shared" si="125"/>
        <v>1.4403292181069957E-3</v>
      </c>
    </row>
    <row r="886" spans="1:9" ht="15.3" x14ac:dyDescent="0.5">
      <c r="A886" s="167" t="s">
        <v>1501</v>
      </c>
      <c r="B886" s="70" t="s">
        <v>760</v>
      </c>
      <c r="C886" s="4" t="s">
        <v>125</v>
      </c>
      <c r="D886" s="125" t="s">
        <v>939</v>
      </c>
      <c r="E886" s="167" t="s">
        <v>2485</v>
      </c>
      <c r="F886" s="167" t="s">
        <v>2488</v>
      </c>
      <c r="G886" s="168">
        <f t="shared" si="126"/>
        <v>4.3209876543209872E-3</v>
      </c>
      <c r="H886" s="167">
        <v>3</v>
      </c>
      <c r="I886" s="168">
        <f t="shared" si="125"/>
        <v>1.4403292181069957E-3</v>
      </c>
    </row>
    <row r="887" spans="1:9" ht="15.3" x14ac:dyDescent="0.5">
      <c r="A887" s="167" t="s">
        <v>1502</v>
      </c>
      <c r="B887" s="70" t="s">
        <v>785</v>
      </c>
      <c r="C887" s="4" t="s">
        <v>195</v>
      </c>
      <c r="D887" s="125" t="s">
        <v>987</v>
      </c>
      <c r="E887" s="167" t="s">
        <v>2496</v>
      </c>
      <c r="F887" s="167" t="s">
        <v>2504</v>
      </c>
      <c r="G887" s="168">
        <f>14/1620</f>
        <v>8.6419753086419745E-3</v>
      </c>
      <c r="H887" s="167">
        <v>3</v>
      </c>
      <c r="I887" s="168">
        <f t="shared" si="125"/>
        <v>2.8806584362139915E-3</v>
      </c>
    </row>
    <row r="888" spans="1:9" ht="15.3" x14ac:dyDescent="0.5">
      <c r="A888" s="167" t="s">
        <v>1503</v>
      </c>
      <c r="B888" s="70" t="s">
        <v>790</v>
      </c>
      <c r="C888" s="4" t="s">
        <v>195</v>
      </c>
      <c r="D888" s="125" t="s">
        <v>940</v>
      </c>
      <c r="E888" s="167" t="s">
        <v>2486</v>
      </c>
      <c r="F888" s="167" t="s">
        <v>2489</v>
      </c>
      <c r="G888" s="168">
        <f>2/1620</f>
        <v>1.2345679012345679E-3</v>
      </c>
      <c r="H888" s="167">
        <v>3</v>
      </c>
      <c r="I888" s="168">
        <f t="shared" si="125"/>
        <v>4.1152263374485596E-4</v>
      </c>
    </row>
    <row r="889" spans="1:9" ht="15.3" x14ac:dyDescent="0.5">
      <c r="A889" s="167" t="s">
        <v>2446</v>
      </c>
      <c r="B889" s="70" t="s">
        <v>1832</v>
      </c>
      <c r="C889" s="4" t="s">
        <v>195</v>
      </c>
      <c r="D889" s="125" t="s">
        <v>939</v>
      </c>
      <c r="E889" s="167" t="s">
        <v>2485</v>
      </c>
      <c r="F889" s="167" t="s">
        <v>2488</v>
      </c>
      <c r="G889" s="168">
        <f>7/1620</f>
        <v>4.3209876543209872E-3</v>
      </c>
      <c r="H889" s="167">
        <v>3</v>
      </c>
      <c r="I889" s="168">
        <f t="shared" si="125"/>
        <v>1.4403292181069957E-3</v>
      </c>
    </row>
    <row r="890" spans="1:9" ht="15.3" x14ac:dyDescent="0.5">
      <c r="A890" s="167" t="s">
        <v>2447</v>
      </c>
      <c r="B890" s="70" t="s">
        <v>1833</v>
      </c>
      <c r="C890" s="4" t="s">
        <v>195</v>
      </c>
      <c r="D890" s="125" t="s">
        <v>939</v>
      </c>
      <c r="E890" s="167" t="s">
        <v>2485</v>
      </c>
      <c r="F890" s="167" t="s">
        <v>2488</v>
      </c>
      <c r="G890" s="168">
        <f>7/1620</f>
        <v>4.3209876543209872E-3</v>
      </c>
      <c r="H890" s="167">
        <v>3</v>
      </c>
      <c r="I890" s="168">
        <f t="shared" si="125"/>
        <v>1.4403292181069957E-3</v>
      </c>
    </row>
    <row r="891" spans="1:9" ht="15.3" x14ac:dyDescent="0.5">
      <c r="A891" s="167" t="s">
        <v>2448</v>
      </c>
      <c r="B891" s="70" t="s">
        <v>1847</v>
      </c>
      <c r="C891" s="4" t="s">
        <v>196</v>
      </c>
      <c r="D891" s="125" t="s">
        <v>940</v>
      </c>
      <c r="E891" s="167" t="s">
        <v>2486</v>
      </c>
      <c r="F891" s="167" t="s">
        <v>2489</v>
      </c>
      <c r="G891" s="168">
        <f>2/1620</f>
        <v>1.2345679012345679E-3</v>
      </c>
      <c r="H891" s="167">
        <v>3</v>
      </c>
      <c r="I891" s="168">
        <f t="shared" si="125"/>
        <v>4.1152263374485596E-4</v>
      </c>
    </row>
    <row r="892" spans="1:9" ht="15.3" x14ac:dyDescent="0.5">
      <c r="A892" s="167" t="s">
        <v>2449</v>
      </c>
      <c r="B892" s="70" t="s">
        <v>1848</v>
      </c>
      <c r="C892" s="4" t="s">
        <v>196</v>
      </c>
      <c r="D892" s="125" t="s">
        <v>940</v>
      </c>
      <c r="E892" s="167" t="s">
        <v>2486</v>
      </c>
      <c r="F892" s="167" t="s">
        <v>2489</v>
      </c>
      <c r="G892" s="168">
        <f t="shared" ref="G892:G893" si="127">2/1620</f>
        <v>1.2345679012345679E-3</v>
      </c>
      <c r="H892" s="167">
        <v>3</v>
      </c>
      <c r="I892" s="168">
        <f t="shared" si="125"/>
        <v>4.1152263374485596E-4</v>
      </c>
    </row>
    <row r="893" spans="1:9" ht="15.3" x14ac:dyDescent="0.5">
      <c r="A893" s="167" t="s">
        <v>2450</v>
      </c>
      <c r="B893" s="70" t="s">
        <v>1849</v>
      </c>
      <c r="C893" s="4" t="s">
        <v>1062</v>
      </c>
      <c r="D893" s="125" t="s">
        <v>940</v>
      </c>
      <c r="E893" s="167" t="s">
        <v>2486</v>
      </c>
      <c r="F893" s="167" t="s">
        <v>2489</v>
      </c>
      <c r="G893" s="168">
        <f t="shared" si="127"/>
        <v>1.2345679012345679E-3</v>
      </c>
      <c r="H893" s="167">
        <v>3</v>
      </c>
      <c r="I893" s="168">
        <f t="shared" si="125"/>
        <v>4.1152263374485596E-4</v>
      </c>
    </row>
    <row r="894" spans="1:9" ht="15.3" x14ac:dyDescent="0.5">
      <c r="A894" s="167" t="s">
        <v>2451</v>
      </c>
      <c r="B894" s="70" t="s">
        <v>1850</v>
      </c>
      <c r="C894" s="4" t="s">
        <v>313</v>
      </c>
      <c r="D894" s="125" t="s">
        <v>939</v>
      </c>
      <c r="E894" s="167" t="s">
        <v>2485</v>
      </c>
      <c r="F894" s="167" t="s">
        <v>2488</v>
      </c>
      <c r="G894" s="168">
        <f>7/1620</f>
        <v>4.3209876543209872E-3</v>
      </c>
      <c r="H894" s="167">
        <v>3</v>
      </c>
      <c r="I894" s="168">
        <f t="shared" si="125"/>
        <v>1.4403292181069957E-3</v>
      </c>
    </row>
    <row r="895" spans="1:9" ht="15.3" x14ac:dyDescent="0.5">
      <c r="A895" s="167" t="s">
        <v>2452</v>
      </c>
      <c r="B895" s="70" t="s">
        <v>1851</v>
      </c>
      <c r="C895" s="4" t="s">
        <v>195</v>
      </c>
      <c r="D895" s="125" t="s">
        <v>939</v>
      </c>
      <c r="E895" s="167" t="s">
        <v>2485</v>
      </c>
      <c r="F895" s="167" t="s">
        <v>2488</v>
      </c>
      <c r="G895" s="168">
        <f t="shared" ref="G895:G897" si="128">7/1620</f>
        <v>4.3209876543209872E-3</v>
      </c>
      <c r="H895" s="167">
        <v>3</v>
      </c>
      <c r="I895" s="168">
        <f t="shared" si="125"/>
        <v>1.4403292181069957E-3</v>
      </c>
    </row>
    <row r="896" spans="1:9" ht="15.3" x14ac:dyDescent="0.5">
      <c r="A896" s="167" t="s">
        <v>2453</v>
      </c>
      <c r="B896" s="70" t="s">
        <v>1834</v>
      </c>
      <c r="C896" s="4" t="s">
        <v>195</v>
      </c>
      <c r="D896" s="125" t="s">
        <v>939</v>
      </c>
      <c r="E896" s="167" t="s">
        <v>2485</v>
      </c>
      <c r="F896" s="167" t="s">
        <v>2488</v>
      </c>
      <c r="G896" s="168">
        <f t="shared" si="128"/>
        <v>4.3209876543209872E-3</v>
      </c>
      <c r="H896" s="167">
        <v>3</v>
      </c>
      <c r="I896" s="168">
        <f t="shared" si="125"/>
        <v>1.4403292181069957E-3</v>
      </c>
    </row>
    <row r="897" spans="1:9" ht="15.3" x14ac:dyDescent="0.5">
      <c r="A897" s="167" t="s">
        <v>2454</v>
      </c>
      <c r="B897" s="70" t="s">
        <v>1835</v>
      </c>
      <c r="C897" s="4" t="s">
        <v>195</v>
      </c>
      <c r="D897" s="125" t="s">
        <v>939</v>
      </c>
      <c r="E897" s="167" t="s">
        <v>2485</v>
      </c>
      <c r="F897" s="167" t="s">
        <v>2488</v>
      </c>
      <c r="G897" s="168">
        <f t="shared" si="128"/>
        <v>4.3209876543209872E-3</v>
      </c>
      <c r="H897" s="167">
        <v>3</v>
      </c>
      <c r="I897" s="168">
        <f t="shared" si="125"/>
        <v>1.4403292181069957E-3</v>
      </c>
    </row>
    <row r="898" spans="1:9" ht="15.3" x14ac:dyDescent="0.5">
      <c r="A898" s="167" t="s">
        <v>2455</v>
      </c>
      <c r="B898" s="70" t="s">
        <v>1836</v>
      </c>
      <c r="C898" s="4" t="s">
        <v>195</v>
      </c>
      <c r="D898" s="125" t="s">
        <v>912</v>
      </c>
      <c r="E898" s="167" t="s">
        <v>2497</v>
      </c>
      <c r="F898" s="167" t="s">
        <v>2505</v>
      </c>
      <c r="G898" s="168">
        <f>45/1620</f>
        <v>2.7777777777777776E-2</v>
      </c>
      <c r="H898" s="167">
        <v>3</v>
      </c>
      <c r="I898" s="168">
        <f t="shared" si="125"/>
        <v>9.2592592592592587E-3</v>
      </c>
    </row>
    <row r="899" spans="1:9" ht="15.3" x14ac:dyDescent="0.5">
      <c r="A899" s="167" t="s">
        <v>2456</v>
      </c>
      <c r="B899" s="70" t="s">
        <v>1837</v>
      </c>
      <c r="C899" s="4" t="s">
        <v>195</v>
      </c>
      <c r="D899" s="125" t="s">
        <v>912</v>
      </c>
      <c r="E899" s="167" t="s">
        <v>2497</v>
      </c>
      <c r="F899" s="167" t="s">
        <v>2505</v>
      </c>
      <c r="G899" s="168">
        <f t="shared" ref="G899:G900" si="129">45/1620</f>
        <v>2.7777777777777776E-2</v>
      </c>
      <c r="H899" s="167">
        <v>3</v>
      </c>
      <c r="I899" s="168">
        <f t="shared" si="125"/>
        <v>9.2592592592592587E-3</v>
      </c>
    </row>
    <row r="900" spans="1:9" ht="15.3" x14ac:dyDescent="0.5">
      <c r="A900" s="167" t="s">
        <v>2457</v>
      </c>
      <c r="B900" s="70" t="s">
        <v>1838</v>
      </c>
      <c r="C900" s="4" t="s">
        <v>195</v>
      </c>
      <c r="D900" s="125" t="s">
        <v>912</v>
      </c>
      <c r="E900" s="167" t="s">
        <v>2497</v>
      </c>
      <c r="F900" s="167" t="s">
        <v>2505</v>
      </c>
      <c r="G900" s="168">
        <f t="shared" si="129"/>
        <v>2.7777777777777776E-2</v>
      </c>
      <c r="H900" s="167">
        <v>3</v>
      </c>
      <c r="I900" s="168">
        <f t="shared" si="125"/>
        <v>9.2592592592592587E-3</v>
      </c>
    </row>
    <row r="901" spans="1:9" ht="15.3" x14ac:dyDescent="0.5">
      <c r="A901" s="167" t="s">
        <v>2458</v>
      </c>
      <c r="B901" s="70" t="s">
        <v>1852</v>
      </c>
      <c r="C901" s="4" t="s">
        <v>196</v>
      </c>
      <c r="D901" s="125" t="s">
        <v>1111</v>
      </c>
      <c r="E901" s="167" t="s">
        <v>2498</v>
      </c>
      <c r="F901" s="167" t="s">
        <v>2506</v>
      </c>
      <c r="G901" s="168">
        <f>3/1620</f>
        <v>1.8518518518518519E-3</v>
      </c>
      <c r="H901" s="167">
        <v>3</v>
      </c>
      <c r="I901" s="168">
        <f t="shared" si="125"/>
        <v>6.1728395061728394E-4</v>
      </c>
    </row>
    <row r="902" spans="1:9" ht="15.3" x14ac:dyDescent="0.5">
      <c r="A902" s="167" t="s">
        <v>2459</v>
      </c>
      <c r="B902" s="70" t="s">
        <v>965</v>
      </c>
      <c r="C902" s="4" t="s">
        <v>196</v>
      </c>
      <c r="D902" s="125" t="s">
        <v>1111</v>
      </c>
      <c r="E902" s="167" t="s">
        <v>2498</v>
      </c>
      <c r="F902" s="167" t="s">
        <v>2506</v>
      </c>
      <c r="G902" s="168">
        <f>3/1620</f>
        <v>1.8518518518518519E-3</v>
      </c>
      <c r="H902" s="167">
        <v>3</v>
      </c>
      <c r="I902" s="168">
        <f>G902/H902</f>
        <v>6.1728395061728394E-4</v>
      </c>
    </row>
    <row r="903" spans="1:9" ht="15.3" x14ac:dyDescent="0.5">
      <c r="A903" s="167" t="s">
        <v>2460</v>
      </c>
      <c r="B903" s="70" t="s">
        <v>1839</v>
      </c>
      <c r="C903" s="4" t="s">
        <v>195</v>
      </c>
      <c r="D903" s="125" t="s">
        <v>939</v>
      </c>
      <c r="E903" s="167" t="s">
        <v>2485</v>
      </c>
      <c r="F903" s="167" t="s">
        <v>2488</v>
      </c>
      <c r="G903" s="168">
        <f t="shared" ref="G903:G906" si="130">7/1620</f>
        <v>4.3209876543209872E-3</v>
      </c>
      <c r="H903" s="167">
        <v>3</v>
      </c>
      <c r="I903" s="168">
        <f t="shared" ref="I903:I907" si="131">G903/H903</f>
        <v>1.4403292181069957E-3</v>
      </c>
    </row>
    <row r="904" spans="1:9" ht="15.3" x14ac:dyDescent="0.5">
      <c r="A904" s="167" t="s">
        <v>2461</v>
      </c>
      <c r="B904" s="70" t="s">
        <v>1840</v>
      </c>
      <c r="C904" s="4" t="s">
        <v>195</v>
      </c>
      <c r="D904" s="125" t="s">
        <v>939</v>
      </c>
      <c r="E904" s="167" t="s">
        <v>2485</v>
      </c>
      <c r="F904" s="167" t="s">
        <v>2488</v>
      </c>
      <c r="G904" s="168">
        <f t="shared" si="130"/>
        <v>4.3209876543209872E-3</v>
      </c>
      <c r="H904" s="167">
        <v>3</v>
      </c>
      <c r="I904" s="168">
        <f t="shared" si="131"/>
        <v>1.4403292181069957E-3</v>
      </c>
    </row>
    <row r="905" spans="1:9" ht="15.3" x14ac:dyDescent="0.5">
      <c r="A905" s="167" t="s">
        <v>2462</v>
      </c>
      <c r="B905" s="70" t="s">
        <v>1841</v>
      </c>
      <c r="C905" s="4" t="s">
        <v>125</v>
      </c>
      <c r="D905" s="125" t="s">
        <v>939</v>
      </c>
      <c r="E905" s="167" t="s">
        <v>2485</v>
      </c>
      <c r="F905" s="167" t="s">
        <v>2488</v>
      </c>
      <c r="G905" s="168">
        <f t="shared" si="130"/>
        <v>4.3209876543209872E-3</v>
      </c>
      <c r="H905" s="167">
        <v>3</v>
      </c>
      <c r="I905" s="168">
        <f t="shared" si="131"/>
        <v>1.4403292181069957E-3</v>
      </c>
    </row>
    <row r="906" spans="1:9" ht="15.3" x14ac:dyDescent="0.5">
      <c r="A906" s="167" t="s">
        <v>2463</v>
      </c>
      <c r="B906" s="70" t="s">
        <v>1842</v>
      </c>
      <c r="C906" s="4" t="s">
        <v>125</v>
      </c>
      <c r="D906" s="125" t="s">
        <v>939</v>
      </c>
      <c r="E906" s="167" t="s">
        <v>2485</v>
      </c>
      <c r="F906" s="167" t="s">
        <v>2488</v>
      </c>
      <c r="G906" s="168">
        <f t="shared" si="130"/>
        <v>4.3209876543209872E-3</v>
      </c>
      <c r="H906" s="167">
        <v>3</v>
      </c>
      <c r="I906" s="168">
        <f t="shared" si="131"/>
        <v>1.4403292181069957E-3</v>
      </c>
    </row>
    <row r="907" spans="1:9" ht="15.3" x14ac:dyDescent="0.5">
      <c r="A907" s="167" t="s">
        <v>2464</v>
      </c>
      <c r="B907" s="16" t="s">
        <v>993</v>
      </c>
      <c r="C907" s="6" t="s">
        <v>125</v>
      </c>
      <c r="D907" s="125" t="s">
        <v>333</v>
      </c>
      <c r="E907" s="167" t="s">
        <v>2487</v>
      </c>
      <c r="F907" s="167" t="s">
        <v>2490</v>
      </c>
      <c r="G907" s="168">
        <f>1/1620</f>
        <v>6.1728395061728394E-4</v>
      </c>
      <c r="H907" s="167">
        <v>3</v>
      </c>
      <c r="I907" s="168">
        <f t="shared" si="131"/>
        <v>2.0576131687242798E-4</v>
      </c>
    </row>
    <row r="908" spans="1:9" ht="15.3" x14ac:dyDescent="0.5">
      <c r="A908" s="169">
        <v>8</v>
      </c>
      <c r="B908" s="165" t="s">
        <v>1877</v>
      </c>
      <c r="C908" s="167"/>
      <c r="D908" s="167"/>
      <c r="E908" s="167"/>
      <c r="F908" s="167"/>
      <c r="G908" s="167"/>
      <c r="H908" s="167"/>
      <c r="I908" s="169" t="s">
        <v>1590</v>
      </c>
    </row>
    <row r="909" spans="1:9" ht="15.3" x14ac:dyDescent="0.5">
      <c r="A909" s="167" t="s">
        <v>499</v>
      </c>
      <c r="B909" s="70" t="s">
        <v>795</v>
      </c>
      <c r="C909" s="4" t="s">
        <v>1922</v>
      </c>
      <c r="D909" s="167" t="s">
        <v>1924</v>
      </c>
      <c r="E909" s="167" t="s">
        <v>2507</v>
      </c>
      <c r="F909" s="167" t="s">
        <v>2508</v>
      </c>
      <c r="G909" s="168">
        <f>30/1620</f>
        <v>1.8518518518518517E-2</v>
      </c>
      <c r="H909" s="167">
        <v>3</v>
      </c>
      <c r="I909" s="168">
        <f>G909/H909</f>
        <v>6.1728395061728392E-3</v>
      </c>
    </row>
    <row r="910" spans="1:9" ht="15.3" x14ac:dyDescent="0.5">
      <c r="A910" s="167" t="s">
        <v>500</v>
      </c>
      <c r="B910" s="70" t="s">
        <v>785</v>
      </c>
      <c r="C910" s="4" t="s">
        <v>195</v>
      </c>
      <c r="D910" s="167" t="s">
        <v>1845</v>
      </c>
      <c r="E910" s="167" t="s">
        <v>2494</v>
      </c>
      <c r="F910" s="167" t="s">
        <v>2502</v>
      </c>
      <c r="G910" s="168">
        <f>10/1620</f>
        <v>6.1728395061728392E-3</v>
      </c>
      <c r="H910" s="167">
        <v>3</v>
      </c>
      <c r="I910" s="168">
        <f t="shared" ref="I910:I944" si="132">G910/H910</f>
        <v>2.0576131687242796E-3</v>
      </c>
    </row>
    <row r="911" spans="1:9" ht="15.3" x14ac:dyDescent="0.5">
      <c r="A911" s="167" t="s">
        <v>501</v>
      </c>
      <c r="B911" s="70" t="s">
        <v>786</v>
      </c>
      <c r="C911" s="4" t="s">
        <v>195</v>
      </c>
      <c r="D911" s="167" t="s">
        <v>939</v>
      </c>
      <c r="E911" s="167" t="s">
        <v>2485</v>
      </c>
      <c r="F911" s="167" t="s">
        <v>2488</v>
      </c>
      <c r="G911" s="168">
        <f>7/1620</f>
        <v>4.3209876543209872E-3</v>
      </c>
      <c r="H911" s="167">
        <v>3</v>
      </c>
      <c r="I911" s="168">
        <f t="shared" si="132"/>
        <v>1.4403292181069957E-3</v>
      </c>
    </row>
    <row r="912" spans="1:9" ht="15.3" x14ac:dyDescent="0.5">
      <c r="A912" s="167" t="s">
        <v>502</v>
      </c>
      <c r="B912" s="70" t="s">
        <v>1878</v>
      </c>
      <c r="C912" s="4" t="s">
        <v>195</v>
      </c>
      <c r="D912" s="167" t="s">
        <v>939</v>
      </c>
      <c r="E912" s="167" t="s">
        <v>2485</v>
      </c>
      <c r="F912" s="167" t="s">
        <v>2488</v>
      </c>
      <c r="G912" s="168">
        <f t="shared" ref="G912:G925" si="133">7/1620</f>
        <v>4.3209876543209872E-3</v>
      </c>
      <c r="H912" s="167">
        <v>3</v>
      </c>
      <c r="I912" s="168">
        <f t="shared" si="132"/>
        <v>1.4403292181069957E-3</v>
      </c>
    </row>
    <row r="913" spans="1:9" ht="15.3" x14ac:dyDescent="0.5">
      <c r="A913" s="167" t="s">
        <v>503</v>
      </c>
      <c r="B913" s="70" t="s">
        <v>789</v>
      </c>
      <c r="C913" s="4" t="s">
        <v>195</v>
      </c>
      <c r="D913" s="167" t="s">
        <v>939</v>
      </c>
      <c r="E913" s="167" t="s">
        <v>2485</v>
      </c>
      <c r="F913" s="167" t="s">
        <v>2488</v>
      </c>
      <c r="G913" s="168">
        <f t="shared" si="133"/>
        <v>4.3209876543209872E-3</v>
      </c>
      <c r="H913" s="167">
        <v>3</v>
      </c>
      <c r="I913" s="168">
        <f t="shared" si="132"/>
        <v>1.4403292181069957E-3</v>
      </c>
    </row>
    <row r="914" spans="1:9" ht="15.3" x14ac:dyDescent="0.5">
      <c r="A914" s="167" t="s">
        <v>504</v>
      </c>
      <c r="B914" s="70" t="s">
        <v>808</v>
      </c>
      <c r="C914" s="4" t="s">
        <v>195</v>
      </c>
      <c r="D914" s="167" t="s">
        <v>939</v>
      </c>
      <c r="E914" s="167" t="s">
        <v>2485</v>
      </c>
      <c r="F914" s="167" t="s">
        <v>2488</v>
      </c>
      <c r="G914" s="168">
        <f t="shared" si="133"/>
        <v>4.3209876543209872E-3</v>
      </c>
      <c r="H914" s="167">
        <v>5</v>
      </c>
      <c r="I914" s="168">
        <f t="shared" si="132"/>
        <v>8.6419753086419747E-4</v>
      </c>
    </row>
    <row r="915" spans="1:9" ht="15.3" x14ac:dyDescent="0.5">
      <c r="A915" s="167" t="s">
        <v>505</v>
      </c>
      <c r="B915" s="70" t="s">
        <v>1879</v>
      </c>
      <c r="C915" s="4" t="s">
        <v>195</v>
      </c>
      <c r="D915" s="167" t="s">
        <v>939</v>
      </c>
      <c r="E915" s="167" t="s">
        <v>2485</v>
      </c>
      <c r="F915" s="167" t="s">
        <v>2488</v>
      </c>
      <c r="G915" s="168">
        <f t="shared" si="133"/>
        <v>4.3209876543209872E-3</v>
      </c>
      <c r="H915" s="167">
        <v>3</v>
      </c>
      <c r="I915" s="168">
        <f t="shared" si="132"/>
        <v>1.4403292181069957E-3</v>
      </c>
    </row>
    <row r="916" spans="1:9" ht="15.3" x14ac:dyDescent="0.5">
      <c r="A916" s="167" t="s">
        <v>506</v>
      </c>
      <c r="B916" s="70" t="s">
        <v>1925</v>
      </c>
      <c r="C916" s="4" t="s">
        <v>196</v>
      </c>
      <c r="D916" s="167" t="s">
        <v>939</v>
      </c>
      <c r="E916" s="167" t="s">
        <v>2485</v>
      </c>
      <c r="F916" s="167" t="s">
        <v>2488</v>
      </c>
      <c r="G916" s="168">
        <f t="shared" si="133"/>
        <v>4.3209876543209872E-3</v>
      </c>
      <c r="H916" s="167">
        <v>3</v>
      </c>
      <c r="I916" s="168">
        <f t="shared" si="132"/>
        <v>1.4403292181069957E-3</v>
      </c>
    </row>
    <row r="917" spans="1:9" ht="15.3" x14ac:dyDescent="0.5">
      <c r="A917" s="167" t="s">
        <v>507</v>
      </c>
      <c r="B917" s="70" t="s">
        <v>1926</v>
      </c>
      <c r="C917" s="4" t="s">
        <v>196</v>
      </c>
      <c r="D917" s="167" t="s">
        <v>939</v>
      </c>
      <c r="E917" s="167" t="s">
        <v>2485</v>
      </c>
      <c r="F917" s="167" t="s">
        <v>2488</v>
      </c>
      <c r="G917" s="168">
        <f t="shared" si="133"/>
        <v>4.3209876543209872E-3</v>
      </c>
      <c r="H917" s="167">
        <v>3</v>
      </c>
      <c r="I917" s="168">
        <f t="shared" si="132"/>
        <v>1.4403292181069957E-3</v>
      </c>
    </row>
    <row r="918" spans="1:9" ht="15.3" x14ac:dyDescent="0.5">
      <c r="A918" s="167" t="s">
        <v>508</v>
      </c>
      <c r="B918" s="70" t="s">
        <v>1927</v>
      </c>
      <c r="C918" s="4" t="s">
        <v>195</v>
      </c>
      <c r="D918" s="167" t="s">
        <v>939</v>
      </c>
      <c r="E918" s="167" t="s">
        <v>2485</v>
      </c>
      <c r="F918" s="167" t="s">
        <v>2488</v>
      </c>
      <c r="G918" s="168">
        <f t="shared" si="133"/>
        <v>4.3209876543209872E-3</v>
      </c>
      <c r="H918" s="167">
        <v>3</v>
      </c>
      <c r="I918" s="168">
        <f t="shared" si="132"/>
        <v>1.4403292181069957E-3</v>
      </c>
    </row>
    <row r="919" spans="1:9" ht="15.3" x14ac:dyDescent="0.5">
      <c r="A919" s="167" t="s">
        <v>509</v>
      </c>
      <c r="B919" s="70" t="s">
        <v>1880</v>
      </c>
      <c r="C919" s="4" t="s">
        <v>195</v>
      </c>
      <c r="D919" s="167" t="s">
        <v>939</v>
      </c>
      <c r="E919" s="167" t="s">
        <v>2485</v>
      </c>
      <c r="F919" s="167" t="s">
        <v>2488</v>
      </c>
      <c r="G919" s="168">
        <f t="shared" si="133"/>
        <v>4.3209876543209872E-3</v>
      </c>
      <c r="H919" s="167">
        <v>3</v>
      </c>
      <c r="I919" s="168">
        <f t="shared" si="132"/>
        <v>1.4403292181069957E-3</v>
      </c>
    </row>
    <row r="920" spans="1:9" ht="15.3" x14ac:dyDescent="0.5">
      <c r="A920" s="167" t="s">
        <v>510</v>
      </c>
      <c r="B920" s="70" t="s">
        <v>1881</v>
      </c>
      <c r="C920" s="4" t="s">
        <v>195</v>
      </c>
      <c r="D920" s="167" t="s">
        <v>939</v>
      </c>
      <c r="E920" s="167" t="s">
        <v>2485</v>
      </c>
      <c r="F920" s="167" t="s">
        <v>2488</v>
      </c>
      <c r="G920" s="168">
        <f t="shared" si="133"/>
        <v>4.3209876543209872E-3</v>
      </c>
      <c r="H920" s="167">
        <v>3</v>
      </c>
      <c r="I920" s="168">
        <f t="shared" si="132"/>
        <v>1.4403292181069957E-3</v>
      </c>
    </row>
    <row r="921" spans="1:9" ht="15.3" x14ac:dyDescent="0.5">
      <c r="A921" s="167" t="s">
        <v>511</v>
      </c>
      <c r="B921" s="70" t="s">
        <v>1882</v>
      </c>
      <c r="C921" s="4" t="s">
        <v>195</v>
      </c>
      <c r="D921" s="167" t="s">
        <v>939</v>
      </c>
      <c r="E921" s="167" t="s">
        <v>2485</v>
      </c>
      <c r="F921" s="167" t="s">
        <v>2488</v>
      </c>
      <c r="G921" s="168">
        <f t="shared" si="133"/>
        <v>4.3209876543209872E-3</v>
      </c>
      <c r="H921" s="167">
        <v>3</v>
      </c>
      <c r="I921" s="168">
        <f t="shared" si="132"/>
        <v>1.4403292181069957E-3</v>
      </c>
    </row>
    <row r="922" spans="1:9" ht="15.3" x14ac:dyDescent="0.5">
      <c r="A922" s="167" t="s">
        <v>512</v>
      </c>
      <c r="B922" s="70" t="s">
        <v>1883</v>
      </c>
      <c r="C922" s="4" t="s">
        <v>195</v>
      </c>
      <c r="D922" s="167" t="s">
        <v>939</v>
      </c>
      <c r="E922" s="167" t="s">
        <v>2485</v>
      </c>
      <c r="F922" s="167" t="s">
        <v>2488</v>
      </c>
      <c r="G922" s="168">
        <f t="shared" si="133"/>
        <v>4.3209876543209872E-3</v>
      </c>
      <c r="H922" s="167">
        <v>3</v>
      </c>
      <c r="I922" s="168">
        <f t="shared" si="132"/>
        <v>1.4403292181069957E-3</v>
      </c>
    </row>
    <row r="923" spans="1:9" ht="15.3" x14ac:dyDescent="0.5">
      <c r="A923" s="167" t="s">
        <v>525</v>
      </c>
      <c r="B923" s="70" t="s">
        <v>804</v>
      </c>
      <c r="C923" s="4" t="s">
        <v>195</v>
      </c>
      <c r="D923" s="167" t="s">
        <v>987</v>
      </c>
      <c r="E923" s="167" t="s">
        <v>2496</v>
      </c>
      <c r="F923" s="167" t="s">
        <v>2504</v>
      </c>
      <c r="G923" s="168">
        <f>14/1620</f>
        <v>8.6419753086419745E-3</v>
      </c>
      <c r="H923" s="167">
        <v>3</v>
      </c>
      <c r="I923" s="168">
        <f t="shared" si="132"/>
        <v>2.8806584362139915E-3</v>
      </c>
    </row>
    <row r="924" spans="1:9" ht="15.3" x14ac:dyDescent="0.5">
      <c r="A924" s="167" t="s">
        <v>526</v>
      </c>
      <c r="B924" s="70" t="s">
        <v>1884</v>
      </c>
      <c r="C924" s="4" t="s">
        <v>428</v>
      </c>
      <c r="D924" s="167" t="s">
        <v>939</v>
      </c>
      <c r="E924" s="167" t="s">
        <v>2485</v>
      </c>
      <c r="F924" s="167" t="s">
        <v>2488</v>
      </c>
      <c r="G924" s="168">
        <f t="shared" si="133"/>
        <v>4.3209876543209872E-3</v>
      </c>
      <c r="H924" s="167">
        <v>3</v>
      </c>
      <c r="I924" s="168">
        <f t="shared" si="132"/>
        <v>1.4403292181069957E-3</v>
      </c>
    </row>
    <row r="925" spans="1:9" ht="15.3" x14ac:dyDescent="0.5">
      <c r="A925" s="167" t="s">
        <v>527</v>
      </c>
      <c r="B925" s="70" t="s">
        <v>1885</v>
      </c>
      <c r="C925" s="4" t="s">
        <v>125</v>
      </c>
      <c r="D925" s="167" t="s">
        <v>939</v>
      </c>
      <c r="E925" s="167" t="s">
        <v>2485</v>
      </c>
      <c r="F925" s="167" t="s">
        <v>2488</v>
      </c>
      <c r="G925" s="168">
        <f t="shared" si="133"/>
        <v>4.3209876543209872E-3</v>
      </c>
      <c r="H925" s="167">
        <v>3</v>
      </c>
      <c r="I925" s="168">
        <f t="shared" si="132"/>
        <v>1.4403292181069957E-3</v>
      </c>
    </row>
    <row r="926" spans="1:9" ht="15.3" x14ac:dyDescent="0.5">
      <c r="A926" s="167" t="s">
        <v>528</v>
      </c>
      <c r="B926" s="70" t="s">
        <v>1886</v>
      </c>
      <c r="C926" s="4" t="s">
        <v>1923</v>
      </c>
      <c r="D926" s="167" t="s">
        <v>333</v>
      </c>
      <c r="E926" s="167" t="s">
        <v>2487</v>
      </c>
      <c r="F926" s="167" t="s">
        <v>2490</v>
      </c>
      <c r="G926" s="168">
        <f>1/1620</f>
        <v>6.1728395061728394E-4</v>
      </c>
      <c r="H926" s="167">
        <v>3</v>
      </c>
      <c r="I926" s="168">
        <f t="shared" si="132"/>
        <v>2.0576131687242798E-4</v>
      </c>
    </row>
    <row r="927" spans="1:9" ht="15.3" x14ac:dyDescent="0.5">
      <c r="A927" s="167" t="s">
        <v>529</v>
      </c>
      <c r="B927" s="70" t="s">
        <v>1887</v>
      </c>
      <c r="C927" s="4" t="s">
        <v>195</v>
      </c>
      <c r="D927" s="167" t="s">
        <v>1846</v>
      </c>
      <c r="E927" s="167" t="s">
        <v>2495</v>
      </c>
      <c r="F927" s="167" t="s">
        <v>2503</v>
      </c>
      <c r="G927" s="168">
        <f>5/1620</f>
        <v>3.0864197530864196E-3</v>
      </c>
      <c r="H927" s="167">
        <v>3</v>
      </c>
      <c r="I927" s="168">
        <f t="shared" si="132"/>
        <v>1.0288065843621398E-3</v>
      </c>
    </row>
    <row r="928" spans="1:9" ht="15.3" x14ac:dyDescent="0.5">
      <c r="A928" s="167" t="s">
        <v>1071</v>
      </c>
      <c r="B928" s="70" t="s">
        <v>1888</v>
      </c>
      <c r="C928" s="4" t="s">
        <v>195</v>
      </c>
      <c r="D928" s="167" t="s">
        <v>1928</v>
      </c>
      <c r="E928" s="167" t="s">
        <v>2509</v>
      </c>
      <c r="F928" s="167" t="s">
        <v>2510</v>
      </c>
      <c r="G928" s="168">
        <f>15/1620</f>
        <v>9.2592592592592587E-3</v>
      </c>
      <c r="H928" s="167">
        <v>3</v>
      </c>
      <c r="I928" s="168">
        <f t="shared" si="132"/>
        <v>3.0864197530864196E-3</v>
      </c>
    </row>
    <row r="929" spans="1:9" ht="15.3" x14ac:dyDescent="0.5">
      <c r="A929" s="167" t="s">
        <v>1072</v>
      </c>
      <c r="B929" s="70" t="s">
        <v>1889</v>
      </c>
      <c r="C929" s="4" t="s">
        <v>195</v>
      </c>
      <c r="D929" s="167" t="s">
        <v>939</v>
      </c>
      <c r="E929" s="167" t="s">
        <v>2485</v>
      </c>
      <c r="F929" s="167" t="s">
        <v>2488</v>
      </c>
      <c r="G929" s="168">
        <f t="shared" ref="G929:G934" si="134">7/1620</f>
        <v>4.3209876543209872E-3</v>
      </c>
      <c r="H929" s="167">
        <v>3</v>
      </c>
      <c r="I929" s="168">
        <f t="shared" si="132"/>
        <v>1.4403292181069957E-3</v>
      </c>
    </row>
    <row r="930" spans="1:9" ht="15.3" x14ac:dyDescent="0.5">
      <c r="A930" s="167" t="s">
        <v>1073</v>
      </c>
      <c r="B930" s="70" t="s">
        <v>809</v>
      </c>
      <c r="C930" s="4" t="s">
        <v>195</v>
      </c>
      <c r="D930" s="167" t="s">
        <v>939</v>
      </c>
      <c r="E930" s="167" t="s">
        <v>2485</v>
      </c>
      <c r="F930" s="167" t="s">
        <v>2488</v>
      </c>
      <c r="G930" s="168">
        <f t="shared" si="134"/>
        <v>4.3209876543209872E-3</v>
      </c>
      <c r="H930" s="167">
        <v>3</v>
      </c>
      <c r="I930" s="168">
        <f t="shared" si="132"/>
        <v>1.4403292181069957E-3</v>
      </c>
    </row>
    <row r="931" spans="1:9" ht="15.3" x14ac:dyDescent="0.5">
      <c r="A931" s="167" t="s">
        <v>1074</v>
      </c>
      <c r="B931" s="70" t="s">
        <v>1890</v>
      </c>
      <c r="C931" s="4" t="s">
        <v>195</v>
      </c>
      <c r="D931" s="167" t="s">
        <v>939</v>
      </c>
      <c r="E931" s="167" t="s">
        <v>2485</v>
      </c>
      <c r="F931" s="167" t="s">
        <v>2488</v>
      </c>
      <c r="G931" s="168">
        <f t="shared" si="134"/>
        <v>4.3209876543209872E-3</v>
      </c>
      <c r="H931" s="167">
        <v>3</v>
      </c>
      <c r="I931" s="168">
        <f t="shared" si="132"/>
        <v>1.4403292181069957E-3</v>
      </c>
    </row>
    <row r="932" spans="1:9" ht="15.3" x14ac:dyDescent="0.5">
      <c r="A932" s="167" t="s">
        <v>1075</v>
      </c>
      <c r="B932" s="70" t="s">
        <v>1891</v>
      </c>
      <c r="C932" s="4" t="s">
        <v>195</v>
      </c>
      <c r="D932" s="167" t="s">
        <v>939</v>
      </c>
      <c r="E932" s="167" t="s">
        <v>2485</v>
      </c>
      <c r="F932" s="167" t="s">
        <v>2488</v>
      </c>
      <c r="G932" s="168">
        <f t="shared" si="134"/>
        <v>4.3209876543209872E-3</v>
      </c>
      <c r="H932" s="167">
        <v>3</v>
      </c>
      <c r="I932" s="168">
        <f t="shared" si="132"/>
        <v>1.4403292181069957E-3</v>
      </c>
    </row>
    <row r="933" spans="1:9" ht="15.3" x14ac:dyDescent="0.5">
      <c r="A933" s="167" t="s">
        <v>1076</v>
      </c>
      <c r="B933" s="70" t="s">
        <v>1892</v>
      </c>
      <c r="C933" s="4" t="s">
        <v>195</v>
      </c>
      <c r="D933" s="167" t="s">
        <v>939</v>
      </c>
      <c r="E933" s="167" t="s">
        <v>2485</v>
      </c>
      <c r="F933" s="167" t="s">
        <v>2488</v>
      </c>
      <c r="G933" s="168">
        <f t="shared" si="134"/>
        <v>4.3209876543209872E-3</v>
      </c>
      <c r="H933" s="167">
        <v>3</v>
      </c>
      <c r="I933" s="168">
        <f t="shared" si="132"/>
        <v>1.4403292181069957E-3</v>
      </c>
    </row>
    <row r="934" spans="1:9" ht="15.3" x14ac:dyDescent="0.5">
      <c r="A934" s="167" t="s">
        <v>1763</v>
      </c>
      <c r="B934" s="70" t="s">
        <v>1929</v>
      </c>
      <c r="C934" s="4" t="s">
        <v>195</v>
      </c>
      <c r="D934" s="167" t="s">
        <v>939</v>
      </c>
      <c r="E934" s="167" t="s">
        <v>2485</v>
      </c>
      <c r="F934" s="167" t="s">
        <v>2488</v>
      </c>
      <c r="G934" s="168">
        <f t="shared" si="134"/>
        <v>4.3209876543209872E-3</v>
      </c>
      <c r="H934" s="167">
        <v>3</v>
      </c>
      <c r="I934" s="168">
        <f t="shared" si="132"/>
        <v>1.4403292181069957E-3</v>
      </c>
    </row>
    <row r="935" spans="1:9" ht="15.3" x14ac:dyDescent="0.5">
      <c r="A935" s="167" t="s">
        <v>1764</v>
      </c>
      <c r="B935" s="70" t="s">
        <v>1893</v>
      </c>
      <c r="C935" s="4" t="s">
        <v>195</v>
      </c>
      <c r="D935" s="167" t="s">
        <v>940</v>
      </c>
      <c r="E935" s="167" t="s">
        <v>2486</v>
      </c>
      <c r="F935" s="167" t="s">
        <v>2489</v>
      </c>
      <c r="G935" s="168">
        <f>2/1620</f>
        <v>1.2345679012345679E-3</v>
      </c>
      <c r="H935" s="167">
        <v>3</v>
      </c>
      <c r="I935" s="168">
        <f t="shared" si="132"/>
        <v>4.1152263374485596E-4</v>
      </c>
    </row>
    <row r="936" spans="1:9" ht="15.3" x14ac:dyDescent="0.5">
      <c r="A936" s="167" t="s">
        <v>1765</v>
      </c>
      <c r="B936" s="70" t="s">
        <v>965</v>
      </c>
      <c r="C936" s="4" t="s">
        <v>196</v>
      </c>
      <c r="D936" s="171" t="s">
        <v>940</v>
      </c>
      <c r="E936" s="167" t="s">
        <v>2486</v>
      </c>
      <c r="F936" s="167" t="s">
        <v>2489</v>
      </c>
      <c r="G936" s="168">
        <f>2/1620</f>
        <v>1.2345679012345679E-3</v>
      </c>
      <c r="H936" s="167">
        <v>3</v>
      </c>
      <c r="I936" s="168">
        <f t="shared" si="132"/>
        <v>4.1152263374485596E-4</v>
      </c>
    </row>
    <row r="937" spans="1:9" ht="15.3" x14ac:dyDescent="0.5">
      <c r="A937" s="167" t="s">
        <v>1766</v>
      </c>
      <c r="B937" s="70" t="s">
        <v>1790</v>
      </c>
      <c r="C937" s="4" t="s">
        <v>125</v>
      </c>
      <c r="D937" s="171" t="s">
        <v>333</v>
      </c>
      <c r="E937" s="167" t="s">
        <v>2487</v>
      </c>
      <c r="F937" s="167" t="s">
        <v>2490</v>
      </c>
      <c r="G937" s="168">
        <f>1/1620</f>
        <v>6.1728395061728394E-4</v>
      </c>
      <c r="H937" s="167">
        <v>3</v>
      </c>
      <c r="I937" s="168">
        <f t="shared" si="132"/>
        <v>2.0576131687242798E-4</v>
      </c>
    </row>
    <row r="938" spans="1:9" ht="15.3" x14ac:dyDescent="0.5">
      <c r="A938" s="167" t="s">
        <v>1767</v>
      </c>
      <c r="B938" s="70" t="s">
        <v>1791</v>
      </c>
      <c r="C938" s="4" t="s">
        <v>195</v>
      </c>
      <c r="D938" s="171" t="s">
        <v>333</v>
      </c>
      <c r="E938" s="167" t="s">
        <v>2487</v>
      </c>
      <c r="F938" s="167" t="s">
        <v>2490</v>
      </c>
      <c r="G938" s="168">
        <f t="shared" ref="G938:G940" si="135">1/1620</f>
        <v>6.1728395061728394E-4</v>
      </c>
      <c r="H938" s="167">
        <v>5</v>
      </c>
      <c r="I938" s="168">
        <f t="shared" si="132"/>
        <v>1.2345679012345679E-4</v>
      </c>
    </row>
    <row r="939" spans="1:9" ht="15.3" x14ac:dyDescent="0.5">
      <c r="A939" s="167" t="s">
        <v>1768</v>
      </c>
      <c r="B939" s="70" t="s">
        <v>1894</v>
      </c>
      <c r="C939" s="4" t="s">
        <v>195</v>
      </c>
      <c r="D939" s="171" t="s">
        <v>333</v>
      </c>
      <c r="E939" s="167" t="s">
        <v>2487</v>
      </c>
      <c r="F939" s="167" t="s">
        <v>2490</v>
      </c>
      <c r="G939" s="168">
        <f t="shared" si="135"/>
        <v>6.1728395061728394E-4</v>
      </c>
      <c r="H939" s="167">
        <v>5</v>
      </c>
      <c r="I939" s="168">
        <f t="shared" si="132"/>
        <v>1.2345679012345679E-4</v>
      </c>
    </row>
    <row r="940" spans="1:9" ht="15.3" x14ac:dyDescent="0.5">
      <c r="A940" s="167" t="s">
        <v>1769</v>
      </c>
      <c r="B940" s="70" t="s">
        <v>1895</v>
      </c>
      <c r="C940" s="4" t="s">
        <v>195</v>
      </c>
      <c r="D940" s="171" t="s">
        <v>333</v>
      </c>
      <c r="E940" s="167" t="s">
        <v>2487</v>
      </c>
      <c r="F940" s="167" t="s">
        <v>2490</v>
      </c>
      <c r="G940" s="168">
        <f t="shared" si="135"/>
        <v>6.1728395061728394E-4</v>
      </c>
      <c r="H940" s="167">
        <v>5</v>
      </c>
      <c r="I940" s="168">
        <f t="shared" si="132"/>
        <v>1.2345679012345679E-4</v>
      </c>
    </row>
    <row r="941" spans="1:9" ht="15.3" x14ac:dyDescent="0.5">
      <c r="A941" s="167" t="s">
        <v>1770</v>
      </c>
      <c r="B941" s="70" t="s">
        <v>1896</v>
      </c>
      <c r="C941" s="4" t="s">
        <v>195</v>
      </c>
      <c r="D941" s="167" t="s">
        <v>939</v>
      </c>
      <c r="E941" s="167" t="s">
        <v>2414</v>
      </c>
      <c r="F941" s="167" t="s">
        <v>2415</v>
      </c>
      <c r="G941" s="168">
        <f t="shared" ref="G941" si="136">7/1440</f>
        <v>4.8611111111111112E-3</v>
      </c>
      <c r="H941" s="167">
        <v>3</v>
      </c>
      <c r="I941" s="168">
        <f t="shared" si="132"/>
        <v>1.6203703703703703E-3</v>
      </c>
    </row>
    <row r="942" spans="1:9" ht="15.3" x14ac:dyDescent="0.5">
      <c r="A942" s="167" t="s">
        <v>1771</v>
      </c>
      <c r="B942" s="70" t="s">
        <v>1897</v>
      </c>
      <c r="C942" s="4" t="s">
        <v>195</v>
      </c>
      <c r="D942" s="167" t="s">
        <v>939</v>
      </c>
      <c r="E942" s="167" t="s">
        <v>2485</v>
      </c>
      <c r="F942" s="167" t="s">
        <v>2488</v>
      </c>
      <c r="G942" s="168">
        <f t="shared" ref="G942" si="137">7/1620</f>
        <v>4.3209876543209872E-3</v>
      </c>
      <c r="H942" s="167">
        <v>3</v>
      </c>
      <c r="I942" s="168">
        <f t="shared" si="132"/>
        <v>1.4403292181069957E-3</v>
      </c>
    </row>
    <row r="943" spans="1:9" ht="15.3" x14ac:dyDescent="0.5">
      <c r="A943" s="167" t="s">
        <v>1772</v>
      </c>
      <c r="B943" s="70" t="s">
        <v>1930</v>
      </c>
      <c r="C943" s="4" t="s">
        <v>125</v>
      </c>
      <c r="D943" s="171" t="s">
        <v>287</v>
      </c>
      <c r="E943" s="167" t="s">
        <v>2427</v>
      </c>
      <c r="F943" s="167" t="s">
        <v>2394</v>
      </c>
      <c r="G943" s="168">
        <f>1/360</f>
        <v>2.7777777777777779E-3</v>
      </c>
      <c r="H943" s="167">
        <v>3</v>
      </c>
      <c r="I943" s="168">
        <f t="shared" si="132"/>
        <v>9.2592592592592596E-4</v>
      </c>
    </row>
    <row r="944" spans="1:9" ht="15.3" x14ac:dyDescent="0.5">
      <c r="A944" s="167" t="s">
        <v>1773</v>
      </c>
      <c r="B944" s="70" t="s">
        <v>770</v>
      </c>
      <c r="C944" s="4" t="s">
        <v>195</v>
      </c>
      <c r="D944" s="171" t="s">
        <v>333</v>
      </c>
      <c r="E944" s="167" t="s">
        <v>2487</v>
      </c>
      <c r="F944" s="167" t="s">
        <v>2490</v>
      </c>
      <c r="G944" s="168">
        <f t="shared" ref="G944" si="138">1/1620</f>
        <v>6.1728395061728394E-4</v>
      </c>
      <c r="H944" s="167">
        <v>3</v>
      </c>
      <c r="I944" s="168">
        <f t="shared" si="132"/>
        <v>2.0576131687242798E-4</v>
      </c>
    </row>
    <row r="945" spans="1:9" ht="15.3" x14ac:dyDescent="0.5">
      <c r="A945" s="167" t="s">
        <v>1774</v>
      </c>
      <c r="B945" s="70" t="s">
        <v>2326</v>
      </c>
      <c r="C945" s="4" t="s">
        <v>197</v>
      </c>
      <c r="D945" s="171" t="s">
        <v>287</v>
      </c>
      <c r="E945" s="167" t="s">
        <v>2377</v>
      </c>
      <c r="F945" s="167" t="s">
        <v>2394</v>
      </c>
      <c r="G945" s="168">
        <f t="shared" ref="G945:G950" si="139">1/360</f>
        <v>2.7777777777777779E-3</v>
      </c>
      <c r="H945" s="167">
        <v>3</v>
      </c>
      <c r="I945" s="168">
        <f t="shared" ref="I945:I968" si="140">G945/H945</f>
        <v>9.2592592592592596E-4</v>
      </c>
    </row>
    <row r="946" spans="1:9" ht="15.3" x14ac:dyDescent="0.5">
      <c r="A946" s="167" t="s">
        <v>1775</v>
      </c>
      <c r="B946" s="70" t="s">
        <v>2327</v>
      </c>
      <c r="C946" s="4" t="s">
        <v>197</v>
      </c>
      <c r="D946" s="171" t="s">
        <v>287</v>
      </c>
      <c r="E946" s="167" t="s">
        <v>2377</v>
      </c>
      <c r="F946" s="167" t="s">
        <v>2394</v>
      </c>
      <c r="G946" s="168">
        <f t="shared" si="139"/>
        <v>2.7777777777777779E-3</v>
      </c>
      <c r="H946" s="167">
        <v>3</v>
      </c>
      <c r="I946" s="168">
        <f t="shared" si="140"/>
        <v>9.2592592592592596E-4</v>
      </c>
    </row>
    <row r="947" spans="1:9" ht="15.3" x14ac:dyDescent="0.5">
      <c r="A947" s="167" t="s">
        <v>1776</v>
      </c>
      <c r="B947" s="70" t="s">
        <v>2328</v>
      </c>
      <c r="C947" s="4" t="s">
        <v>197</v>
      </c>
      <c r="D947" s="171" t="s">
        <v>287</v>
      </c>
      <c r="E947" s="167" t="s">
        <v>2377</v>
      </c>
      <c r="F947" s="167" t="s">
        <v>2394</v>
      </c>
      <c r="G947" s="168">
        <f t="shared" si="139"/>
        <v>2.7777777777777779E-3</v>
      </c>
      <c r="H947" s="167">
        <v>3</v>
      </c>
      <c r="I947" s="168">
        <f t="shared" si="140"/>
        <v>9.2592592592592596E-4</v>
      </c>
    </row>
    <row r="948" spans="1:9" ht="15.3" x14ac:dyDescent="0.5">
      <c r="A948" s="167" t="s">
        <v>1777</v>
      </c>
      <c r="B948" s="70" t="s">
        <v>2329</v>
      </c>
      <c r="C948" s="4" t="s">
        <v>197</v>
      </c>
      <c r="D948" s="171" t="s">
        <v>287</v>
      </c>
      <c r="E948" s="167" t="s">
        <v>2377</v>
      </c>
      <c r="F948" s="167" t="s">
        <v>2394</v>
      </c>
      <c r="G948" s="168">
        <f t="shared" si="139"/>
        <v>2.7777777777777779E-3</v>
      </c>
      <c r="H948" s="167">
        <v>3</v>
      </c>
      <c r="I948" s="168">
        <f t="shared" si="140"/>
        <v>9.2592592592592596E-4</v>
      </c>
    </row>
    <row r="949" spans="1:9" ht="15.3" x14ac:dyDescent="0.5">
      <c r="A949" s="167" t="s">
        <v>1778</v>
      </c>
      <c r="B949" s="70" t="s">
        <v>2330</v>
      </c>
      <c r="C949" s="4" t="s">
        <v>197</v>
      </c>
      <c r="D949" s="171" t="s">
        <v>287</v>
      </c>
      <c r="E949" s="167" t="s">
        <v>2377</v>
      </c>
      <c r="F949" s="167" t="s">
        <v>2394</v>
      </c>
      <c r="G949" s="168">
        <f t="shared" si="139"/>
        <v>2.7777777777777779E-3</v>
      </c>
      <c r="H949" s="167">
        <v>3</v>
      </c>
      <c r="I949" s="168">
        <f t="shared" si="140"/>
        <v>9.2592592592592596E-4</v>
      </c>
    </row>
    <row r="950" spans="1:9" ht="15.3" x14ac:dyDescent="0.5">
      <c r="A950" s="167" t="s">
        <v>1779</v>
      </c>
      <c r="B950" s="70" t="s">
        <v>2331</v>
      </c>
      <c r="C950" s="4" t="s">
        <v>195</v>
      </c>
      <c r="D950" s="171" t="s">
        <v>287</v>
      </c>
      <c r="E950" s="167" t="s">
        <v>2377</v>
      </c>
      <c r="F950" s="167" t="s">
        <v>2394</v>
      </c>
      <c r="G950" s="168">
        <f t="shared" si="139"/>
        <v>2.7777777777777779E-3</v>
      </c>
      <c r="H950" s="167">
        <v>3</v>
      </c>
      <c r="I950" s="168">
        <f t="shared" si="140"/>
        <v>9.2592592592592596E-4</v>
      </c>
    </row>
    <row r="951" spans="1:9" ht="15.3" x14ac:dyDescent="0.5">
      <c r="A951" s="167" t="s">
        <v>1780</v>
      </c>
      <c r="B951" s="70" t="s">
        <v>2332</v>
      </c>
      <c r="C951" s="4" t="s">
        <v>125</v>
      </c>
      <c r="D951" s="167" t="s">
        <v>939</v>
      </c>
      <c r="E951" s="167" t="s">
        <v>2485</v>
      </c>
      <c r="F951" s="167" t="s">
        <v>2488</v>
      </c>
      <c r="G951" s="168">
        <f t="shared" ref="G951:G954" si="141">7/1620</f>
        <v>4.3209876543209872E-3</v>
      </c>
      <c r="H951" s="167">
        <v>3</v>
      </c>
      <c r="I951" s="168">
        <f t="shared" si="140"/>
        <v>1.4403292181069957E-3</v>
      </c>
    </row>
    <row r="952" spans="1:9" ht="30.6" x14ac:dyDescent="0.5">
      <c r="A952" s="167" t="s">
        <v>1781</v>
      </c>
      <c r="B952" s="70" t="s">
        <v>2333</v>
      </c>
      <c r="C952" s="4" t="s">
        <v>125</v>
      </c>
      <c r="D952" s="167" t="s">
        <v>939</v>
      </c>
      <c r="E952" s="167" t="s">
        <v>2485</v>
      </c>
      <c r="F952" s="167" t="s">
        <v>2488</v>
      </c>
      <c r="G952" s="168">
        <f t="shared" si="141"/>
        <v>4.3209876543209872E-3</v>
      </c>
      <c r="H952" s="167">
        <v>3</v>
      </c>
      <c r="I952" s="168">
        <f t="shared" si="140"/>
        <v>1.4403292181069957E-3</v>
      </c>
    </row>
    <row r="953" spans="1:9" ht="15.3" x14ac:dyDescent="0.5">
      <c r="A953" s="167" t="s">
        <v>1782</v>
      </c>
      <c r="B953" s="70" t="s">
        <v>2334</v>
      </c>
      <c r="C953" s="4" t="s">
        <v>125</v>
      </c>
      <c r="D953" s="167" t="s">
        <v>939</v>
      </c>
      <c r="E953" s="167" t="s">
        <v>2485</v>
      </c>
      <c r="F953" s="167" t="s">
        <v>2488</v>
      </c>
      <c r="G953" s="168">
        <f t="shared" si="141"/>
        <v>4.3209876543209872E-3</v>
      </c>
      <c r="H953" s="167">
        <v>3</v>
      </c>
      <c r="I953" s="168">
        <f t="shared" si="140"/>
        <v>1.4403292181069957E-3</v>
      </c>
    </row>
    <row r="954" spans="1:9" ht="15.3" x14ac:dyDescent="0.5">
      <c r="A954" s="167" t="s">
        <v>1783</v>
      </c>
      <c r="B954" s="70" t="s">
        <v>2335</v>
      </c>
      <c r="C954" s="4" t="s">
        <v>125</v>
      </c>
      <c r="D954" s="167" t="s">
        <v>939</v>
      </c>
      <c r="E954" s="167" t="s">
        <v>2485</v>
      </c>
      <c r="F954" s="167" t="s">
        <v>2488</v>
      </c>
      <c r="G954" s="168">
        <f t="shared" si="141"/>
        <v>4.3209876543209872E-3</v>
      </c>
      <c r="H954" s="167">
        <v>3</v>
      </c>
      <c r="I954" s="168">
        <f t="shared" si="140"/>
        <v>1.4403292181069957E-3</v>
      </c>
    </row>
    <row r="955" spans="1:9" ht="15.3" x14ac:dyDescent="0.5">
      <c r="A955" s="167" t="s">
        <v>1784</v>
      </c>
      <c r="B955" s="70" t="s">
        <v>993</v>
      </c>
      <c r="C955" s="4" t="s">
        <v>125</v>
      </c>
      <c r="D955" s="171" t="s">
        <v>333</v>
      </c>
      <c r="E955" s="167" t="s">
        <v>2487</v>
      </c>
      <c r="F955" s="167" t="s">
        <v>2490</v>
      </c>
      <c r="G955" s="168">
        <f t="shared" ref="G955" si="142">1/1620</f>
        <v>6.1728395061728394E-4</v>
      </c>
      <c r="H955" s="167">
        <v>5</v>
      </c>
      <c r="I955" s="168">
        <f t="shared" si="140"/>
        <v>1.2345679012345679E-4</v>
      </c>
    </row>
    <row r="956" spans="1:9" ht="15.3" x14ac:dyDescent="0.5">
      <c r="A956" s="167" t="s">
        <v>1785</v>
      </c>
      <c r="B956" s="70" t="s">
        <v>2336</v>
      </c>
      <c r="C956" s="4" t="s">
        <v>125</v>
      </c>
      <c r="D956" s="171" t="s">
        <v>287</v>
      </c>
      <c r="E956" s="167" t="s">
        <v>2377</v>
      </c>
      <c r="F956" s="167" t="s">
        <v>2394</v>
      </c>
      <c r="G956" s="168">
        <f t="shared" ref="G956:G968" si="143">1/360</f>
        <v>2.7777777777777779E-3</v>
      </c>
      <c r="H956" s="167">
        <v>3</v>
      </c>
      <c r="I956" s="168">
        <f t="shared" si="140"/>
        <v>9.2592592592592596E-4</v>
      </c>
    </row>
    <row r="957" spans="1:9" ht="15.3" x14ac:dyDescent="0.5">
      <c r="A957" s="167" t="s">
        <v>1786</v>
      </c>
      <c r="B957" s="70" t="s">
        <v>2337</v>
      </c>
      <c r="C957" s="4" t="s">
        <v>125</v>
      </c>
      <c r="D957" s="171" t="s">
        <v>287</v>
      </c>
      <c r="E957" s="167" t="s">
        <v>2377</v>
      </c>
      <c r="F957" s="167" t="s">
        <v>2394</v>
      </c>
      <c r="G957" s="168">
        <f t="shared" si="143"/>
        <v>2.7777777777777779E-3</v>
      </c>
      <c r="H957" s="167">
        <v>3</v>
      </c>
      <c r="I957" s="168">
        <f t="shared" si="140"/>
        <v>9.2592592592592596E-4</v>
      </c>
    </row>
    <row r="958" spans="1:9" ht="15.3" x14ac:dyDescent="0.5">
      <c r="A958" s="167" t="s">
        <v>1787</v>
      </c>
      <c r="B958" s="70" t="s">
        <v>2338</v>
      </c>
      <c r="C958" s="4" t="s">
        <v>125</v>
      </c>
      <c r="D958" s="171" t="s">
        <v>287</v>
      </c>
      <c r="E958" s="167" t="s">
        <v>2377</v>
      </c>
      <c r="F958" s="167" t="s">
        <v>2394</v>
      </c>
      <c r="G958" s="168">
        <f t="shared" si="143"/>
        <v>2.7777777777777779E-3</v>
      </c>
      <c r="H958" s="167">
        <v>3</v>
      </c>
      <c r="I958" s="168">
        <f t="shared" si="140"/>
        <v>9.2592592592592596E-4</v>
      </c>
    </row>
    <row r="959" spans="1:9" ht="15.3" x14ac:dyDescent="0.5">
      <c r="A959" s="167" t="s">
        <v>1788</v>
      </c>
      <c r="B959" s="70" t="s">
        <v>2339</v>
      </c>
      <c r="C959" s="4" t="s">
        <v>125</v>
      </c>
      <c r="D959" s="171" t="s">
        <v>287</v>
      </c>
      <c r="E959" s="167" t="s">
        <v>2377</v>
      </c>
      <c r="F959" s="167" t="s">
        <v>2394</v>
      </c>
      <c r="G959" s="168">
        <f t="shared" si="143"/>
        <v>2.7777777777777779E-3</v>
      </c>
      <c r="H959" s="167">
        <v>3</v>
      </c>
      <c r="I959" s="168">
        <f t="shared" si="140"/>
        <v>9.2592592592592596E-4</v>
      </c>
    </row>
    <row r="960" spans="1:9" ht="15.3" x14ac:dyDescent="0.5">
      <c r="A960" s="167" t="s">
        <v>2465</v>
      </c>
      <c r="B960" s="70" t="s">
        <v>2340</v>
      </c>
      <c r="C960" s="4" t="s">
        <v>125</v>
      </c>
      <c r="D960" s="171" t="s">
        <v>287</v>
      </c>
      <c r="E960" s="167" t="s">
        <v>2377</v>
      </c>
      <c r="F960" s="167" t="s">
        <v>2394</v>
      </c>
      <c r="G960" s="168">
        <f t="shared" si="143"/>
        <v>2.7777777777777779E-3</v>
      </c>
      <c r="H960" s="167">
        <v>3</v>
      </c>
      <c r="I960" s="168">
        <f t="shared" si="140"/>
        <v>9.2592592592592596E-4</v>
      </c>
    </row>
    <row r="961" spans="1:9" ht="15.3" x14ac:dyDescent="0.5">
      <c r="A961" s="167" t="s">
        <v>2466</v>
      </c>
      <c r="B961" s="70" t="s">
        <v>2341</v>
      </c>
      <c r="C961" s="4" t="s">
        <v>125</v>
      </c>
      <c r="D961" s="171" t="s">
        <v>287</v>
      </c>
      <c r="E961" s="167" t="s">
        <v>2377</v>
      </c>
      <c r="F961" s="167" t="s">
        <v>2394</v>
      </c>
      <c r="G961" s="168">
        <f t="shared" si="143"/>
        <v>2.7777777777777779E-3</v>
      </c>
      <c r="H961" s="167">
        <v>3</v>
      </c>
      <c r="I961" s="168">
        <f t="shared" si="140"/>
        <v>9.2592592592592596E-4</v>
      </c>
    </row>
    <row r="962" spans="1:9" ht="15.3" x14ac:dyDescent="0.5">
      <c r="A962" s="167" t="s">
        <v>2467</v>
      </c>
      <c r="B962" s="70" t="s">
        <v>2342</v>
      </c>
      <c r="C962" s="4" t="s">
        <v>125</v>
      </c>
      <c r="D962" s="171" t="s">
        <v>287</v>
      </c>
      <c r="E962" s="167" t="s">
        <v>2377</v>
      </c>
      <c r="F962" s="167" t="s">
        <v>2394</v>
      </c>
      <c r="G962" s="168">
        <f t="shared" si="143"/>
        <v>2.7777777777777779E-3</v>
      </c>
      <c r="H962" s="167">
        <v>3</v>
      </c>
      <c r="I962" s="168">
        <f t="shared" si="140"/>
        <v>9.2592592592592596E-4</v>
      </c>
    </row>
    <row r="963" spans="1:9" ht="15.3" x14ac:dyDescent="0.5">
      <c r="A963" s="167" t="s">
        <v>2468</v>
      </c>
      <c r="B963" s="70" t="s">
        <v>2348</v>
      </c>
      <c r="C963" s="4" t="s">
        <v>125</v>
      </c>
      <c r="D963" s="171" t="s">
        <v>287</v>
      </c>
      <c r="E963" s="167" t="s">
        <v>2377</v>
      </c>
      <c r="F963" s="167" t="s">
        <v>2394</v>
      </c>
      <c r="G963" s="168">
        <f t="shared" si="143"/>
        <v>2.7777777777777779E-3</v>
      </c>
      <c r="H963" s="167">
        <v>3</v>
      </c>
      <c r="I963" s="168">
        <f t="shared" si="140"/>
        <v>9.2592592592592596E-4</v>
      </c>
    </row>
    <row r="964" spans="1:9" ht="15.3" x14ac:dyDescent="0.5">
      <c r="A964" s="167" t="s">
        <v>2469</v>
      </c>
      <c r="B964" s="70" t="s">
        <v>2343</v>
      </c>
      <c r="C964" s="4" t="s">
        <v>197</v>
      </c>
      <c r="D964" s="171" t="s">
        <v>287</v>
      </c>
      <c r="E964" s="167" t="s">
        <v>2377</v>
      </c>
      <c r="F964" s="167" t="s">
        <v>2394</v>
      </c>
      <c r="G964" s="168">
        <f t="shared" si="143"/>
        <v>2.7777777777777779E-3</v>
      </c>
      <c r="H964" s="167">
        <v>3</v>
      </c>
      <c r="I964" s="168">
        <f t="shared" si="140"/>
        <v>9.2592592592592596E-4</v>
      </c>
    </row>
    <row r="965" spans="1:9" ht="30.6" x14ac:dyDescent="0.5">
      <c r="A965" s="167" t="s">
        <v>2470</v>
      </c>
      <c r="B965" s="16" t="s">
        <v>2344</v>
      </c>
      <c r="C965" s="4" t="s">
        <v>125</v>
      </c>
      <c r="D965" s="171" t="s">
        <v>287</v>
      </c>
      <c r="E965" s="167" t="s">
        <v>2377</v>
      </c>
      <c r="F965" s="167" t="s">
        <v>2394</v>
      </c>
      <c r="G965" s="168">
        <f t="shared" si="143"/>
        <v>2.7777777777777779E-3</v>
      </c>
      <c r="H965" s="167">
        <v>3</v>
      </c>
      <c r="I965" s="168">
        <f t="shared" si="140"/>
        <v>9.2592592592592596E-4</v>
      </c>
    </row>
    <row r="966" spans="1:9" ht="30.6" x14ac:dyDescent="0.5">
      <c r="A966" s="167" t="s">
        <v>2471</v>
      </c>
      <c r="B966" s="16" t="s">
        <v>2345</v>
      </c>
      <c r="C966" s="4" t="s">
        <v>125</v>
      </c>
      <c r="D966" s="171" t="s">
        <v>287</v>
      </c>
      <c r="E966" s="167" t="s">
        <v>2377</v>
      </c>
      <c r="F966" s="167" t="s">
        <v>2394</v>
      </c>
      <c r="G966" s="168">
        <f t="shared" si="143"/>
        <v>2.7777777777777779E-3</v>
      </c>
      <c r="H966" s="167">
        <v>3</v>
      </c>
      <c r="I966" s="168">
        <f t="shared" si="140"/>
        <v>9.2592592592592596E-4</v>
      </c>
    </row>
    <row r="967" spans="1:9" ht="16.149999999999999" customHeight="1" x14ac:dyDescent="0.5">
      <c r="A967" s="167" t="s">
        <v>2472</v>
      </c>
      <c r="B967" s="16" t="s">
        <v>2346</v>
      </c>
      <c r="C967" s="4" t="s">
        <v>125</v>
      </c>
      <c r="D967" s="171" t="s">
        <v>287</v>
      </c>
      <c r="E967" s="167" t="s">
        <v>2377</v>
      </c>
      <c r="F967" s="167" t="s">
        <v>2394</v>
      </c>
      <c r="G967" s="168">
        <f t="shared" si="143"/>
        <v>2.7777777777777779E-3</v>
      </c>
      <c r="H967" s="167">
        <v>3</v>
      </c>
      <c r="I967" s="168">
        <f t="shared" si="140"/>
        <v>9.2592592592592596E-4</v>
      </c>
    </row>
    <row r="968" spans="1:9" ht="45.9" x14ac:dyDescent="0.5">
      <c r="A968" s="167" t="s">
        <v>2473</v>
      </c>
      <c r="B968" s="16" t="s">
        <v>2347</v>
      </c>
      <c r="C968" s="4" t="s">
        <v>125</v>
      </c>
      <c r="D968" s="171" t="s">
        <v>287</v>
      </c>
      <c r="E968" s="167" t="s">
        <v>2377</v>
      </c>
      <c r="F968" s="167" t="s">
        <v>2394</v>
      </c>
      <c r="G968" s="168">
        <f t="shared" si="143"/>
        <v>2.7777777777777779E-3</v>
      </c>
      <c r="H968" s="167">
        <v>3</v>
      </c>
      <c r="I968" s="168">
        <f t="shared" si="140"/>
        <v>9.2592592592592596E-4</v>
      </c>
    </row>
    <row r="969" spans="1:9" ht="15.3" x14ac:dyDescent="0.5">
      <c r="A969" s="169">
        <v>9</v>
      </c>
      <c r="B969" s="165" t="s">
        <v>1029</v>
      </c>
      <c r="C969" s="167"/>
      <c r="D969" s="167"/>
      <c r="E969" s="167"/>
      <c r="F969" s="167"/>
      <c r="G969" s="167"/>
      <c r="H969" s="167"/>
      <c r="I969" s="169" t="s">
        <v>1590</v>
      </c>
    </row>
    <row r="970" spans="1:9" ht="15.3" x14ac:dyDescent="0.5">
      <c r="A970" s="167" t="s">
        <v>530</v>
      </c>
      <c r="B970" s="3" t="s">
        <v>846</v>
      </c>
      <c r="C970" s="4" t="s">
        <v>125</v>
      </c>
      <c r="D970" s="118" t="s">
        <v>1111</v>
      </c>
      <c r="E970" s="167" t="s">
        <v>2498</v>
      </c>
      <c r="F970" s="167" t="s">
        <v>2506</v>
      </c>
      <c r="G970" s="168">
        <f>3/1620</f>
        <v>1.8518518518518519E-3</v>
      </c>
      <c r="H970" s="167">
        <v>3</v>
      </c>
      <c r="I970" s="168">
        <f>G970/H970</f>
        <v>6.1728395061728394E-4</v>
      </c>
    </row>
    <row r="971" spans="1:9" ht="15.3" x14ac:dyDescent="0.5">
      <c r="A971" s="167" t="s">
        <v>531</v>
      </c>
      <c r="B971" s="3" t="s">
        <v>847</v>
      </c>
      <c r="C971" s="4" t="s">
        <v>125</v>
      </c>
      <c r="D971" s="118" t="s">
        <v>566</v>
      </c>
      <c r="E971" s="167" t="s">
        <v>2511</v>
      </c>
      <c r="F971" s="167" t="s">
        <v>2512</v>
      </c>
      <c r="G971" s="168">
        <f>4/1620</f>
        <v>2.4691358024691358E-3</v>
      </c>
      <c r="H971" s="167">
        <v>3</v>
      </c>
      <c r="I971" s="168">
        <f t="shared" ref="I971:I981" si="144">G971/H971</f>
        <v>8.2304526748971192E-4</v>
      </c>
    </row>
    <row r="972" spans="1:9" ht="15.3" x14ac:dyDescent="0.5">
      <c r="A972" s="167" t="s">
        <v>532</v>
      </c>
      <c r="B972" s="3" t="s">
        <v>848</v>
      </c>
      <c r="C972" s="4" t="s">
        <v>125</v>
      </c>
      <c r="D972" s="118" t="s">
        <v>333</v>
      </c>
      <c r="E972" s="167" t="s">
        <v>2487</v>
      </c>
      <c r="F972" s="167" t="s">
        <v>2490</v>
      </c>
      <c r="G972" s="168">
        <f>1/1620</f>
        <v>6.1728395061728394E-4</v>
      </c>
      <c r="H972" s="167">
        <v>3</v>
      </c>
      <c r="I972" s="168">
        <f t="shared" si="144"/>
        <v>2.0576131687242798E-4</v>
      </c>
    </row>
    <row r="973" spans="1:9" ht="15.3" x14ac:dyDescent="0.5">
      <c r="A973" s="167" t="s">
        <v>533</v>
      </c>
      <c r="B973" s="3" t="s">
        <v>849</v>
      </c>
      <c r="C973" s="4" t="s">
        <v>125</v>
      </c>
      <c r="D973" s="118" t="s">
        <v>566</v>
      </c>
      <c r="E973" s="167" t="s">
        <v>2511</v>
      </c>
      <c r="F973" s="167" t="s">
        <v>2512</v>
      </c>
      <c r="G973" s="168">
        <f>4/1620</f>
        <v>2.4691358024691358E-3</v>
      </c>
      <c r="H973" s="167">
        <v>3</v>
      </c>
      <c r="I973" s="168">
        <f t="shared" si="144"/>
        <v>8.2304526748971192E-4</v>
      </c>
    </row>
    <row r="974" spans="1:9" ht="15.3" x14ac:dyDescent="0.5">
      <c r="A974" s="167" t="s">
        <v>534</v>
      </c>
      <c r="B974" s="3" t="s">
        <v>850</v>
      </c>
      <c r="C974" s="4" t="s">
        <v>125</v>
      </c>
      <c r="D974" s="118" t="s">
        <v>566</v>
      </c>
      <c r="E974" s="167" t="s">
        <v>2511</v>
      </c>
      <c r="F974" s="167" t="s">
        <v>2512</v>
      </c>
      <c r="G974" s="168">
        <f>4/1620</f>
        <v>2.4691358024691358E-3</v>
      </c>
      <c r="H974" s="167">
        <v>3</v>
      </c>
      <c r="I974" s="168">
        <f t="shared" si="144"/>
        <v>8.2304526748971192E-4</v>
      </c>
    </row>
    <row r="975" spans="1:9" ht="15.3" x14ac:dyDescent="0.5">
      <c r="A975" s="167" t="s">
        <v>535</v>
      </c>
      <c r="B975" s="3" t="s">
        <v>1195</v>
      </c>
      <c r="C975" s="4" t="s">
        <v>125</v>
      </c>
      <c r="D975" s="118" t="s">
        <v>940</v>
      </c>
      <c r="E975" s="167" t="s">
        <v>2486</v>
      </c>
      <c r="F975" s="167" t="s">
        <v>2489</v>
      </c>
      <c r="G975" s="168">
        <f>2/1620</f>
        <v>1.2345679012345679E-3</v>
      </c>
      <c r="H975" s="167">
        <v>5</v>
      </c>
      <c r="I975" s="168">
        <f t="shared" si="144"/>
        <v>2.4691358024691359E-4</v>
      </c>
    </row>
    <row r="976" spans="1:9" ht="15.3" x14ac:dyDescent="0.5">
      <c r="A976" s="167" t="s">
        <v>536</v>
      </c>
      <c r="B976" s="3" t="s">
        <v>1030</v>
      </c>
      <c r="C976" s="6" t="s">
        <v>125</v>
      </c>
      <c r="D976" s="118" t="s">
        <v>566</v>
      </c>
      <c r="E976" s="167" t="s">
        <v>2511</v>
      </c>
      <c r="F976" s="167" t="s">
        <v>2512</v>
      </c>
      <c r="G976" s="168">
        <f>4/1620</f>
        <v>2.4691358024691358E-3</v>
      </c>
      <c r="H976" s="167">
        <v>3</v>
      </c>
      <c r="I976" s="168">
        <f t="shared" si="144"/>
        <v>8.2304526748971192E-4</v>
      </c>
    </row>
    <row r="977" spans="1:9" ht="15.3" x14ac:dyDescent="0.5">
      <c r="A977" s="167" t="s">
        <v>537</v>
      </c>
      <c r="B977" s="3" t="s">
        <v>68</v>
      </c>
      <c r="C977" s="4" t="s">
        <v>125</v>
      </c>
      <c r="D977" s="118" t="s">
        <v>333</v>
      </c>
      <c r="E977" s="167" t="s">
        <v>2487</v>
      </c>
      <c r="F977" s="167" t="s">
        <v>2490</v>
      </c>
      <c r="G977" s="168">
        <f>1/1620</f>
        <v>6.1728395061728394E-4</v>
      </c>
      <c r="H977" s="167">
        <v>7</v>
      </c>
      <c r="I977" s="168">
        <f t="shared" si="144"/>
        <v>8.8183421516754842E-5</v>
      </c>
    </row>
    <row r="978" spans="1:9" ht="15.3" x14ac:dyDescent="0.5">
      <c r="A978" s="167" t="s">
        <v>538</v>
      </c>
      <c r="B978" s="3" t="s">
        <v>759</v>
      </c>
      <c r="C978" s="4" t="s">
        <v>125</v>
      </c>
      <c r="D978" s="118" t="s">
        <v>566</v>
      </c>
      <c r="E978" s="167" t="s">
        <v>2511</v>
      </c>
      <c r="F978" s="167" t="s">
        <v>2512</v>
      </c>
      <c r="G978" s="168">
        <f>4/1620</f>
        <v>2.4691358024691358E-3</v>
      </c>
      <c r="H978" s="167">
        <v>3</v>
      </c>
      <c r="I978" s="168">
        <f t="shared" si="144"/>
        <v>8.2304526748971192E-4</v>
      </c>
    </row>
    <row r="979" spans="1:9" ht="15.3" x14ac:dyDescent="0.5">
      <c r="A979" s="167" t="s">
        <v>539</v>
      </c>
      <c r="B979" s="3" t="s">
        <v>69</v>
      </c>
      <c r="C979" s="6" t="s">
        <v>125</v>
      </c>
      <c r="D979" s="118" t="s">
        <v>333</v>
      </c>
      <c r="E979" s="167" t="s">
        <v>2487</v>
      </c>
      <c r="F979" s="167" t="s">
        <v>2490</v>
      </c>
      <c r="G979" s="168">
        <f>1/1620</f>
        <v>6.1728395061728394E-4</v>
      </c>
      <c r="H979" s="167">
        <v>5</v>
      </c>
      <c r="I979" s="168">
        <f t="shared" si="144"/>
        <v>1.2345679012345679E-4</v>
      </c>
    </row>
    <row r="980" spans="1:9" ht="15.3" x14ac:dyDescent="0.5">
      <c r="A980" s="167" t="s">
        <v>540</v>
      </c>
      <c r="B980" s="3" t="s">
        <v>851</v>
      </c>
      <c r="C980" s="6" t="s">
        <v>967</v>
      </c>
      <c r="D980" s="118" t="s">
        <v>912</v>
      </c>
      <c r="E980" s="167" t="s">
        <v>2497</v>
      </c>
      <c r="F980" s="167" t="s">
        <v>2505</v>
      </c>
      <c r="G980" s="168">
        <f>45/1620</f>
        <v>2.7777777777777776E-2</v>
      </c>
      <c r="H980" s="167">
        <v>3</v>
      </c>
      <c r="I980" s="168">
        <f t="shared" si="144"/>
        <v>9.2592592592592587E-3</v>
      </c>
    </row>
    <row r="981" spans="1:9" ht="15.3" x14ac:dyDescent="0.5">
      <c r="A981" s="167" t="s">
        <v>541</v>
      </c>
      <c r="B981" s="3" t="s">
        <v>788</v>
      </c>
      <c r="C981" s="6" t="s">
        <v>195</v>
      </c>
      <c r="D981" s="118" t="s">
        <v>912</v>
      </c>
      <c r="E981" s="167" t="s">
        <v>2497</v>
      </c>
      <c r="F981" s="167" t="s">
        <v>2505</v>
      </c>
      <c r="G981" s="168">
        <f>45/1620</f>
        <v>2.7777777777777776E-2</v>
      </c>
      <c r="H981" s="167">
        <v>3</v>
      </c>
      <c r="I981" s="168">
        <f t="shared" si="144"/>
        <v>9.2592592592592587E-3</v>
      </c>
    </row>
    <row r="982" spans="1:9" ht="15.3" x14ac:dyDescent="0.5">
      <c r="A982" s="167" t="s">
        <v>542</v>
      </c>
      <c r="B982" s="70" t="s">
        <v>2349</v>
      </c>
      <c r="C982" s="4" t="s">
        <v>197</v>
      </c>
      <c r="D982" s="171" t="s">
        <v>287</v>
      </c>
      <c r="E982" s="167" t="s">
        <v>2377</v>
      </c>
      <c r="F982" s="167" t="s">
        <v>2394</v>
      </c>
      <c r="G982" s="168">
        <f t="shared" ref="G982:G983" si="145">1/360</f>
        <v>2.7777777777777779E-3</v>
      </c>
      <c r="H982" s="167">
        <v>3</v>
      </c>
      <c r="I982" s="168">
        <f t="shared" ref="I982:I1012" si="146">G982/H982</f>
        <v>9.2592592592592596E-4</v>
      </c>
    </row>
    <row r="983" spans="1:9" ht="15.3" x14ac:dyDescent="0.5">
      <c r="A983" s="167" t="s">
        <v>543</v>
      </c>
      <c r="B983" s="70" t="s">
        <v>2350</v>
      </c>
      <c r="C983" s="4" t="s">
        <v>197</v>
      </c>
      <c r="D983" s="171" t="s">
        <v>287</v>
      </c>
      <c r="E983" s="167" t="s">
        <v>2377</v>
      </c>
      <c r="F983" s="167" t="s">
        <v>2394</v>
      </c>
      <c r="G983" s="168">
        <f t="shared" si="145"/>
        <v>2.7777777777777779E-3</v>
      </c>
      <c r="H983" s="167">
        <v>3</v>
      </c>
      <c r="I983" s="168">
        <f t="shared" si="146"/>
        <v>9.2592592592592596E-4</v>
      </c>
    </row>
    <row r="984" spans="1:9" ht="15.3" x14ac:dyDescent="0.5">
      <c r="A984" s="167" t="s">
        <v>544</v>
      </c>
      <c r="B984" s="70" t="s">
        <v>2351</v>
      </c>
      <c r="C984" s="4" t="s">
        <v>125</v>
      </c>
      <c r="D984" s="118" t="s">
        <v>1846</v>
      </c>
      <c r="E984" s="167" t="s">
        <v>2495</v>
      </c>
      <c r="F984" s="167" t="s">
        <v>2503</v>
      </c>
      <c r="G984" s="168">
        <f>5/1620</f>
        <v>3.0864197530864196E-3</v>
      </c>
      <c r="H984" s="167">
        <v>3</v>
      </c>
      <c r="I984" s="168">
        <f t="shared" si="146"/>
        <v>1.0288065843621398E-3</v>
      </c>
    </row>
    <row r="985" spans="1:9" ht="15.3" x14ac:dyDescent="0.5">
      <c r="A985" s="167" t="s">
        <v>545</v>
      </c>
      <c r="B985" s="70" t="s">
        <v>2352</v>
      </c>
      <c r="C985" s="4" t="s">
        <v>125</v>
      </c>
      <c r="D985" s="118" t="s">
        <v>1846</v>
      </c>
      <c r="E985" s="167" t="s">
        <v>2495</v>
      </c>
      <c r="F985" s="167" t="s">
        <v>2503</v>
      </c>
      <c r="G985" s="168">
        <f>5/1620</f>
        <v>3.0864197530864196E-3</v>
      </c>
      <c r="H985" s="167">
        <v>3</v>
      </c>
      <c r="I985" s="168">
        <f t="shared" si="146"/>
        <v>1.0288065843621398E-3</v>
      </c>
    </row>
    <row r="986" spans="1:9" ht="15.3" x14ac:dyDescent="0.5">
      <c r="A986" s="167" t="s">
        <v>546</v>
      </c>
      <c r="B986" s="70" t="s">
        <v>1986</v>
      </c>
      <c r="C986" s="4" t="s">
        <v>195</v>
      </c>
      <c r="D986" s="167" t="s">
        <v>940</v>
      </c>
      <c r="E986" s="167" t="s">
        <v>2486</v>
      </c>
      <c r="F986" s="167" t="s">
        <v>2489</v>
      </c>
      <c r="G986" s="168">
        <f>2/1620</f>
        <v>1.2345679012345679E-3</v>
      </c>
      <c r="H986" s="167">
        <v>3</v>
      </c>
      <c r="I986" s="168">
        <f t="shared" si="146"/>
        <v>4.1152263374485596E-4</v>
      </c>
    </row>
    <row r="987" spans="1:9" ht="15.3" x14ac:dyDescent="0.5">
      <c r="A987" s="167" t="s">
        <v>547</v>
      </c>
      <c r="B987" s="70" t="s">
        <v>1893</v>
      </c>
      <c r="C987" s="4" t="s">
        <v>195</v>
      </c>
      <c r="D987" s="167" t="s">
        <v>333</v>
      </c>
      <c r="E987" s="167" t="s">
        <v>2487</v>
      </c>
      <c r="F987" s="167" t="s">
        <v>2490</v>
      </c>
      <c r="G987" s="168">
        <f>1/1620</f>
        <v>6.1728395061728394E-4</v>
      </c>
      <c r="H987" s="167">
        <v>3</v>
      </c>
      <c r="I987" s="168">
        <f t="shared" si="146"/>
        <v>2.0576131687242798E-4</v>
      </c>
    </row>
    <row r="988" spans="1:9" ht="15.3" x14ac:dyDescent="0.5">
      <c r="A988" s="167" t="s">
        <v>548</v>
      </c>
      <c r="B988" s="70" t="s">
        <v>1987</v>
      </c>
      <c r="C988" s="4" t="s">
        <v>195</v>
      </c>
      <c r="D988" s="167" t="s">
        <v>940</v>
      </c>
      <c r="E988" s="167" t="s">
        <v>2486</v>
      </c>
      <c r="F988" s="167" t="s">
        <v>2489</v>
      </c>
      <c r="G988" s="168">
        <f>2/1620</f>
        <v>1.2345679012345679E-3</v>
      </c>
      <c r="H988" s="167">
        <v>3</v>
      </c>
      <c r="I988" s="168">
        <f t="shared" si="146"/>
        <v>4.1152263374485596E-4</v>
      </c>
    </row>
    <row r="989" spans="1:9" ht="15.3" x14ac:dyDescent="0.5">
      <c r="A989" s="167" t="s">
        <v>1086</v>
      </c>
      <c r="B989" s="70" t="s">
        <v>1988</v>
      </c>
      <c r="C989" s="4" t="s">
        <v>195</v>
      </c>
      <c r="D989" s="167" t="s">
        <v>940</v>
      </c>
      <c r="E989" s="167" t="s">
        <v>2486</v>
      </c>
      <c r="F989" s="167" t="s">
        <v>2489</v>
      </c>
      <c r="G989" s="168">
        <f t="shared" ref="G989:G991" si="147">2/1620</f>
        <v>1.2345679012345679E-3</v>
      </c>
      <c r="H989" s="167">
        <v>3</v>
      </c>
      <c r="I989" s="168">
        <f t="shared" si="146"/>
        <v>4.1152263374485596E-4</v>
      </c>
    </row>
    <row r="990" spans="1:9" ht="15.3" x14ac:dyDescent="0.5">
      <c r="A990" s="167" t="s">
        <v>1087</v>
      </c>
      <c r="B990" s="70" t="s">
        <v>1989</v>
      </c>
      <c r="C990" s="4" t="s">
        <v>195</v>
      </c>
      <c r="D990" s="167" t="s">
        <v>940</v>
      </c>
      <c r="E990" s="167" t="s">
        <v>2486</v>
      </c>
      <c r="F990" s="167" t="s">
        <v>2489</v>
      </c>
      <c r="G990" s="168">
        <f t="shared" si="147"/>
        <v>1.2345679012345679E-3</v>
      </c>
      <c r="H990" s="167">
        <v>3</v>
      </c>
      <c r="I990" s="168">
        <f t="shared" si="146"/>
        <v>4.1152263374485596E-4</v>
      </c>
    </row>
    <row r="991" spans="1:9" ht="15.3" x14ac:dyDescent="0.5">
      <c r="A991" s="167" t="s">
        <v>1088</v>
      </c>
      <c r="B991" s="70" t="s">
        <v>1990</v>
      </c>
      <c r="C991" s="4" t="s">
        <v>195</v>
      </c>
      <c r="D991" s="167" t="s">
        <v>940</v>
      </c>
      <c r="E991" s="167" t="s">
        <v>2486</v>
      </c>
      <c r="F991" s="167" t="s">
        <v>2489</v>
      </c>
      <c r="G991" s="168">
        <f t="shared" si="147"/>
        <v>1.2345679012345679E-3</v>
      </c>
      <c r="H991" s="167">
        <v>3</v>
      </c>
      <c r="I991" s="168">
        <f t="shared" si="146"/>
        <v>4.1152263374485596E-4</v>
      </c>
    </row>
    <row r="992" spans="1:9" ht="15.3" x14ac:dyDescent="0.5">
      <c r="A992" s="167" t="s">
        <v>1089</v>
      </c>
      <c r="B992" s="70" t="s">
        <v>1991</v>
      </c>
      <c r="C992" s="4" t="s">
        <v>195</v>
      </c>
      <c r="D992" s="167" t="s">
        <v>333</v>
      </c>
      <c r="E992" s="167" t="s">
        <v>2487</v>
      </c>
      <c r="F992" s="167" t="s">
        <v>2490</v>
      </c>
      <c r="G992" s="168">
        <f>1/1620</f>
        <v>6.1728395061728394E-4</v>
      </c>
      <c r="H992" s="167">
        <v>3</v>
      </c>
      <c r="I992" s="168">
        <f t="shared" si="146"/>
        <v>2.0576131687242798E-4</v>
      </c>
    </row>
    <row r="993" spans="1:9" ht="15.3" x14ac:dyDescent="0.5">
      <c r="A993" s="167" t="s">
        <v>1090</v>
      </c>
      <c r="B993" s="70" t="s">
        <v>1992</v>
      </c>
      <c r="C993" s="4" t="s">
        <v>202</v>
      </c>
      <c r="D993" s="167" t="s">
        <v>1846</v>
      </c>
      <c r="E993" s="167" t="s">
        <v>2495</v>
      </c>
      <c r="F993" s="167" t="s">
        <v>2503</v>
      </c>
      <c r="G993" s="168">
        <f>5/1620</f>
        <v>3.0864197530864196E-3</v>
      </c>
      <c r="H993" s="167">
        <v>3</v>
      </c>
      <c r="I993" s="168">
        <f t="shared" si="146"/>
        <v>1.0288065843621398E-3</v>
      </c>
    </row>
    <row r="994" spans="1:9" ht="15.3" x14ac:dyDescent="0.5">
      <c r="A994" s="167" t="s">
        <v>1091</v>
      </c>
      <c r="B994" s="70" t="s">
        <v>797</v>
      </c>
      <c r="C994" s="4" t="s">
        <v>195</v>
      </c>
      <c r="D994" s="167" t="s">
        <v>1845</v>
      </c>
      <c r="E994" s="167" t="s">
        <v>2494</v>
      </c>
      <c r="F994" s="167" t="s">
        <v>2502</v>
      </c>
      <c r="G994" s="168">
        <f>10/1620</f>
        <v>6.1728395061728392E-3</v>
      </c>
      <c r="H994" s="167">
        <v>3</v>
      </c>
      <c r="I994" s="168">
        <f t="shared" si="146"/>
        <v>2.0576131687242796E-3</v>
      </c>
    </row>
    <row r="995" spans="1:9" ht="15.3" x14ac:dyDescent="0.5">
      <c r="A995" s="167" t="s">
        <v>1092</v>
      </c>
      <c r="B995" s="70" t="s">
        <v>1804</v>
      </c>
      <c r="C995" s="4" t="s">
        <v>195</v>
      </c>
      <c r="D995" s="167" t="s">
        <v>1846</v>
      </c>
      <c r="E995" s="167" t="s">
        <v>2495</v>
      </c>
      <c r="F995" s="167" t="s">
        <v>2503</v>
      </c>
      <c r="G995" s="168">
        <f>5/1620</f>
        <v>3.0864197530864196E-3</v>
      </c>
      <c r="H995" s="167">
        <v>3</v>
      </c>
      <c r="I995" s="168">
        <f t="shared" si="146"/>
        <v>1.0288065843621398E-3</v>
      </c>
    </row>
    <row r="996" spans="1:9" ht="15.3" x14ac:dyDescent="0.5">
      <c r="A996" s="167" t="s">
        <v>1093</v>
      </c>
      <c r="B996" s="70" t="s">
        <v>1805</v>
      </c>
      <c r="C996" s="4" t="s">
        <v>195</v>
      </c>
      <c r="D996" s="167" t="s">
        <v>1846</v>
      </c>
      <c r="E996" s="167" t="s">
        <v>2495</v>
      </c>
      <c r="F996" s="167" t="s">
        <v>2503</v>
      </c>
      <c r="G996" s="168">
        <f t="shared" ref="G996:G1005" si="148">5/1620</f>
        <v>3.0864197530864196E-3</v>
      </c>
      <c r="H996" s="167">
        <v>3</v>
      </c>
      <c r="I996" s="168">
        <f t="shared" si="146"/>
        <v>1.0288065843621398E-3</v>
      </c>
    </row>
    <row r="997" spans="1:9" ht="15.3" x14ac:dyDescent="0.5">
      <c r="A997" s="167" t="s">
        <v>1094</v>
      </c>
      <c r="B997" s="70" t="s">
        <v>1993</v>
      </c>
      <c r="C997" s="4" t="s">
        <v>125</v>
      </c>
      <c r="D997" s="167" t="s">
        <v>1846</v>
      </c>
      <c r="E997" s="167" t="s">
        <v>2495</v>
      </c>
      <c r="F997" s="167" t="s">
        <v>2503</v>
      </c>
      <c r="G997" s="168">
        <f t="shared" si="148"/>
        <v>3.0864197530864196E-3</v>
      </c>
      <c r="H997" s="167">
        <v>3</v>
      </c>
      <c r="I997" s="168">
        <f t="shared" si="146"/>
        <v>1.0288065843621398E-3</v>
      </c>
    </row>
    <row r="998" spans="1:9" ht="15.3" x14ac:dyDescent="0.5">
      <c r="A998" s="167" t="s">
        <v>1095</v>
      </c>
      <c r="B998" s="70" t="s">
        <v>1994</v>
      </c>
      <c r="C998" s="4" t="s">
        <v>195</v>
      </c>
      <c r="D998" s="167" t="s">
        <v>1846</v>
      </c>
      <c r="E998" s="167" t="s">
        <v>2495</v>
      </c>
      <c r="F998" s="167" t="s">
        <v>2503</v>
      </c>
      <c r="G998" s="168">
        <f t="shared" si="148"/>
        <v>3.0864197530864196E-3</v>
      </c>
      <c r="H998" s="167">
        <v>3</v>
      </c>
      <c r="I998" s="168">
        <f t="shared" si="146"/>
        <v>1.0288065843621398E-3</v>
      </c>
    </row>
    <row r="999" spans="1:9" ht="15.3" x14ac:dyDescent="0.5">
      <c r="A999" s="167" t="s">
        <v>1096</v>
      </c>
      <c r="B999" s="70" t="s">
        <v>795</v>
      </c>
      <c r="C999" s="4" t="s">
        <v>195</v>
      </c>
      <c r="D999" s="167" t="s">
        <v>1843</v>
      </c>
      <c r="E999" s="167" t="s">
        <v>2492</v>
      </c>
      <c r="F999" s="167" t="s">
        <v>2500</v>
      </c>
      <c r="G999" s="168">
        <f>20/1620</f>
        <v>1.2345679012345678E-2</v>
      </c>
      <c r="H999" s="167">
        <v>3</v>
      </c>
      <c r="I999" s="168">
        <f t="shared" si="146"/>
        <v>4.1152263374485592E-3</v>
      </c>
    </row>
    <row r="1000" spans="1:9" ht="15.3" x14ac:dyDescent="0.5">
      <c r="A1000" s="167" t="s">
        <v>1097</v>
      </c>
      <c r="B1000" s="70" t="s">
        <v>1817</v>
      </c>
      <c r="C1000" s="4" t="s">
        <v>195</v>
      </c>
      <c r="D1000" s="167" t="s">
        <v>1846</v>
      </c>
      <c r="E1000" s="167" t="s">
        <v>2495</v>
      </c>
      <c r="F1000" s="167" t="s">
        <v>2503</v>
      </c>
      <c r="G1000" s="168">
        <f t="shared" si="148"/>
        <v>3.0864197530864196E-3</v>
      </c>
      <c r="H1000" s="167">
        <v>3</v>
      </c>
      <c r="I1000" s="168">
        <f t="shared" si="146"/>
        <v>1.0288065843621398E-3</v>
      </c>
    </row>
    <row r="1001" spans="1:9" ht="15.3" x14ac:dyDescent="0.5">
      <c r="A1001" s="167" t="s">
        <v>1098</v>
      </c>
      <c r="B1001" s="70" t="s">
        <v>804</v>
      </c>
      <c r="C1001" s="4" t="s">
        <v>195</v>
      </c>
      <c r="D1001" s="167" t="s">
        <v>1846</v>
      </c>
      <c r="E1001" s="167" t="s">
        <v>2495</v>
      </c>
      <c r="F1001" s="167" t="s">
        <v>2503</v>
      </c>
      <c r="G1001" s="168">
        <f t="shared" si="148"/>
        <v>3.0864197530864196E-3</v>
      </c>
      <c r="H1001" s="167">
        <v>3</v>
      </c>
      <c r="I1001" s="168">
        <f t="shared" si="146"/>
        <v>1.0288065843621398E-3</v>
      </c>
    </row>
    <row r="1002" spans="1:9" ht="15.3" x14ac:dyDescent="0.5">
      <c r="A1002" s="167" t="s">
        <v>1099</v>
      </c>
      <c r="B1002" s="70" t="s">
        <v>803</v>
      </c>
      <c r="C1002" s="4" t="s">
        <v>195</v>
      </c>
      <c r="D1002" s="167" t="s">
        <v>1846</v>
      </c>
      <c r="E1002" s="167" t="s">
        <v>2495</v>
      </c>
      <c r="F1002" s="167" t="s">
        <v>2503</v>
      </c>
      <c r="G1002" s="168">
        <f t="shared" si="148"/>
        <v>3.0864197530864196E-3</v>
      </c>
      <c r="H1002" s="167">
        <v>3</v>
      </c>
      <c r="I1002" s="168">
        <f t="shared" si="146"/>
        <v>1.0288065843621398E-3</v>
      </c>
    </row>
    <row r="1003" spans="1:9" ht="15.3" x14ac:dyDescent="0.5">
      <c r="A1003" s="167" t="s">
        <v>1100</v>
      </c>
      <c r="B1003" s="70" t="s">
        <v>1995</v>
      </c>
      <c r="C1003" s="4" t="s">
        <v>195</v>
      </c>
      <c r="D1003" s="167" t="s">
        <v>1846</v>
      </c>
      <c r="E1003" s="167" t="s">
        <v>2495</v>
      </c>
      <c r="F1003" s="167" t="s">
        <v>2503</v>
      </c>
      <c r="G1003" s="168">
        <f t="shared" si="148"/>
        <v>3.0864197530864196E-3</v>
      </c>
      <c r="H1003" s="167">
        <v>3</v>
      </c>
      <c r="I1003" s="168">
        <f t="shared" si="146"/>
        <v>1.0288065843621398E-3</v>
      </c>
    </row>
    <row r="1004" spans="1:9" ht="15.3" x14ac:dyDescent="0.5">
      <c r="A1004" s="167" t="s">
        <v>1101</v>
      </c>
      <c r="B1004" s="70" t="s">
        <v>1827</v>
      </c>
      <c r="C1004" s="4" t="s">
        <v>195</v>
      </c>
      <c r="D1004" s="167" t="s">
        <v>1846</v>
      </c>
      <c r="E1004" s="167" t="s">
        <v>2495</v>
      </c>
      <c r="F1004" s="167" t="s">
        <v>2503</v>
      </c>
      <c r="G1004" s="168">
        <f t="shared" si="148"/>
        <v>3.0864197530864196E-3</v>
      </c>
      <c r="H1004" s="167">
        <v>3</v>
      </c>
      <c r="I1004" s="168">
        <f t="shared" si="146"/>
        <v>1.0288065843621398E-3</v>
      </c>
    </row>
    <row r="1005" spans="1:9" ht="15.3" x14ac:dyDescent="0.5">
      <c r="A1005" s="167" t="s">
        <v>1102</v>
      </c>
      <c r="B1005" s="70" t="s">
        <v>1996</v>
      </c>
      <c r="C1005" s="4" t="s">
        <v>195</v>
      </c>
      <c r="D1005" s="167" t="s">
        <v>1846</v>
      </c>
      <c r="E1005" s="167" t="s">
        <v>2495</v>
      </c>
      <c r="F1005" s="167" t="s">
        <v>2503</v>
      </c>
      <c r="G1005" s="168">
        <f t="shared" si="148"/>
        <v>3.0864197530864196E-3</v>
      </c>
      <c r="H1005" s="167">
        <v>3</v>
      </c>
      <c r="I1005" s="168">
        <f t="shared" si="146"/>
        <v>1.0288065843621398E-3</v>
      </c>
    </row>
    <row r="1006" spans="1:9" ht="15.3" x14ac:dyDescent="0.5">
      <c r="A1006" s="167" t="s">
        <v>1103</v>
      </c>
      <c r="B1006" s="70" t="s">
        <v>2353</v>
      </c>
      <c r="C1006" s="4" t="s">
        <v>197</v>
      </c>
      <c r="D1006" s="171" t="s">
        <v>287</v>
      </c>
      <c r="E1006" s="167" t="s">
        <v>2377</v>
      </c>
      <c r="F1006" s="167" t="s">
        <v>2394</v>
      </c>
      <c r="G1006" s="168">
        <f t="shared" ref="G1006:G1012" si="149">1/360</f>
        <v>2.7777777777777779E-3</v>
      </c>
      <c r="H1006" s="167">
        <v>3</v>
      </c>
      <c r="I1006" s="168">
        <f t="shared" si="146"/>
        <v>9.2592592592592596E-4</v>
      </c>
    </row>
    <row r="1007" spans="1:9" ht="15.3" x14ac:dyDescent="0.5">
      <c r="A1007" s="167" t="s">
        <v>1104</v>
      </c>
      <c r="B1007" s="70" t="s">
        <v>2354</v>
      </c>
      <c r="C1007" s="4" t="s">
        <v>197</v>
      </c>
      <c r="D1007" s="171" t="s">
        <v>287</v>
      </c>
      <c r="E1007" s="167" t="s">
        <v>2377</v>
      </c>
      <c r="F1007" s="167" t="s">
        <v>2394</v>
      </c>
      <c r="G1007" s="168">
        <f t="shared" si="149"/>
        <v>2.7777777777777779E-3</v>
      </c>
      <c r="H1007" s="167">
        <v>3</v>
      </c>
      <c r="I1007" s="168">
        <f t="shared" si="146"/>
        <v>9.2592592592592596E-4</v>
      </c>
    </row>
    <row r="1008" spans="1:9" ht="15.3" x14ac:dyDescent="0.5">
      <c r="A1008" s="167" t="s">
        <v>1105</v>
      </c>
      <c r="B1008" s="70" t="s">
        <v>2355</v>
      </c>
      <c r="C1008" s="4" t="s">
        <v>197</v>
      </c>
      <c r="D1008" s="171" t="s">
        <v>287</v>
      </c>
      <c r="E1008" s="167" t="s">
        <v>2377</v>
      </c>
      <c r="F1008" s="167" t="s">
        <v>2394</v>
      </c>
      <c r="G1008" s="168">
        <f t="shared" si="149"/>
        <v>2.7777777777777779E-3</v>
      </c>
      <c r="H1008" s="167">
        <v>3</v>
      </c>
      <c r="I1008" s="168">
        <f t="shared" si="146"/>
        <v>9.2592592592592596E-4</v>
      </c>
    </row>
    <row r="1009" spans="1:9" ht="15.3" x14ac:dyDescent="0.5">
      <c r="A1009" s="167" t="s">
        <v>1106</v>
      </c>
      <c r="B1009" s="70" t="s">
        <v>2356</v>
      </c>
      <c r="C1009" s="4" t="s">
        <v>197</v>
      </c>
      <c r="D1009" s="171" t="s">
        <v>287</v>
      </c>
      <c r="E1009" s="167" t="s">
        <v>2377</v>
      </c>
      <c r="F1009" s="167" t="s">
        <v>2394</v>
      </c>
      <c r="G1009" s="168">
        <f t="shared" si="149"/>
        <v>2.7777777777777779E-3</v>
      </c>
      <c r="H1009" s="167">
        <v>3</v>
      </c>
      <c r="I1009" s="168">
        <f t="shared" si="146"/>
        <v>9.2592592592592596E-4</v>
      </c>
    </row>
    <row r="1010" spans="1:9" ht="15.3" x14ac:dyDescent="0.5">
      <c r="A1010" s="167" t="s">
        <v>1107</v>
      </c>
      <c r="B1010" s="70" t="s">
        <v>2357</v>
      </c>
      <c r="C1010" s="4" t="s">
        <v>125</v>
      </c>
      <c r="D1010" s="171" t="s">
        <v>287</v>
      </c>
      <c r="E1010" s="167" t="s">
        <v>2377</v>
      </c>
      <c r="F1010" s="167" t="s">
        <v>2394</v>
      </c>
      <c r="G1010" s="168">
        <f t="shared" si="149"/>
        <v>2.7777777777777779E-3</v>
      </c>
      <c r="H1010" s="167">
        <v>3</v>
      </c>
      <c r="I1010" s="168">
        <f t="shared" si="146"/>
        <v>9.2592592592592596E-4</v>
      </c>
    </row>
    <row r="1011" spans="1:9" ht="15.3" x14ac:dyDescent="0.5">
      <c r="A1011" s="167" t="s">
        <v>1662</v>
      </c>
      <c r="B1011" s="70" t="s">
        <v>2358</v>
      </c>
      <c r="C1011" s="4" t="s">
        <v>125</v>
      </c>
      <c r="D1011" s="171" t="s">
        <v>287</v>
      </c>
      <c r="E1011" s="167" t="s">
        <v>2377</v>
      </c>
      <c r="F1011" s="167" t="s">
        <v>2394</v>
      </c>
      <c r="G1011" s="168">
        <f t="shared" si="149"/>
        <v>2.7777777777777779E-3</v>
      </c>
      <c r="H1011" s="167">
        <v>3</v>
      </c>
      <c r="I1011" s="168">
        <f t="shared" si="146"/>
        <v>9.2592592592592596E-4</v>
      </c>
    </row>
    <row r="1012" spans="1:9" ht="15.3" x14ac:dyDescent="0.5">
      <c r="A1012" s="167" t="s">
        <v>1663</v>
      </c>
      <c r="B1012" s="70" t="s">
        <v>2359</v>
      </c>
      <c r="C1012" s="4" t="s">
        <v>125</v>
      </c>
      <c r="D1012" s="171" t="s">
        <v>287</v>
      </c>
      <c r="E1012" s="167" t="s">
        <v>2377</v>
      </c>
      <c r="F1012" s="167" t="s">
        <v>2394</v>
      </c>
      <c r="G1012" s="168">
        <f t="shared" si="149"/>
        <v>2.7777777777777779E-3</v>
      </c>
      <c r="H1012" s="167">
        <v>3</v>
      </c>
      <c r="I1012" s="168">
        <f t="shared" si="146"/>
        <v>9.2592592592592596E-4</v>
      </c>
    </row>
    <row r="1013" spans="1:9" ht="15.3" x14ac:dyDescent="0.5">
      <c r="A1013" s="169">
        <v>10</v>
      </c>
      <c r="B1013" s="165" t="s">
        <v>2032</v>
      </c>
      <c r="C1013" s="167"/>
      <c r="D1013" s="167"/>
      <c r="E1013" s="167"/>
      <c r="F1013" s="167"/>
      <c r="G1013" s="167"/>
      <c r="H1013" s="167"/>
      <c r="I1013" s="169" t="s">
        <v>1590</v>
      </c>
    </row>
    <row r="1014" spans="1:9" ht="15.3" x14ac:dyDescent="0.5">
      <c r="A1014" s="167" t="s">
        <v>553</v>
      </c>
      <c r="B1014" s="70" t="s">
        <v>159</v>
      </c>
      <c r="C1014" s="4" t="s">
        <v>125</v>
      </c>
      <c r="D1014" s="167" t="s">
        <v>333</v>
      </c>
      <c r="E1014" s="167" t="s">
        <v>2487</v>
      </c>
      <c r="F1014" s="167" t="s">
        <v>2490</v>
      </c>
      <c r="G1014" s="168">
        <f>1/1620</f>
        <v>6.1728395061728394E-4</v>
      </c>
      <c r="H1014" s="167">
        <v>7</v>
      </c>
      <c r="I1014" s="168">
        <f>G1014/H1014</f>
        <v>8.8183421516754842E-5</v>
      </c>
    </row>
    <row r="1015" spans="1:9" ht="15.3" x14ac:dyDescent="0.5">
      <c r="A1015" s="167" t="s">
        <v>554</v>
      </c>
      <c r="B1015" s="70" t="s">
        <v>160</v>
      </c>
      <c r="C1015" s="4" t="s">
        <v>125</v>
      </c>
      <c r="D1015" s="167" t="s">
        <v>1070</v>
      </c>
      <c r="E1015" s="167" t="s">
        <v>2513</v>
      </c>
      <c r="F1015" s="167" t="s">
        <v>2514</v>
      </c>
      <c r="G1015" s="168">
        <f>23/1620</f>
        <v>1.4197530864197531E-2</v>
      </c>
      <c r="H1015" s="167">
        <v>7</v>
      </c>
      <c r="I1015" s="168">
        <f>G1015/H1015</f>
        <v>2.0282186948853615E-3</v>
      </c>
    </row>
    <row r="1016" spans="1:9" ht="15.3" x14ac:dyDescent="0.5">
      <c r="A1016" s="167" t="s">
        <v>555</v>
      </c>
      <c r="B1016" s="70" t="s">
        <v>2033</v>
      </c>
      <c r="C1016" s="4" t="s">
        <v>125</v>
      </c>
      <c r="D1016" s="167" t="s">
        <v>333</v>
      </c>
      <c r="E1016" s="167" t="s">
        <v>2487</v>
      </c>
      <c r="F1016" s="167" t="s">
        <v>2490</v>
      </c>
      <c r="G1016" s="168">
        <f>1/1620</f>
        <v>6.1728395061728394E-4</v>
      </c>
      <c r="H1016" s="167">
        <v>5</v>
      </c>
      <c r="I1016" s="168">
        <f t="shared" ref="I1016:I1033" si="150">G1016/H1016</f>
        <v>1.2345679012345679E-4</v>
      </c>
    </row>
    <row r="1017" spans="1:9" ht="15.3" x14ac:dyDescent="0.5">
      <c r="A1017" s="167" t="s">
        <v>556</v>
      </c>
      <c r="B1017" s="70" t="s">
        <v>161</v>
      </c>
      <c r="C1017" s="4" t="s">
        <v>125</v>
      </c>
      <c r="D1017" s="167" t="s">
        <v>333</v>
      </c>
      <c r="E1017" s="167" t="s">
        <v>2487</v>
      </c>
      <c r="F1017" s="167" t="s">
        <v>2490</v>
      </c>
      <c r="G1017" s="168">
        <f>1/1620</f>
        <v>6.1728395061728394E-4</v>
      </c>
      <c r="H1017" s="167">
        <v>5</v>
      </c>
      <c r="I1017" s="168">
        <f t="shared" si="150"/>
        <v>1.2345679012345679E-4</v>
      </c>
    </row>
    <row r="1018" spans="1:9" ht="15.3" x14ac:dyDescent="0.5">
      <c r="A1018" s="167" t="s">
        <v>557</v>
      </c>
      <c r="B1018" s="70" t="s">
        <v>162</v>
      </c>
      <c r="C1018" s="4" t="s">
        <v>125</v>
      </c>
      <c r="D1018" s="167" t="s">
        <v>1070</v>
      </c>
      <c r="E1018" s="167" t="s">
        <v>2513</v>
      </c>
      <c r="F1018" s="167" t="s">
        <v>2514</v>
      </c>
      <c r="G1018" s="168">
        <f>23/1620</f>
        <v>1.4197530864197531E-2</v>
      </c>
      <c r="H1018" s="167">
        <v>5</v>
      </c>
      <c r="I1018" s="168">
        <f t="shared" si="150"/>
        <v>2.839506172839506E-3</v>
      </c>
    </row>
    <row r="1019" spans="1:9" ht="15.3" x14ac:dyDescent="0.5">
      <c r="A1019" s="167" t="s">
        <v>558</v>
      </c>
      <c r="B1019" s="70" t="s">
        <v>163</v>
      </c>
      <c r="C1019" s="4" t="s">
        <v>580</v>
      </c>
      <c r="D1019" s="167" t="s">
        <v>333</v>
      </c>
      <c r="E1019" s="167" t="s">
        <v>2487</v>
      </c>
      <c r="F1019" s="167" t="s">
        <v>2490</v>
      </c>
      <c r="G1019" s="168">
        <f>1/1620</f>
        <v>6.1728395061728394E-4</v>
      </c>
      <c r="H1019" s="167">
        <v>5</v>
      </c>
      <c r="I1019" s="168">
        <f t="shared" si="150"/>
        <v>1.2345679012345679E-4</v>
      </c>
    </row>
    <row r="1020" spans="1:9" ht="15.3" x14ac:dyDescent="0.5">
      <c r="A1020" s="167" t="s">
        <v>559</v>
      </c>
      <c r="B1020" s="70" t="s">
        <v>164</v>
      </c>
      <c r="C1020" s="4" t="s">
        <v>195</v>
      </c>
      <c r="D1020" s="167" t="s">
        <v>333</v>
      </c>
      <c r="E1020" s="167" t="s">
        <v>2487</v>
      </c>
      <c r="F1020" s="167" t="s">
        <v>2490</v>
      </c>
      <c r="G1020" s="168">
        <f t="shared" ref="G1020:G1036" si="151">1/1620</f>
        <v>6.1728395061728394E-4</v>
      </c>
      <c r="H1020" s="167">
        <v>8</v>
      </c>
      <c r="I1020" s="168">
        <f t="shared" si="150"/>
        <v>7.7160493827160492E-5</v>
      </c>
    </row>
    <row r="1021" spans="1:9" ht="15.3" x14ac:dyDescent="0.5">
      <c r="A1021" s="167" t="s">
        <v>560</v>
      </c>
      <c r="B1021" s="70" t="s">
        <v>165</v>
      </c>
      <c r="C1021" s="4" t="s">
        <v>202</v>
      </c>
      <c r="D1021" s="167" t="s">
        <v>333</v>
      </c>
      <c r="E1021" s="167" t="s">
        <v>2487</v>
      </c>
      <c r="F1021" s="167" t="s">
        <v>2490</v>
      </c>
      <c r="G1021" s="168">
        <f t="shared" si="151"/>
        <v>6.1728395061728394E-4</v>
      </c>
      <c r="H1021" s="167">
        <v>7</v>
      </c>
      <c r="I1021" s="168">
        <f t="shared" si="150"/>
        <v>8.8183421516754842E-5</v>
      </c>
    </row>
    <row r="1022" spans="1:9" ht="15.3" x14ac:dyDescent="0.5">
      <c r="A1022" s="167" t="s">
        <v>561</v>
      </c>
      <c r="B1022" s="70" t="s">
        <v>69</v>
      </c>
      <c r="C1022" s="4" t="s">
        <v>202</v>
      </c>
      <c r="D1022" s="167" t="s">
        <v>333</v>
      </c>
      <c r="E1022" s="167" t="s">
        <v>2487</v>
      </c>
      <c r="F1022" s="167" t="s">
        <v>2490</v>
      </c>
      <c r="G1022" s="168">
        <f t="shared" si="151"/>
        <v>6.1728395061728394E-4</v>
      </c>
      <c r="H1022" s="167">
        <v>5</v>
      </c>
      <c r="I1022" s="168">
        <f t="shared" si="150"/>
        <v>1.2345679012345679E-4</v>
      </c>
    </row>
    <row r="1023" spans="1:9" ht="15.3" x14ac:dyDescent="0.5">
      <c r="A1023" s="167" t="s">
        <v>562</v>
      </c>
      <c r="B1023" s="70" t="s">
        <v>2034</v>
      </c>
      <c r="C1023" s="4" t="s">
        <v>195</v>
      </c>
      <c r="D1023" s="167" t="s">
        <v>333</v>
      </c>
      <c r="E1023" s="167" t="s">
        <v>2487</v>
      </c>
      <c r="F1023" s="167" t="s">
        <v>2490</v>
      </c>
      <c r="G1023" s="168">
        <f t="shared" si="151"/>
        <v>6.1728395061728394E-4</v>
      </c>
      <c r="H1023" s="167">
        <v>8</v>
      </c>
      <c r="I1023" s="168">
        <f t="shared" si="150"/>
        <v>7.7160493827160492E-5</v>
      </c>
    </row>
    <row r="1024" spans="1:9" ht="15.3" x14ac:dyDescent="0.5">
      <c r="A1024" s="167" t="s">
        <v>563</v>
      </c>
      <c r="B1024" s="70" t="s">
        <v>167</v>
      </c>
      <c r="C1024" s="4" t="s">
        <v>125</v>
      </c>
      <c r="D1024" s="167" t="s">
        <v>333</v>
      </c>
      <c r="E1024" s="167" t="s">
        <v>2487</v>
      </c>
      <c r="F1024" s="167" t="s">
        <v>2490</v>
      </c>
      <c r="G1024" s="168">
        <f t="shared" si="151"/>
        <v>6.1728395061728394E-4</v>
      </c>
      <c r="H1024" s="167">
        <v>3</v>
      </c>
      <c r="I1024" s="168">
        <f t="shared" si="150"/>
        <v>2.0576131687242798E-4</v>
      </c>
    </row>
    <row r="1025" spans="1:9" ht="15.3" x14ac:dyDescent="0.5">
      <c r="A1025" s="167" t="s">
        <v>564</v>
      </c>
      <c r="B1025" s="70" t="s">
        <v>168</v>
      </c>
      <c r="C1025" s="4" t="s">
        <v>195</v>
      </c>
      <c r="D1025" s="167" t="s">
        <v>333</v>
      </c>
      <c r="E1025" s="167" t="s">
        <v>2487</v>
      </c>
      <c r="F1025" s="167" t="s">
        <v>2490</v>
      </c>
      <c r="G1025" s="168">
        <f t="shared" si="151"/>
        <v>6.1728395061728394E-4</v>
      </c>
      <c r="H1025" s="167">
        <v>5</v>
      </c>
      <c r="I1025" s="168">
        <f t="shared" si="150"/>
        <v>1.2345679012345679E-4</v>
      </c>
    </row>
    <row r="1026" spans="1:9" ht="15.3" x14ac:dyDescent="0.5">
      <c r="A1026" s="167" t="s">
        <v>1932</v>
      </c>
      <c r="B1026" s="70" t="s">
        <v>169</v>
      </c>
      <c r="C1026" s="4" t="s">
        <v>125</v>
      </c>
      <c r="D1026" s="167" t="s">
        <v>333</v>
      </c>
      <c r="E1026" s="167" t="s">
        <v>2487</v>
      </c>
      <c r="F1026" s="167" t="s">
        <v>2490</v>
      </c>
      <c r="G1026" s="168">
        <f t="shared" si="151"/>
        <v>6.1728395061728394E-4</v>
      </c>
      <c r="H1026" s="167">
        <v>5</v>
      </c>
      <c r="I1026" s="168">
        <f t="shared" si="150"/>
        <v>1.2345679012345679E-4</v>
      </c>
    </row>
    <row r="1027" spans="1:9" ht="15.3" x14ac:dyDescent="0.5">
      <c r="A1027" s="167" t="s">
        <v>1933</v>
      </c>
      <c r="B1027" s="70" t="s">
        <v>170</v>
      </c>
      <c r="C1027" s="4" t="s">
        <v>125</v>
      </c>
      <c r="D1027" s="167" t="s">
        <v>333</v>
      </c>
      <c r="E1027" s="167" t="s">
        <v>2487</v>
      </c>
      <c r="F1027" s="167" t="s">
        <v>2490</v>
      </c>
      <c r="G1027" s="168">
        <f t="shared" si="151"/>
        <v>6.1728395061728394E-4</v>
      </c>
      <c r="H1027" s="167">
        <v>5</v>
      </c>
      <c r="I1027" s="168">
        <f t="shared" si="150"/>
        <v>1.2345679012345679E-4</v>
      </c>
    </row>
    <row r="1028" spans="1:9" ht="15.3" x14ac:dyDescent="0.5">
      <c r="A1028" s="167" t="s">
        <v>1934</v>
      </c>
      <c r="B1028" s="70" t="s">
        <v>171</v>
      </c>
      <c r="C1028" s="4" t="s">
        <v>125</v>
      </c>
      <c r="D1028" s="167" t="s">
        <v>333</v>
      </c>
      <c r="E1028" s="167" t="s">
        <v>2487</v>
      </c>
      <c r="F1028" s="167" t="s">
        <v>2490</v>
      </c>
      <c r="G1028" s="168">
        <f t="shared" si="151"/>
        <v>6.1728395061728394E-4</v>
      </c>
      <c r="H1028" s="167">
        <v>3</v>
      </c>
      <c r="I1028" s="168">
        <f t="shared" si="150"/>
        <v>2.0576131687242798E-4</v>
      </c>
    </row>
    <row r="1029" spans="1:9" ht="15.3" x14ac:dyDescent="0.5">
      <c r="A1029" s="167" t="s">
        <v>1935</v>
      </c>
      <c r="B1029" s="70" t="s">
        <v>172</v>
      </c>
      <c r="C1029" s="4" t="s">
        <v>125</v>
      </c>
      <c r="D1029" s="167" t="s">
        <v>333</v>
      </c>
      <c r="E1029" s="167" t="s">
        <v>2487</v>
      </c>
      <c r="F1029" s="167" t="s">
        <v>2490</v>
      </c>
      <c r="G1029" s="168">
        <f t="shared" si="151"/>
        <v>6.1728395061728394E-4</v>
      </c>
      <c r="H1029" s="167">
        <v>3</v>
      </c>
      <c r="I1029" s="168">
        <f t="shared" si="150"/>
        <v>2.0576131687242798E-4</v>
      </c>
    </row>
    <row r="1030" spans="1:9" ht="15.3" x14ac:dyDescent="0.5">
      <c r="A1030" s="167" t="s">
        <v>1936</v>
      </c>
      <c r="B1030" s="70" t="s">
        <v>173</v>
      </c>
      <c r="C1030" s="4" t="s">
        <v>125</v>
      </c>
      <c r="D1030" s="167" t="s">
        <v>333</v>
      </c>
      <c r="E1030" s="167" t="s">
        <v>2487</v>
      </c>
      <c r="F1030" s="167" t="s">
        <v>2490</v>
      </c>
      <c r="G1030" s="168">
        <f t="shared" si="151"/>
        <v>6.1728395061728394E-4</v>
      </c>
      <c r="H1030" s="167">
        <v>3</v>
      </c>
      <c r="I1030" s="168">
        <f t="shared" si="150"/>
        <v>2.0576131687242798E-4</v>
      </c>
    </row>
    <row r="1031" spans="1:9" ht="15.3" x14ac:dyDescent="0.5">
      <c r="A1031" s="167" t="s">
        <v>1937</v>
      </c>
      <c r="B1031" s="70" t="s">
        <v>174</v>
      </c>
      <c r="C1031" s="4" t="s">
        <v>125</v>
      </c>
      <c r="D1031" s="167" t="s">
        <v>333</v>
      </c>
      <c r="E1031" s="167" t="s">
        <v>2487</v>
      </c>
      <c r="F1031" s="167" t="s">
        <v>2490</v>
      </c>
      <c r="G1031" s="168">
        <f t="shared" si="151"/>
        <v>6.1728395061728394E-4</v>
      </c>
      <c r="H1031" s="167">
        <v>3</v>
      </c>
      <c r="I1031" s="168">
        <f t="shared" si="150"/>
        <v>2.0576131687242798E-4</v>
      </c>
    </row>
    <row r="1032" spans="1:9" ht="15.3" x14ac:dyDescent="0.5">
      <c r="A1032" s="167" t="s">
        <v>1938</v>
      </c>
      <c r="B1032" s="70" t="s">
        <v>175</v>
      </c>
      <c r="C1032" s="4" t="s">
        <v>125</v>
      </c>
      <c r="D1032" s="167" t="s">
        <v>333</v>
      </c>
      <c r="E1032" s="167" t="s">
        <v>2487</v>
      </c>
      <c r="F1032" s="167" t="s">
        <v>2490</v>
      </c>
      <c r="G1032" s="168">
        <f t="shared" si="151"/>
        <v>6.1728395061728394E-4</v>
      </c>
      <c r="H1032" s="167">
        <v>3</v>
      </c>
      <c r="I1032" s="168">
        <f t="shared" si="150"/>
        <v>2.0576131687242798E-4</v>
      </c>
    </row>
    <row r="1033" spans="1:9" ht="15.3" x14ac:dyDescent="0.5">
      <c r="A1033" s="167" t="s">
        <v>1939</v>
      </c>
      <c r="B1033" s="70" t="s">
        <v>176</v>
      </c>
      <c r="C1033" s="4" t="s">
        <v>125</v>
      </c>
      <c r="D1033" s="167" t="s">
        <v>333</v>
      </c>
      <c r="E1033" s="167" t="s">
        <v>2487</v>
      </c>
      <c r="F1033" s="167" t="s">
        <v>2490</v>
      </c>
      <c r="G1033" s="168">
        <f t="shared" si="151"/>
        <v>6.1728395061728394E-4</v>
      </c>
      <c r="H1033" s="167">
        <v>3</v>
      </c>
      <c r="I1033" s="168">
        <f t="shared" si="150"/>
        <v>2.0576131687242798E-4</v>
      </c>
    </row>
    <row r="1034" spans="1:9" ht="15.3" x14ac:dyDescent="0.5">
      <c r="A1034" s="167" t="s">
        <v>1940</v>
      </c>
      <c r="B1034" s="70" t="s">
        <v>2360</v>
      </c>
      <c r="C1034" s="4" t="s">
        <v>125</v>
      </c>
      <c r="D1034" s="167" t="s">
        <v>333</v>
      </c>
      <c r="E1034" s="167" t="s">
        <v>2487</v>
      </c>
      <c r="F1034" s="167" t="s">
        <v>2490</v>
      </c>
      <c r="G1034" s="168">
        <f t="shared" si="151"/>
        <v>6.1728395061728394E-4</v>
      </c>
      <c r="H1034" s="167">
        <v>3</v>
      </c>
      <c r="I1034" s="168">
        <f t="shared" ref="I1034:I1040" si="152">G1034/H1034</f>
        <v>2.0576131687242798E-4</v>
      </c>
    </row>
    <row r="1035" spans="1:9" ht="15.3" x14ac:dyDescent="0.5">
      <c r="A1035" s="167" t="s">
        <v>1941</v>
      </c>
      <c r="B1035" s="70" t="s">
        <v>1341</v>
      </c>
      <c r="C1035" s="4" t="s">
        <v>125</v>
      </c>
      <c r="D1035" s="167" t="s">
        <v>333</v>
      </c>
      <c r="E1035" s="167" t="s">
        <v>2487</v>
      </c>
      <c r="F1035" s="167" t="s">
        <v>2490</v>
      </c>
      <c r="G1035" s="168">
        <f t="shared" si="151"/>
        <v>6.1728395061728394E-4</v>
      </c>
      <c r="H1035" s="167">
        <v>3</v>
      </c>
      <c r="I1035" s="168">
        <f t="shared" si="152"/>
        <v>2.0576131687242798E-4</v>
      </c>
    </row>
    <row r="1036" spans="1:9" ht="15.3" x14ac:dyDescent="0.5">
      <c r="A1036" s="167" t="s">
        <v>1942</v>
      </c>
      <c r="B1036" s="70" t="s">
        <v>861</v>
      </c>
      <c r="C1036" s="4" t="s">
        <v>202</v>
      </c>
      <c r="D1036" s="167" t="s">
        <v>333</v>
      </c>
      <c r="E1036" s="167" t="s">
        <v>2487</v>
      </c>
      <c r="F1036" s="167" t="s">
        <v>2490</v>
      </c>
      <c r="G1036" s="168">
        <f t="shared" si="151"/>
        <v>6.1728395061728394E-4</v>
      </c>
      <c r="H1036" s="167">
        <v>3</v>
      </c>
      <c r="I1036" s="168">
        <f t="shared" si="152"/>
        <v>2.0576131687242798E-4</v>
      </c>
    </row>
    <row r="1037" spans="1:9" ht="15.3" x14ac:dyDescent="0.5">
      <c r="A1037" s="167" t="s">
        <v>1943</v>
      </c>
      <c r="B1037" s="70" t="s">
        <v>863</v>
      </c>
      <c r="C1037" s="4" t="s">
        <v>1077</v>
      </c>
      <c r="D1037" s="167" t="s">
        <v>1078</v>
      </c>
      <c r="E1037" s="167" t="s">
        <v>2515</v>
      </c>
      <c r="F1037" s="167" t="s">
        <v>2516</v>
      </c>
      <c r="G1037" s="168">
        <f>100/1620</f>
        <v>6.1728395061728392E-2</v>
      </c>
      <c r="H1037" s="167">
        <v>3</v>
      </c>
      <c r="I1037" s="168">
        <f t="shared" si="152"/>
        <v>2.0576131687242798E-2</v>
      </c>
    </row>
    <row r="1038" spans="1:9" ht="15.3" x14ac:dyDescent="0.5">
      <c r="A1038" s="167" t="s">
        <v>1944</v>
      </c>
      <c r="B1038" s="70" t="s">
        <v>864</v>
      </c>
      <c r="C1038" s="4" t="s">
        <v>195</v>
      </c>
      <c r="D1038" s="167" t="s">
        <v>1078</v>
      </c>
      <c r="E1038" s="167" t="s">
        <v>2515</v>
      </c>
      <c r="F1038" s="167" t="s">
        <v>2516</v>
      </c>
      <c r="G1038" s="168">
        <f>100/1620</f>
        <v>6.1728395061728392E-2</v>
      </c>
      <c r="H1038" s="167">
        <v>3</v>
      </c>
      <c r="I1038" s="168">
        <f t="shared" si="152"/>
        <v>2.0576131687242798E-2</v>
      </c>
    </row>
    <row r="1039" spans="1:9" ht="15.3" x14ac:dyDescent="0.5">
      <c r="A1039" s="167" t="s">
        <v>1945</v>
      </c>
      <c r="B1039" s="70" t="s">
        <v>2361</v>
      </c>
      <c r="C1039" s="4" t="s">
        <v>125</v>
      </c>
      <c r="D1039" s="167" t="s">
        <v>333</v>
      </c>
      <c r="E1039" s="167" t="s">
        <v>2487</v>
      </c>
      <c r="F1039" s="167" t="s">
        <v>2490</v>
      </c>
      <c r="G1039" s="168">
        <f t="shared" ref="G1039" si="153">1/1620</f>
        <v>6.1728395061728394E-4</v>
      </c>
      <c r="H1039" s="167">
        <v>3</v>
      </c>
      <c r="I1039" s="168">
        <f t="shared" si="152"/>
        <v>2.0576131687242798E-4</v>
      </c>
    </row>
    <row r="1040" spans="1:9" ht="15.3" x14ac:dyDescent="0.5">
      <c r="A1040" s="167" t="s">
        <v>1946</v>
      </c>
      <c r="B1040" s="70" t="s">
        <v>2038</v>
      </c>
      <c r="C1040" s="4" t="s">
        <v>125</v>
      </c>
      <c r="D1040" s="167" t="s">
        <v>939</v>
      </c>
      <c r="E1040" s="167" t="s">
        <v>2485</v>
      </c>
      <c r="F1040" s="167" t="s">
        <v>2488</v>
      </c>
      <c r="G1040" s="168">
        <f>7/1620</f>
        <v>4.3209876543209872E-3</v>
      </c>
      <c r="H1040" s="167">
        <v>3</v>
      </c>
      <c r="I1040" s="168">
        <f t="shared" si="152"/>
        <v>1.4403292181069957E-3</v>
      </c>
    </row>
    <row r="1041" spans="1:9" ht="15.3" x14ac:dyDescent="0.5">
      <c r="A1041" s="169">
        <v>11</v>
      </c>
      <c r="B1041" s="59" t="s">
        <v>1115</v>
      </c>
      <c r="C1041" s="167"/>
      <c r="D1041" s="167"/>
      <c r="E1041" s="167"/>
      <c r="F1041" s="167"/>
      <c r="G1041" s="167"/>
      <c r="H1041" s="167"/>
      <c r="I1041" s="167"/>
    </row>
    <row r="1042" spans="1:9" ht="15.3" x14ac:dyDescent="0.5">
      <c r="A1042" s="167" t="s">
        <v>567</v>
      </c>
      <c r="B1042" s="70" t="s">
        <v>275</v>
      </c>
      <c r="C1042" s="4" t="s">
        <v>125</v>
      </c>
      <c r="D1042" s="167" t="s">
        <v>287</v>
      </c>
      <c r="E1042" s="167" t="s">
        <v>1567</v>
      </c>
      <c r="F1042" s="167" t="s">
        <v>1574</v>
      </c>
      <c r="G1042" s="168">
        <f>1/270</f>
        <v>3.7037037037037038E-3</v>
      </c>
      <c r="H1042" s="167">
        <v>3</v>
      </c>
      <c r="I1042" s="168">
        <f t="shared" ref="I1042:I1050" si="154">G1042/H1042</f>
        <v>1.2345679012345679E-3</v>
      </c>
    </row>
    <row r="1043" spans="1:9" ht="15.3" x14ac:dyDescent="0.5">
      <c r="A1043" s="167" t="s">
        <v>568</v>
      </c>
      <c r="B1043" s="70" t="s">
        <v>2100</v>
      </c>
      <c r="C1043" s="4" t="s">
        <v>125</v>
      </c>
      <c r="D1043" s="167" t="s">
        <v>913</v>
      </c>
      <c r="E1043" s="167"/>
      <c r="F1043" s="167" t="s">
        <v>635</v>
      </c>
      <c r="G1043" s="168">
        <f>1/6</f>
        <v>0.16666666666666666</v>
      </c>
      <c r="H1043" s="167">
        <v>3</v>
      </c>
      <c r="I1043" s="168">
        <f t="shared" si="154"/>
        <v>5.5555555555555552E-2</v>
      </c>
    </row>
    <row r="1044" spans="1:9" ht="15.3" x14ac:dyDescent="0.5">
      <c r="A1044" s="167" t="s">
        <v>569</v>
      </c>
      <c r="B1044" s="70" t="s">
        <v>2101</v>
      </c>
      <c r="C1044" s="4" t="s">
        <v>125</v>
      </c>
      <c r="D1044" s="167" t="s">
        <v>287</v>
      </c>
      <c r="E1044" s="167" t="s">
        <v>1567</v>
      </c>
      <c r="F1044" s="167" t="s">
        <v>1574</v>
      </c>
      <c r="G1044" s="168">
        <f>1/270</f>
        <v>3.7037037037037038E-3</v>
      </c>
      <c r="H1044" s="167">
        <v>3</v>
      </c>
      <c r="I1044" s="168">
        <f t="shared" si="154"/>
        <v>1.2345679012345679E-3</v>
      </c>
    </row>
    <row r="1045" spans="1:9" ht="15.3" x14ac:dyDescent="0.5">
      <c r="A1045" s="167" t="s">
        <v>570</v>
      </c>
      <c r="B1045" s="70" t="s">
        <v>2369</v>
      </c>
      <c r="C1045" s="4" t="s">
        <v>125</v>
      </c>
      <c r="D1045" s="167" t="s">
        <v>287</v>
      </c>
      <c r="E1045" s="167" t="s">
        <v>1567</v>
      </c>
      <c r="F1045" s="167" t="s">
        <v>1574</v>
      </c>
      <c r="G1045" s="168">
        <f t="shared" ref="G1045:G1047" si="155">1/270</f>
        <v>3.7037037037037038E-3</v>
      </c>
      <c r="H1045" s="167">
        <v>3</v>
      </c>
      <c r="I1045" s="168">
        <f t="shared" si="154"/>
        <v>1.2345679012345679E-3</v>
      </c>
    </row>
    <row r="1046" spans="1:9" ht="15.3" x14ac:dyDescent="0.5">
      <c r="A1046" s="167" t="s">
        <v>571</v>
      </c>
      <c r="B1046" s="70" t="s">
        <v>2103</v>
      </c>
      <c r="C1046" s="4" t="s">
        <v>125</v>
      </c>
      <c r="D1046" s="167" t="s">
        <v>287</v>
      </c>
      <c r="E1046" s="167" t="s">
        <v>1567</v>
      </c>
      <c r="F1046" s="167" t="s">
        <v>1574</v>
      </c>
      <c r="G1046" s="168">
        <f t="shared" si="155"/>
        <v>3.7037037037037038E-3</v>
      </c>
      <c r="H1046" s="167">
        <v>3</v>
      </c>
      <c r="I1046" s="168">
        <f t="shared" si="154"/>
        <v>1.2345679012345679E-3</v>
      </c>
    </row>
    <row r="1047" spans="1:9" ht="15.3" x14ac:dyDescent="0.5">
      <c r="A1047" s="167" t="s">
        <v>572</v>
      </c>
      <c r="B1047" s="70" t="s">
        <v>2104</v>
      </c>
      <c r="C1047" s="4" t="s">
        <v>125</v>
      </c>
      <c r="D1047" s="167" t="s">
        <v>287</v>
      </c>
      <c r="E1047" s="167" t="s">
        <v>1567</v>
      </c>
      <c r="F1047" s="167" t="s">
        <v>1574</v>
      </c>
      <c r="G1047" s="168">
        <f t="shared" si="155"/>
        <v>3.7037037037037038E-3</v>
      </c>
      <c r="H1047" s="167">
        <v>3</v>
      </c>
      <c r="I1047" s="168">
        <f t="shared" si="154"/>
        <v>1.2345679012345679E-3</v>
      </c>
    </row>
    <row r="1048" spans="1:9" ht="45.9" x14ac:dyDescent="0.5">
      <c r="A1048" s="167" t="s">
        <v>573</v>
      </c>
      <c r="B1048" s="52" t="s">
        <v>551</v>
      </c>
      <c r="C1048" s="9" t="s">
        <v>125</v>
      </c>
      <c r="D1048" s="118" t="s">
        <v>421</v>
      </c>
      <c r="E1048" s="167" t="s">
        <v>2495</v>
      </c>
      <c r="F1048" s="167" t="s">
        <v>2503</v>
      </c>
      <c r="G1048" s="168">
        <f>5/1620</f>
        <v>3.0864197530864196E-3</v>
      </c>
      <c r="H1048" s="167">
        <v>3</v>
      </c>
      <c r="I1048" s="168">
        <f t="shared" si="154"/>
        <v>1.0288065843621398E-3</v>
      </c>
    </row>
    <row r="1049" spans="1:9" ht="45.9" x14ac:dyDescent="0.5">
      <c r="A1049" s="167" t="s">
        <v>574</v>
      </c>
      <c r="B1049" s="58" t="s">
        <v>550</v>
      </c>
      <c r="C1049" s="25" t="s">
        <v>125</v>
      </c>
      <c r="D1049" s="125" t="s">
        <v>289</v>
      </c>
      <c r="E1049" s="167"/>
      <c r="F1049" s="167" t="s">
        <v>1626</v>
      </c>
      <c r="G1049" s="168">
        <f>2/45</f>
        <v>4.4444444444444446E-2</v>
      </c>
      <c r="H1049" s="167">
        <v>3</v>
      </c>
      <c r="I1049" s="168">
        <f t="shared" si="154"/>
        <v>1.4814814814814815E-2</v>
      </c>
    </row>
    <row r="1050" spans="1:9" ht="28.2" x14ac:dyDescent="0.5">
      <c r="A1050" s="167" t="s">
        <v>576</v>
      </c>
      <c r="B1050" s="46" t="s">
        <v>552</v>
      </c>
      <c r="C1050" s="6" t="s">
        <v>125</v>
      </c>
      <c r="D1050" s="125" t="s">
        <v>421</v>
      </c>
      <c r="E1050" s="167" t="s">
        <v>2495</v>
      </c>
      <c r="F1050" s="167" t="s">
        <v>2503</v>
      </c>
      <c r="G1050" s="168">
        <f>5/1620</f>
        <v>3.0864197530864196E-3</v>
      </c>
      <c r="H1050" s="167">
        <v>3</v>
      </c>
      <c r="I1050" s="168">
        <f t="shared" si="154"/>
        <v>1.0288065843621398E-3</v>
      </c>
    </row>
    <row r="1051" spans="1:9" ht="15.3" x14ac:dyDescent="0.5">
      <c r="A1051" s="169">
        <v>12</v>
      </c>
      <c r="B1051" s="59" t="s">
        <v>611</v>
      </c>
      <c r="C1051" s="167"/>
      <c r="D1051" s="167"/>
      <c r="E1051" s="167"/>
      <c r="F1051" s="167"/>
      <c r="G1051" s="167"/>
      <c r="H1051" s="167"/>
      <c r="I1051" s="167"/>
    </row>
    <row r="1052" spans="1:9" ht="15.3" x14ac:dyDescent="0.5">
      <c r="A1052" s="167" t="s">
        <v>590</v>
      </c>
      <c r="B1052" s="70" t="s">
        <v>88</v>
      </c>
      <c r="C1052" s="4" t="s">
        <v>202</v>
      </c>
      <c r="D1052" s="167" t="s">
        <v>517</v>
      </c>
      <c r="E1052" s="167" t="s">
        <v>2517</v>
      </c>
      <c r="F1052" s="167" t="s">
        <v>2518</v>
      </c>
      <c r="G1052" s="168">
        <f>12/1620</f>
        <v>7.4074074074074077E-3</v>
      </c>
      <c r="H1052" s="167">
        <v>3</v>
      </c>
      <c r="I1052" s="168">
        <f>G1052/H1052</f>
        <v>2.4691358024691358E-3</v>
      </c>
    </row>
    <row r="1053" spans="1:9" ht="15.3" x14ac:dyDescent="0.5">
      <c r="A1053" s="167" t="s">
        <v>591</v>
      </c>
      <c r="B1053" s="70" t="s">
        <v>898</v>
      </c>
      <c r="C1053" s="4" t="s">
        <v>202</v>
      </c>
      <c r="D1053" s="167" t="s">
        <v>432</v>
      </c>
      <c r="E1053" s="167" t="s">
        <v>2498</v>
      </c>
      <c r="F1053" s="167" t="s">
        <v>2506</v>
      </c>
      <c r="G1053" s="168">
        <f>3/1620</f>
        <v>1.8518518518518519E-3</v>
      </c>
      <c r="H1053" s="167">
        <v>8</v>
      </c>
      <c r="I1053" s="168">
        <f t="shared" ref="I1053:I1071" si="156">G1053/H1053</f>
        <v>2.3148148148148149E-4</v>
      </c>
    </row>
    <row r="1054" spans="1:9" ht="15.3" x14ac:dyDescent="0.5">
      <c r="A1054" s="167" t="s">
        <v>592</v>
      </c>
      <c r="B1054" s="70" t="s">
        <v>899</v>
      </c>
      <c r="C1054" s="4" t="s">
        <v>202</v>
      </c>
      <c r="D1054" s="167" t="s">
        <v>432</v>
      </c>
      <c r="E1054" s="167" t="s">
        <v>2498</v>
      </c>
      <c r="F1054" s="167" t="s">
        <v>2506</v>
      </c>
      <c r="G1054" s="168">
        <f>3/1620</f>
        <v>1.8518518518518519E-3</v>
      </c>
      <c r="H1054" s="167">
        <v>8</v>
      </c>
      <c r="I1054" s="168">
        <f t="shared" si="156"/>
        <v>2.3148148148148149E-4</v>
      </c>
    </row>
    <row r="1055" spans="1:9" ht="15.3" x14ac:dyDescent="0.5">
      <c r="A1055" s="167" t="s">
        <v>593</v>
      </c>
      <c r="B1055" s="70" t="s">
        <v>91</v>
      </c>
      <c r="C1055" s="4" t="s">
        <v>202</v>
      </c>
      <c r="D1055" s="167" t="s">
        <v>2114</v>
      </c>
      <c r="E1055" s="167" t="s">
        <v>2515</v>
      </c>
      <c r="F1055" s="167" t="s">
        <v>2516</v>
      </c>
      <c r="G1055" s="168">
        <f>100/1620</f>
        <v>6.1728395061728392E-2</v>
      </c>
      <c r="H1055" s="167">
        <v>3</v>
      </c>
      <c r="I1055" s="168">
        <f t="shared" si="156"/>
        <v>2.0576131687242798E-2</v>
      </c>
    </row>
    <row r="1056" spans="1:9" ht="15.3" x14ac:dyDescent="0.5">
      <c r="A1056" s="167" t="s">
        <v>594</v>
      </c>
      <c r="B1056" s="70" t="s">
        <v>92</v>
      </c>
      <c r="C1056" s="4" t="s">
        <v>202</v>
      </c>
      <c r="D1056" s="167" t="s">
        <v>2115</v>
      </c>
      <c r="E1056" s="167" t="s">
        <v>2491</v>
      </c>
      <c r="F1056" s="167" t="s">
        <v>2499</v>
      </c>
      <c r="G1056" s="168">
        <f>50/1620</f>
        <v>3.0864197530864196E-2</v>
      </c>
      <c r="H1056" s="167">
        <v>3</v>
      </c>
      <c r="I1056" s="168">
        <f t="shared" si="156"/>
        <v>1.0288065843621399E-2</v>
      </c>
    </row>
    <row r="1057" spans="1:9" ht="15.3" x14ac:dyDescent="0.5">
      <c r="A1057" s="167" t="s">
        <v>595</v>
      </c>
      <c r="B1057" s="70" t="s">
        <v>93</v>
      </c>
      <c r="C1057" s="4" t="s">
        <v>202</v>
      </c>
      <c r="D1057" s="167" t="s">
        <v>432</v>
      </c>
      <c r="E1057" s="167" t="s">
        <v>2498</v>
      </c>
      <c r="F1057" s="167" t="s">
        <v>2506</v>
      </c>
      <c r="G1057" s="168">
        <f>3/1620</f>
        <v>1.8518518518518519E-3</v>
      </c>
      <c r="H1057" s="167">
        <v>3</v>
      </c>
      <c r="I1057" s="168">
        <f t="shared" si="156"/>
        <v>6.1728395061728394E-4</v>
      </c>
    </row>
    <row r="1058" spans="1:9" ht="15.3" x14ac:dyDescent="0.5">
      <c r="A1058" s="167" t="s">
        <v>596</v>
      </c>
      <c r="B1058" s="70" t="s">
        <v>94</v>
      </c>
      <c r="C1058" s="4" t="s">
        <v>202</v>
      </c>
      <c r="D1058" s="167" t="s">
        <v>613</v>
      </c>
      <c r="E1058" s="167"/>
      <c r="F1058" s="167" t="s">
        <v>1553</v>
      </c>
      <c r="G1058" s="168">
        <f>1/225</f>
        <v>4.4444444444444444E-3</v>
      </c>
      <c r="H1058" s="167">
        <v>5</v>
      </c>
      <c r="I1058" s="168">
        <f t="shared" si="156"/>
        <v>8.8888888888888893E-4</v>
      </c>
    </row>
    <row r="1059" spans="1:9" ht="15.3" x14ac:dyDescent="0.5">
      <c r="A1059" s="167" t="s">
        <v>597</v>
      </c>
      <c r="B1059" s="70" t="s">
        <v>95</v>
      </c>
      <c r="C1059" s="4" t="s">
        <v>202</v>
      </c>
      <c r="D1059" s="167" t="s">
        <v>613</v>
      </c>
      <c r="E1059" s="167"/>
      <c r="F1059" s="167" t="s">
        <v>1553</v>
      </c>
      <c r="G1059" s="168">
        <f t="shared" ref="G1059:G1064" si="157">1/225</f>
        <v>4.4444444444444444E-3</v>
      </c>
      <c r="H1059" s="167">
        <v>5</v>
      </c>
      <c r="I1059" s="168">
        <f t="shared" si="156"/>
        <v>8.8888888888888893E-4</v>
      </c>
    </row>
    <row r="1060" spans="1:9" ht="15.3" x14ac:dyDescent="0.5">
      <c r="A1060" s="167" t="s">
        <v>598</v>
      </c>
      <c r="B1060" s="70" t="s">
        <v>57</v>
      </c>
      <c r="C1060" s="4" t="s">
        <v>125</v>
      </c>
      <c r="D1060" s="167" t="s">
        <v>613</v>
      </c>
      <c r="E1060" s="167"/>
      <c r="F1060" s="167" t="s">
        <v>1553</v>
      </c>
      <c r="G1060" s="168">
        <f t="shared" si="157"/>
        <v>4.4444444444444444E-3</v>
      </c>
      <c r="H1060" s="167">
        <v>5</v>
      </c>
      <c r="I1060" s="168">
        <f t="shared" si="156"/>
        <v>8.8888888888888893E-4</v>
      </c>
    </row>
    <row r="1061" spans="1:9" ht="15.3" x14ac:dyDescent="0.5">
      <c r="A1061" s="167" t="s">
        <v>599</v>
      </c>
      <c r="B1061" s="70" t="s">
        <v>68</v>
      </c>
      <c r="C1061" s="4" t="s">
        <v>125</v>
      </c>
      <c r="D1061" s="167" t="s">
        <v>613</v>
      </c>
      <c r="E1061" s="167"/>
      <c r="F1061" s="167" t="s">
        <v>1553</v>
      </c>
      <c r="G1061" s="168">
        <f t="shared" si="157"/>
        <v>4.4444444444444444E-3</v>
      </c>
      <c r="H1061" s="167">
        <v>7</v>
      </c>
      <c r="I1061" s="168">
        <f t="shared" si="156"/>
        <v>6.3492063492063492E-4</v>
      </c>
    </row>
    <row r="1062" spans="1:9" ht="15.3" x14ac:dyDescent="0.5">
      <c r="A1062" s="167" t="s">
        <v>600</v>
      </c>
      <c r="B1062" s="70" t="s">
        <v>69</v>
      </c>
      <c r="C1062" s="4" t="s">
        <v>125</v>
      </c>
      <c r="D1062" s="167" t="s">
        <v>613</v>
      </c>
      <c r="E1062" s="167"/>
      <c r="F1062" s="167" t="s">
        <v>1553</v>
      </c>
      <c r="G1062" s="168">
        <f t="shared" si="157"/>
        <v>4.4444444444444444E-3</v>
      </c>
      <c r="H1062" s="167">
        <v>5</v>
      </c>
      <c r="I1062" s="168">
        <f t="shared" si="156"/>
        <v>8.8888888888888893E-4</v>
      </c>
    </row>
    <row r="1063" spans="1:9" ht="15.3" x14ac:dyDescent="0.5">
      <c r="A1063" s="167" t="s">
        <v>601</v>
      </c>
      <c r="B1063" s="70" t="s">
        <v>96</v>
      </c>
      <c r="C1063" s="4" t="s">
        <v>202</v>
      </c>
      <c r="D1063" s="167" t="s">
        <v>613</v>
      </c>
      <c r="E1063" s="167"/>
      <c r="F1063" s="167" t="s">
        <v>1553</v>
      </c>
      <c r="G1063" s="168">
        <f t="shared" si="157"/>
        <v>4.4444444444444444E-3</v>
      </c>
      <c r="H1063" s="167">
        <v>5</v>
      </c>
      <c r="I1063" s="168">
        <f t="shared" si="156"/>
        <v>8.8888888888888893E-4</v>
      </c>
    </row>
    <row r="1064" spans="1:9" ht="15.3" x14ac:dyDescent="0.5">
      <c r="A1064" s="167" t="s">
        <v>602</v>
      </c>
      <c r="B1064" s="70" t="s">
        <v>97</v>
      </c>
      <c r="C1064" s="4" t="s">
        <v>202</v>
      </c>
      <c r="D1064" s="167" t="s">
        <v>613</v>
      </c>
      <c r="E1064" s="167"/>
      <c r="F1064" s="167" t="s">
        <v>1553</v>
      </c>
      <c r="G1064" s="168">
        <f t="shared" si="157"/>
        <v>4.4444444444444444E-3</v>
      </c>
      <c r="H1064" s="167">
        <v>5</v>
      </c>
      <c r="I1064" s="168">
        <f t="shared" si="156"/>
        <v>8.8888888888888893E-4</v>
      </c>
    </row>
    <row r="1065" spans="1:9" ht="15.3" x14ac:dyDescent="0.5">
      <c r="A1065" s="167" t="s">
        <v>603</v>
      </c>
      <c r="B1065" s="70" t="s">
        <v>98</v>
      </c>
      <c r="C1065" s="4" t="s">
        <v>202</v>
      </c>
      <c r="D1065" s="167" t="s">
        <v>427</v>
      </c>
      <c r="E1065" s="167" t="s">
        <v>2486</v>
      </c>
      <c r="F1065" s="167" t="s">
        <v>2489</v>
      </c>
      <c r="G1065" s="168">
        <f>2/1620</f>
        <v>1.2345679012345679E-3</v>
      </c>
      <c r="H1065" s="167">
        <v>7</v>
      </c>
      <c r="I1065" s="168">
        <f t="shared" si="156"/>
        <v>1.7636684303350968E-4</v>
      </c>
    </row>
    <row r="1066" spans="1:9" ht="15.3" x14ac:dyDescent="0.5">
      <c r="A1066" s="167" t="s">
        <v>604</v>
      </c>
      <c r="B1066" s="70" t="s">
        <v>99</v>
      </c>
      <c r="C1066" s="4" t="s">
        <v>202</v>
      </c>
      <c r="D1066" s="167" t="s">
        <v>454</v>
      </c>
      <c r="E1066" s="167" t="s">
        <v>2487</v>
      </c>
      <c r="F1066" s="167" t="s">
        <v>2490</v>
      </c>
      <c r="G1066" s="168">
        <f>1/1620</f>
        <v>6.1728395061728394E-4</v>
      </c>
      <c r="H1066" s="167">
        <v>5</v>
      </c>
      <c r="I1066" s="168">
        <f t="shared" si="156"/>
        <v>1.2345679012345679E-4</v>
      </c>
    </row>
    <row r="1067" spans="1:9" ht="15.3" x14ac:dyDescent="0.5">
      <c r="A1067" s="167" t="s">
        <v>605</v>
      </c>
      <c r="B1067" s="70" t="s">
        <v>100</v>
      </c>
      <c r="C1067" s="4" t="s">
        <v>202</v>
      </c>
      <c r="D1067" s="167" t="s">
        <v>427</v>
      </c>
      <c r="E1067" s="167" t="s">
        <v>2486</v>
      </c>
      <c r="F1067" s="167" t="s">
        <v>2489</v>
      </c>
      <c r="G1067" s="168">
        <f>2/1620</f>
        <v>1.2345679012345679E-3</v>
      </c>
      <c r="H1067" s="167">
        <v>3</v>
      </c>
      <c r="I1067" s="168">
        <f t="shared" si="156"/>
        <v>4.1152263374485596E-4</v>
      </c>
    </row>
    <row r="1068" spans="1:9" ht="15.3" x14ac:dyDescent="0.5">
      <c r="A1068" s="167" t="s">
        <v>606</v>
      </c>
      <c r="B1068" s="70" t="s">
        <v>101</v>
      </c>
      <c r="C1068" s="4" t="s">
        <v>195</v>
      </c>
      <c r="D1068" s="167" t="s">
        <v>427</v>
      </c>
      <c r="E1068" s="167" t="s">
        <v>2486</v>
      </c>
      <c r="F1068" s="167" t="s">
        <v>2489</v>
      </c>
      <c r="G1068" s="168">
        <f>2/1620</f>
        <v>1.2345679012345679E-3</v>
      </c>
      <c r="H1068" s="167">
        <v>3</v>
      </c>
      <c r="I1068" s="168">
        <f t="shared" si="156"/>
        <v>4.1152263374485596E-4</v>
      </c>
    </row>
    <row r="1069" spans="1:9" ht="15.3" x14ac:dyDescent="0.5">
      <c r="A1069" s="167" t="s">
        <v>607</v>
      </c>
      <c r="B1069" s="3" t="s">
        <v>102</v>
      </c>
      <c r="C1069" s="6" t="s">
        <v>125</v>
      </c>
      <c r="D1069" s="118" t="s">
        <v>636</v>
      </c>
      <c r="E1069" s="118"/>
      <c r="F1069" s="118" t="s">
        <v>636</v>
      </c>
      <c r="G1069" s="37">
        <f>1/2</f>
        <v>0.5</v>
      </c>
      <c r="H1069" s="34">
        <v>5</v>
      </c>
      <c r="I1069" s="37">
        <f t="shared" si="156"/>
        <v>0.1</v>
      </c>
    </row>
    <row r="1070" spans="1:9" ht="15.3" x14ac:dyDescent="0.5">
      <c r="A1070" s="167" t="s">
        <v>608</v>
      </c>
      <c r="B1070" s="3" t="s">
        <v>103</v>
      </c>
      <c r="C1070" s="6" t="s">
        <v>202</v>
      </c>
      <c r="D1070" s="118" t="s">
        <v>680</v>
      </c>
      <c r="E1070" s="118" t="s">
        <v>285</v>
      </c>
      <c r="F1070" s="118" t="s">
        <v>1630</v>
      </c>
      <c r="G1070" s="37">
        <f>1/45</f>
        <v>2.2222222222222223E-2</v>
      </c>
      <c r="H1070" s="34">
        <v>5</v>
      </c>
      <c r="I1070" s="37">
        <f t="shared" si="156"/>
        <v>4.4444444444444444E-3</v>
      </c>
    </row>
    <row r="1071" spans="1:9" ht="15.3" x14ac:dyDescent="0.5">
      <c r="A1071" s="167" t="s">
        <v>609</v>
      </c>
      <c r="B1071" s="3" t="s">
        <v>104</v>
      </c>
      <c r="C1071" s="6" t="s">
        <v>125</v>
      </c>
      <c r="D1071" s="118" t="s">
        <v>680</v>
      </c>
      <c r="E1071" s="118" t="s">
        <v>285</v>
      </c>
      <c r="F1071" s="118" t="s">
        <v>1630</v>
      </c>
      <c r="G1071" s="37">
        <f>1/45</f>
        <v>2.2222222222222223E-2</v>
      </c>
      <c r="H1071" s="34">
        <v>10</v>
      </c>
      <c r="I1071" s="37">
        <f t="shared" si="156"/>
        <v>2.2222222222222222E-3</v>
      </c>
    </row>
    <row r="1072" spans="1:9" ht="15.3" x14ac:dyDescent="0.55000000000000004">
      <c r="A1072" s="173"/>
      <c r="B1072" s="173"/>
      <c r="C1072" s="173"/>
      <c r="D1072" s="173"/>
      <c r="E1072" s="173"/>
      <c r="F1072" s="173"/>
      <c r="G1072" s="173"/>
      <c r="H1072" s="173"/>
      <c r="I1072" s="173"/>
    </row>
    <row r="1073" spans="1:9" ht="15.3" x14ac:dyDescent="0.55000000000000004">
      <c r="A1073" s="173"/>
      <c r="B1073" s="1" t="s">
        <v>634</v>
      </c>
      <c r="C1073" s="173"/>
      <c r="D1073" s="173"/>
      <c r="E1073" s="173"/>
      <c r="F1073" s="173"/>
      <c r="G1073" s="173"/>
      <c r="H1073" s="173"/>
      <c r="I1073" s="173"/>
    </row>
    <row r="1074" spans="1:9" ht="67.150000000000006" customHeight="1" x14ac:dyDescent="0.5">
      <c r="A1074" s="174">
        <v>1</v>
      </c>
      <c r="B1074" s="201" t="s">
        <v>2521</v>
      </c>
      <c r="C1074" s="201"/>
      <c r="D1074" s="201"/>
      <c r="E1074" s="201"/>
      <c r="F1074" s="201"/>
      <c r="G1074" s="201"/>
      <c r="H1074" s="201"/>
      <c r="I1074" s="201"/>
    </row>
    <row r="1075" spans="1:9" ht="15.3" x14ac:dyDescent="0.5">
      <c r="A1075" s="174">
        <v>2</v>
      </c>
      <c r="B1075" s="201" t="s">
        <v>2484</v>
      </c>
      <c r="C1075" s="201"/>
      <c r="D1075" s="201"/>
      <c r="E1075" s="201"/>
      <c r="F1075" s="201"/>
      <c r="G1075" s="201"/>
      <c r="H1075" s="201"/>
      <c r="I1075" s="201"/>
    </row>
    <row r="1076" spans="1:9" ht="31.9" customHeight="1" x14ac:dyDescent="0.5">
      <c r="A1076" s="174">
        <v>3</v>
      </c>
      <c r="B1076" s="201" t="s">
        <v>2483</v>
      </c>
      <c r="C1076" s="201"/>
      <c r="D1076" s="201"/>
      <c r="E1076" s="201"/>
      <c r="F1076" s="201"/>
      <c r="G1076" s="201"/>
      <c r="H1076" s="201"/>
      <c r="I1076" s="201"/>
    </row>
    <row r="1077" spans="1:9" ht="18.75" customHeight="1" x14ac:dyDescent="0.5">
      <c r="A1077" s="174">
        <v>4</v>
      </c>
      <c r="B1077" s="201" t="s">
        <v>2142</v>
      </c>
      <c r="C1077" s="201"/>
      <c r="D1077" s="201"/>
      <c r="E1077" s="201"/>
      <c r="F1077" s="201"/>
      <c r="G1077" s="201"/>
      <c r="H1077" s="201"/>
      <c r="I1077" s="201"/>
    </row>
    <row r="1079" spans="1:9" ht="18.600000000000001" customHeight="1" x14ac:dyDescent="0.5">
      <c r="B1079" s="206" t="s">
        <v>1504</v>
      </c>
      <c r="C1079" s="207"/>
      <c r="D1079" s="178" t="s">
        <v>1547</v>
      </c>
      <c r="E1079" s="178" t="s">
        <v>1549</v>
      </c>
      <c r="F1079" s="177" t="s">
        <v>1550</v>
      </c>
      <c r="G1079" s="202" t="s">
        <v>2141</v>
      </c>
      <c r="H1079" s="202" t="s">
        <v>1534</v>
      </c>
    </row>
    <row r="1080" spans="1:9" x14ac:dyDescent="0.5">
      <c r="B1080" s="208"/>
      <c r="C1080" s="209"/>
      <c r="D1080" s="180" t="s">
        <v>1548</v>
      </c>
      <c r="E1080" s="180" t="s">
        <v>1548</v>
      </c>
      <c r="F1080" s="179" t="s">
        <v>1548</v>
      </c>
      <c r="G1080" s="202"/>
      <c r="H1080" s="202"/>
    </row>
    <row r="1081" spans="1:9" x14ac:dyDescent="0.5">
      <c r="B1081" s="203" t="s">
        <v>1511</v>
      </c>
      <c r="C1081" s="181" t="s">
        <v>1526</v>
      </c>
      <c r="D1081" s="182">
        <v>105</v>
      </c>
      <c r="E1081" s="183">
        <v>105</v>
      </c>
      <c r="F1081" s="184">
        <v>105</v>
      </c>
      <c r="G1081" s="118">
        <v>3</v>
      </c>
      <c r="H1081" s="118">
        <v>6</v>
      </c>
    </row>
    <row r="1082" spans="1:9" ht="14.5" customHeight="1" x14ac:dyDescent="0.5">
      <c r="B1082" s="204"/>
      <c r="C1082" s="181" t="s">
        <v>1512</v>
      </c>
      <c r="D1082" s="183">
        <v>105</v>
      </c>
      <c r="E1082" s="183">
        <v>105</v>
      </c>
      <c r="F1082" s="184">
        <v>105</v>
      </c>
      <c r="G1082" s="118">
        <v>3</v>
      </c>
      <c r="H1082" s="118">
        <v>6</v>
      </c>
    </row>
    <row r="1083" spans="1:9" ht="14.5" customHeight="1" x14ac:dyDescent="0.5">
      <c r="B1083" s="205"/>
      <c r="C1083" s="181" t="s">
        <v>1537</v>
      </c>
      <c r="D1083" s="183">
        <v>52</v>
      </c>
      <c r="E1083" s="183">
        <v>52</v>
      </c>
      <c r="F1083" s="184">
        <v>52</v>
      </c>
      <c r="G1083" s="118">
        <v>1.5</v>
      </c>
      <c r="H1083" s="118">
        <v>11</v>
      </c>
    </row>
    <row r="1084" spans="1:9" ht="14.5" customHeight="1" x14ac:dyDescent="0.5">
      <c r="B1084" s="203" t="s">
        <v>1539</v>
      </c>
      <c r="C1084" s="181" t="s">
        <v>1551</v>
      </c>
      <c r="D1084" s="183">
        <v>70</v>
      </c>
      <c r="E1084" s="183">
        <v>70</v>
      </c>
      <c r="F1084" s="184">
        <v>70</v>
      </c>
      <c r="G1084" s="118">
        <v>2</v>
      </c>
      <c r="H1084" s="118">
        <v>8</v>
      </c>
    </row>
    <row r="1085" spans="1:9" ht="28.15" customHeight="1" x14ac:dyDescent="0.5">
      <c r="B1085" s="204"/>
      <c r="C1085" s="181" t="s">
        <v>1541</v>
      </c>
      <c r="D1085" s="183">
        <v>70</v>
      </c>
      <c r="E1085" s="183">
        <v>70</v>
      </c>
      <c r="F1085" s="184">
        <v>70</v>
      </c>
      <c r="G1085" s="118">
        <v>2</v>
      </c>
      <c r="H1085" s="118">
        <v>8</v>
      </c>
    </row>
    <row r="1086" spans="1:9" ht="14.5" customHeight="1" x14ac:dyDescent="0.5">
      <c r="B1086" s="204"/>
      <c r="C1086" s="181" t="s">
        <v>1552</v>
      </c>
      <c r="D1086" s="183">
        <v>70</v>
      </c>
      <c r="E1086" s="183">
        <v>70</v>
      </c>
      <c r="F1086" s="184">
        <v>70</v>
      </c>
      <c r="G1086" s="118">
        <v>2</v>
      </c>
      <c r="H1086" s="118">
        <v>8</v>
      </c>
    </row>
    <row r="1087" spans="1:9" ht="14.5" customHeight="1" x14ac:dyDescent="0.5">
      <c r="B1087" s="204"/>
      <c r="C1087" s="181" t="s">
        <v>1543</v>
      </c>
      <c r="D1087" s="183">
        <v>70</v>
      </c>
      <c r="E1087" s="183">
        <v>70</v>
      </c>
      <c r="F1087" s="184">
        <v>70</v>
      </c>
      <c r="G1087" s="118">
        <v>2</v>
      </c>
      <c r="H1087" s="118">
        <v>8</v>
      </c>
    </row>
    <row r="1088" spans="1:9" ht="14.5" customHeight="1" x14ac:dyDescent="0.5">
      <c r="B1088" s="204"/>
      <c r="C1088" s="181" t="s">
        <v>1544</v>
      </c>
      <c r="D1088" s="183">
        <v>70</v>
      </c>
      <c r="E1088" s="183">
        <v>70</v>
      </c>
      <c r="F1088" s="184">
        <v>70</v>
      </c>
      <c r="G1088" s="118">
        <v>2</v>
      </c>
      <c r="H1088" s="118">
        <v>8</v>
      </c>
    </row>
    <row r="1089" spans="2:8" ht="14.5" customHeight="1" x14ac:dyDescent="0.5">
      <c r="B1089" s="204"/>
      <c r="C1089" s="181" t="s">
        <v>1529</v>
      </c>
      <c r="D1089" s="183">
        <v>70</v>
      </c>
      <c r="E1089" s="183">
        <v>70</v>
      </c>
      <c r="F1089" s="184">
        <v>70</v>
      </c>
      <c r="G1089" s="118">
        <v>2</v>
      </c>
      <c r="H1089" s="118">
        <v>8</v>
      </c>
    </row>
    <row r="1090" spans="2:8" ht="14.5" customHeight="1" x14ac:dyDescent="0.5">
      <c r="B1090" s="205"/>
      <c r="C1090" s="181" t="s">
        <v>1530</v>
      </c>
      <c r="D1090" s="183">
        <v>70</v>
      </c>
      <c r="E1090" s="183">
        <v>70</v>
      </c>
      <c r="F1090" s="184">
        <v>70</v>
      </c>
      <c r="G1090" s="118">
        <v>2</v>
      </c>
      <c r="H1090" s="118">
        <v>8</v>
      </c>
    </row>
    <row r="1091" spans="2:8" ht="42.6" customHeight="1" x14ac:dyDescent="0.5">
      <c r="B1091" s="185" t="s">
        <v>1518</v>
      </c>
      <c r="C1091" s="181" t="s">
        <v>1531</v>
      </c>
      <c r="D1091" s="183">
        <v>105</v>
      </c>
      <c r="E1091" s="183">
        <v>105</v>
      </c>
      <c r="F1091" s="184">
        <v>105</v>
      </c>
      <c r="G1091" s="118">
        <v>3</v>
      </c>
      <c r="H1091" s="118">
        <v>6</v>
      </c>
    </row>
  </sheetData>
  <mergeCells count="12">
    <mergeCell ref="G1079:G1080"/>
    <mergeCell ref="H1079:H1080"/>
    <mergeCell ref="B1081:B1083"/>
    <mergeCell ref="B1084:B1090"/>
    <mergeCell ref="B1077:I1077"/>
    <mergeCell ref="B1079:C1080"/>
    <mergeCell ref="B1076:I1076"/>
    <mergeCell ref="A1:I1"/>
    <mergeCell ref="A2:I2"/>
    <mergeCell ref="A3:I3"/>
    <mergeCell ref="B1074:I1074"/>
    <mergeCell ref="B1075:I1075"/>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MẦM NON</vt:lpstr>
      <vt:lpstr>TIỂU HỌC</vt:lpstr>
      <vt:lpstr>THCS</vt:lpstr>
      <vt:lpstr>THPT</vt:lpstr>
      <vt:lpstr>GDTX</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Admin</cp:lastModifiedBy>
  <cp:lastPrinted>2026-06-10T06:54:41Z</cp:lastPrinted>
  <dcterms:created xsi:type="dcterms:W3CDTF">2026-05-18T08:11:10Z</dcterms:created>
  <dcterms:modified xsi:type="dcterms:W3CDTF">2026-06-19T16:40:44Z</dcterms:modified>
</cp:coreProperties>
</file>