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ồ sơ TT 14.19.6\"/>
    </mc:Choice>
  </mc:AlternateContent>
  <xr:revisionPtr revIDLastSave="0" documentId="13_ncr:1_{1C63EAAB-8070-4DC1-A97C-5B1111731209}" xr6:coauthVersionLast="47" xr6:coauthVersionMax="47" xr10:uidLastSave="{00000000-0000-0000-0000-000000000000}"/>
  <bookViews>
    <workbookView xWindow="-96" yWindow="-96" windowWidth="19392" windowHeight="10392" activeTab="4" xr2:uid="{00000000-000D-0000-FFFF-FFFF00000000}"/>
  </bookViews>
  <sheets>
    <sheet name="Mầm non" sheetId="1" r:id="rId1"/>
    <sheet name="TH" sheetId="2" r:id="rId2"/>
    <sheet name="THCS" sheetId="3" r:id="rId3"/>
    <sheet name="THPT" sheetId="4" r:id="rId4"/>
    <sheet name="GDTX" sheetId="5" r:id="rId5"/>
  </sheets>
  <definedNames>
    <definedName name="_xlnm.Print_Titles" localSheetId="1">TH!$3:$5</definedName>
  </definedNames>
  <calcPr calcId="191029"/>
</workbook>
</file>

<file path=xl/calcChain.xml><?xml version="1.0" encoding="utf-8"?>
<calcChain xmlns="http://schemas.openxmlformats.org/spreadsheetml/2006/main">
  <c r="G25" i="1" l="1"/>
  <c r="H25" i="1" s="1"/>
  <c r="E25" i="1"/>
  <c r="E22" i="1" s="1"/>
  <c r="H24" i="1"/>
  <c r="G24" i="1"/>
  <c r="E24" i="1"/>
  <c r="G23" i="1"/>
  <c r="H23" i="1" s="1"/>
  <c r="E23" i="1"/>
  <c r="L22" i="1"/>
  <c r="G22" i="1"/>
  <c r="H22" i="1" s="1"/>
  <c r="N22" i="1" s="1"/>
  <c r="F22" i="1"/>
  <c r="D22" i="1"/>
  <c r="C22" i="1"/>
  <c r="G21" i="1"/>
  <c r="H21" i="1" s="1"/>
  <c r="E21" i="1"/>
  <c r="H20" i="1"/>
  <c r="G20" i="1"/>
  <c r="E20" i="1"/>
  <c r="L19" i="1"/>
  <c r="L18" i="1" s="1"/>
  <c r="G19" i="1"/>
  <c r="H19" i="1" s="1"/>
  <c r="E19" i="1"/>
  <c r="E18" i="1" s="1"/>
  <c r="K18" i="1"/>
  <c r="J18" i="1"/>
  <c r="I18" i="1"/>
  <c r="G18" i="1"/>
  <c r="F18" i="1"/>
  <c r="D18" i="1"/>
  <c r="C18" i="1"/>
  <c r="C26" i="1" s="1"/>
  <c r="G15" i="1"/>
  <c r="H15" i="1" s="1"/>
  <c r="E15" i="1"/>
  <c r="E12" i="1" s="1"/>
  <c r="G14" i="1"/>
  <c r="H14" i="1" s="1"/>
  <c r="E14" i="1"/>
  <c r="H13" i="1"/>
  <c r="G13" i="1"/>
  <c r="E13" i="1"/>
  <c r="L12" i="1"/>
  <c r="F12" i="1"/>
  <c r="D12" i="1"/>
  <c r="C12" i="1"/>
  <c r="G11" i="1"/>
  <c r="H11" i="1" s="1"/>
  <c r="E11" i="1"/>
  <c r="G10" i="1"/>
  <c r="H10" i="1" s="1"/>
  <c r="E10" i="1"/>
  <c r="M9" i="1"/>
  <c r="M8" i="1" s="1"/>
  <c r="L9" i="1"/>
  <c r="G9" i="1"/>
  <c r="G8" i="1" s="1"/>
  <c r="H8" i="1" s="1"/>
  <c r="N8" i="1" s="1"/>
  <c r="E9" i="1"/>
  <c r="E8" i="1" s="1"/>
  <c r="L8" i="1"/>
  <c r="K8" i="1"/>
  <c r="J8" i="1"/>
  <c r="I8" i="1"/>
  <c r="F8" i="1"/>
  <c r="D8" i="1"/>
  <c r="C8" i="1"/>
  <c r="N11" i="1" l="1"/>
  <c r="O11" i="1"/>
  <c r="O20" i="1"/>
  <c r="N19" i="1"/>
  <c r="O19" i="1" s="1"/>
  <c r="O18" i="1" s="1"/>
  <c r="N21" i="1"/>
  <c r="O21" i="1"/>
  <c r="N25" i="1"/>
  <c r="O25" i="1"/>
  <c r="N14" i="1"/>
  <c r="O14" i="1" s="1"/>
  <c r="H18" i="1"/>
  <c r="N18" i="1" s="1"/>
  <c r="O23" i="1"/>
  <c r="N23" i="1"/>
  <c r="N10" i="1"/>
  <c r="O10" i="1" s="1"/>
  <c r="N15" i="1"/>
  <c r="O15" i="1"/>
  <c r="N13" i="1"/>
  <c r="O13" i="1" s="1"/>
  <c r="N16" i="1"/>
  <c r="M19" i="1"/>
  <c r="M18" i="1" s="1"/>
  <c r="N20" i="1"/>
  <c r="N24" i="1"/>
  <c r="O24" i="1" s="1"/>
  <c r="N26" i="1"/>
  <c r="H9" i="1"/>
  <c r="G12" i="1"/>
  <c r="H12" i="1" s="1"/>
  <c r="N12" i="1" s="1"/>
  <c r="O12" i="1" l="1"/>
  <c r="N9" i="1"/>
  <c r="O9" i="1" s="1"/>
  <c r="O8" i="1" s="1"/>
  <c r="O22" i="1"/>
  <c r="N24" i="2" l="1"/>
  <c r="H24" i="2"/>
  <c r="G24" i="2"/>
  <c r="E24" i="2"/>
  <c r="N23" i="2"/>
  <c r="H23" i="2"/>
  <c r="G23" i="2"/>
  <c r="E23" i="2"/>
  <c r="N22" i="2"/>
  <c r="O22" i="2" s="1"/>
  <c r="H22" i="2"/>
  <c r="G22" i="2"/>
  <c r="E22" i="2"/>
  <c r="N21" i="2"/>
  <c r="H21" i="2"/>
  <c r="G21" i="2"/>
  <c r="E21" i="2"/>
  <c r="N20" i="2"/>
  <c r="H20" i="2"/>
  <c r="G20" i="2"/>
  <c r="E20" i="2"/>
  <c r="N19" i="2"/>
  <c r="O19" i="2" s="1"/>
  <c r="H19" i="2"/>
  <c r="P19" i="2" s="1"/>
  <c r="Q19" i="2" s="1"/>
  <c r="G19" i="2"/>
  <c r="E19" i="2"/>
  <c r="N18" i="2"/>
  <c r="H18" i="2"/>
  <c r="G18" i="2"/>
  <c r="E18" i="2"/>
  <c r="P22" i="2" l="1"/>
  <c r="O21" i="2"/>
  <c r="P21" i="2" s="1"/>
  <c r="Q21" i="2" s="1"/>
  <c r="O24" i="2"/>
  <c r="P24" i="2" s="1"/>
  <c r="Q24" i="2" s="1"/>
  <c r="R24" i="2" s="1"/>
  <c r="O20" i="2"/>
  <c r="P20" i="2" s="1"/>
  <c r="Q20" i="2" s="1"/>
  <c r="R20" i="2" s="1"/>
  <c r="O23" i="2"/>
  <c r="P23" i="2" s="1"/>
  <c r="Q23" i="2" s="1"/>
  <c r="O18" i="2"/>
  <c r="P18" i="2"/>
  <c r="Q18" i="2" s="1"/>
  <c r="R18" i="2" s="1"/>
  <c r="Q22" i="2"/>
  <c r="N16" i="3"/>
  <c r="H16" i="3"/>
  <c r="G16" i="3"/>
  <c r="E16" i="3"/>
  <c r="N15" i="3"/>
  <c r="H15" i="3"/>
  <c r="G15" i="3"/>
  <c r="E15" i="3"/>
  <c r="N14" i="3"/>
  <c r="O14" i="3" s="1"/>
  <c r="P14" i="3" s="1"/>
  <c r="H14" i="3"/>
  <c r="G14" i="3"/>
  <c r="E14" i="3"/>
  <c r="N13" i="3"/>
  <c r="O13" i="3" s="1"/>
  <c r="P13" i="3" s="1"/>
  <c r="H13" i="3"/>
  <c r="G13" i="3"/>
  <c r="E13" i="3"/>
  <c r="N11" i="3"/>
  <c r="H11" i="3"/>
  <c r="G11" i="3"/>
  <c r="E11" i="3"/>
  <c r="N10" i="3"/>
  <c r="O10" i="3" s="1"/>
  <c r="P10" i="3" s="1"/>
  <c r="H10" i="3"/>
  <c r="G10" i="3"/>
  <c r="E10" i="3"/>
  <c r="N9" i="3"/>
  <c r="H9" i="3"/>
  <c r="G9" i="3"/>
  <c r="E9" i="3"/>
  <c r="N8" i="3"/>
  <c r="H8" i="3"/>
  <c r="G8" i="3"/>
  <c r="E8" i="3"/>
  <c r="R22" i="2" l="1"/>
  <c r="O11" i="3"/>
  <c r="P11" i="3" s="1"/>
  <c r="Q11" i="3" s="1"/>
  <c r="O8" i="3"/>
  <c r="P8" i="3" s="1"/>
  <c r="Q8" i="3" s="1"/>
  <c r="Q10" i="3"/>
  <c r="O16" i="3"/>
  <c r="P16" i="3" s="1"/>
  <c r="Q16" i="3" s="1"/>
  <c r="O9" i="3"/>
  <c r="Q14" i="3"/>
  <c r="O15" i="3"/>
  <c r="P15" i="3" s="1"/>
  <c r="Q15" i="3" s="1"/>
  <c r="Q13" i="3"/>
  <c r="P9" i="3"/>
  <c r="Q9" i="3" s="1"/>
  <c r="H8" i="2" l="1"/>
  <c r="G8" i="2"/>
  <c r="E8" i="2"/>
  <c r="N16" i="2"/>
  <c r="H16" i="2"/>
  <c r="G16" i="2"/>
  <c r="E16" i="2"/>
  <c r="O16" i="2" l="1"/>
  <c r="P16" i="2" s="1"/>
  <c r="Q16" i="2" s="1"/>
  <c r="E10" i="2" l="1"/>
  <c r="G10" i="2"/>
  <c r="H10" i="2"/>
  <c r="N10" i="2"/>
  <c r="E9" i="2"/>
  <c r="G9" i="2"/>
  <c r="H9" i="2"/>
  <c r="N9" i="2"/>
  <c r="O10" i="2" l="1"/>
  <c r="P10" i="2" s="1"/>
  <c r="Q10" i="2" s="1"/>
  <c r="O9" i="2"/>
  <c r="P9" i="2" s="1"/>
  <c r="Q9" i="2" s="1"/>
  <c r="M20" i="5" l="1"/>
  <c r="M16" i="4"/>
  <c r="M17" i="4"/>
  <c r="H17" i="4"/>
  <c r="G17" i="4"/>
  <c r="E17" i="4"/>
  <c r="H16" i="4"/>
  <c r="G16" i="4"/>
  <c r="E16" i="4"/>
  <c r="N11" i="2"/>
  <c r="H11" i="2"/>
  <c r="G11" i="2"/>
  <c r="E11" i="2"/>
  <c r="H20" i="5"/>
  <c r="G20" i="5"/>
  <c r="E20" i="5"/>
  <c r="M19" i="5"/>
  <c r="H19" i="5"/>
  <c r="G19" i="5"/>
  <c r="E19" i="5"/>
  <c r="M18" i="5"/>
  <c r="H18" i="5"/>
  <c r="G18" i="5"/>
  <c r="E18" i="5"/>
  <c r="M17" i="5"/>
  <c r="H17" i="5"/>
  <c r="G17" i="5"/>
  <c r="E17" i="5"/>
  <c r="M15" i="5"/>
  <c r="H15" i="5"/>
  <c r="G15" i="5"/>
  <c r="E15" i="5"/>
  <c r="M14" i="5"/>
  <c r="H14" i="5"/>
  <c r="G14" i="5"/>
  <c r="E14" i="5"/>
  <c r="M13" i="5"/>
  <c r="H13" i="5"/>
  <c r="G13" i="5"/>
  <c r="E13" i="5"/>
  <c r="M11" i="5"/>
  <c r="H11" i="5"/>
  <c r="G11" i="5"/>
  <c r="E11" i="5"/>
  <c r="M10" i="5"/>
  <c r="H10" i="5"/>
  <c r="G10" i="5"/>
  <c r="E10" i="5"/>
  <c r="M9" i="5"/>
  <c r="H9" i="5"/>
  <c r="G9" i="5"/>
  <c r="E9" i="5"/>
  <c r="M8" i="5"/>
  <c r="H8" i="5"/>
  <c r="G8" i="5"/>
  <c r="E8" i="5"/>
  <c r="N20" i="5" l="1"/>
  <c r="O20" i="5" s="1"/>
  <c r="P20" i="5" s="1"/>
  <c r="N9" i="5"/>
  <c r="O9" i="5" s="1"/>
  <c r="P9" i="5" s="1"/>
  <c r="N11" i="5"/>
  <c r="O11" i="5" s="1"/>
  <c r="P11" i="5" s="1"/>
  <c r="N13" i="5"/>
  <c r="O13" i="5" s="1"/>
  <c r="P13" i="5" s="1"/>
  <c r="N14" i="5"/>
  <c r="O14" i="5" s="1"/>
  <c r="P14" i="5" s="1"/>
  <c r="N15" i="5"/>
  <c r="O15" i="5" s="1"/>
  <c r="P15" i="5" s="1"/>
  <c r="N17" i="5"/>
  <c r="O17" i="5" s="1"/>
  <c r="P17" i="5" s="1"/>
  <c r="N18" i="5"/>
  <c r="O18" i="5" s="1"/>
  <c r="P18" i="5" s="1"/>
  <c r="N19" i="5"/>
  <c r="O19" i="5" s="1"/>
  <c r="P19" i="5" s="1"/>
  <c r="N8" i="5"/>
  <c r="N10" i="5"/>
  <c r="O10" i="5" s="1"/>
  <c r="P10" i="5" s="1"/>
  <c r="O11" i="2"/>
  <c r="P11" i="2" s="1"/>
  <c r="Q11" i="2" s="1"/>
  <c r="R10" i="2" s="1"/>
  <c r="N16" i="4"/>
  <c r="O16" i="4" s="1"/>
  <c r="P16" i="4" s="1"/>
  <c r="N17" i="4"/>
  <c r="O17" i="4" s="1"/>
  <c r="P17" i="4" s="1"/>
  <c r="M15" i="4"/>
  <c r="H15" i="4"/>
  <c r="G15" i="4"/>
  <c r="E15" i="4"/>
  <c r="M13" i="4"/>
  <c r="H13" i="4"/>
  <c r="G13" i="4"/>
  <c r="E13" i="4"/>
  <c r="M12" i="4"/>
  <c r="H12" i="4"/>
  <c r="G12" i="4"/>
  <c r="E12" i="4"/>
  <c r="M11" i="4"/>
  <c r="H11" i="4"/>
  <c r="G11" i="4"/>
  <c r="E11" i="4"/>
  <c r="M9" i="4"/>
  <c r="H9" i="4"/>
  <c r="G9" i="4"/>
  <c r="E9" i="4"/>
  <c r="M8" i="4"/>
  <c r="H8" i="4"/>
  <c r="G8" i="4"/>
  <c r="E8" i="4"/>
  <c r="M7" i="4"/>
  <c r="H7" i="4"/>
  <c r="G7" i="4"/>
  <c r="E7" i="4"/>
  <c r="N15" i="2"/>
  <c r="H15" i="2"/>
  <c r="G15" i="2"/>
  <c r="E15" i="2"/>
  <c r="N14" i="2"/>
  <c r="H14" i="2"/>
  <c r="G14" i="2"/>
  <c r="E14" i="2"/>
  <c r="N13" i="2"/>
  <c r="H13" i="2"/>
  <c r="G13" i="2"/>
  <c r="E13" i="2"/>
  <c r="N12" i="2"/>
  <c r="H12" i="2"/>
  <c r="G12" i="2"/>
  <c r="E12" i="2"/>
  <c r="N8" i="2"/>
  <c r="O8" i="2" s="1"/>
  <c r="P8" i="2" s="1"/>
  <c r="Q11" i="5" l="1"/>
  <c r="N7" i="4"/>
  <c r="O7" i="4" s="1"/>
  <c r="P7" i="4" s="1"/>
  <c r="Q15" i="5"/>
  <c r="Q17" i="5"/>
  <c r="Q13" i="5"/>
  <c r="O8" i="5"/>
  <c r="P8" i="5" s="1"/>
  <c r="Q8" i="5" s="1"/>
  <c r="Q10" i="5"/>
  <c r="Q19" i="5"/>
  <c r="Q17" i="4"/>
  <c r="N13" i="4"/>
  <c r="O13" i="4" s="1"/>
  <c r="P13" i="4" s="1"/>
  <c r="N15" i="4"/>
  <c r="O15" i="4" s="1"/>
  <c r="P15" i="4" s="1"/>
  <c r="Q15" i="4" s="1"/>
  <c r="N8" i="4"/>
  <c r="O8" i="4" s="1"/>
  <c r="P8" i="4" s="1"/>
  <c r="O12" i="2"/>
  <c r="P12" i="2" s="1"/>
  <c r="Q12" i="2" s="1"/>
  <c r="O13" i="2"/>
  <c r="P13" i="2" s="1"/>
  <c r="Q13" i="2" s="1"/>
  <c r="O14" i="2"/>
  <c r="P14" i="2" s="1"/>
  <c r="Q14" i="2" s="1"/>
  <c r="O15" i="2"/>
  <c r="P15" i="2" s="1"/>
  <c r="Q15" i="2" s="1"/>
  <c r="N9" i="4"/>
  <c r="O9" i="4" s="1"/>
  <c r="P9" i="4" s="1"/>
  <c r="N11" i="4"/>
  <c r="O11" i="4" s="1"/>
  <c r="P11" i="4" s="1"/>
  <c r="N12" i="4"/>
  <c r="O12" i="4" s="1"/>
  <c r="P12" i="4" s="1"/>
  <c r="Q8" i="2"/>
  <c r="R8" i="2" s="1"/>
  <c r="R14" i="2" l="1"/>
  <c r="Q7" i="4"/>
  <c r="R12" i="2"/>
  <c r="Q9" i="4"/>
  <c r="Q11" i="4"/>
  <c r="Q13" i="4"/>
</calcChain>
</file>

<file path=xl/sharedStrings.xml><?xml version="1.0" encoding="utf-8"?>
<sst xmlns="http://schemas.openxmlformats.org/spreadsheetml/2006/main" count="211" uniqueCount="121">
  <si>
    <t>STT</t>
  </si>
  <si>
    <t xml:space="preserve">Số lớp </t>
  </si>
  <si>
    <t>Số trẻ/lớp</t>
  </si>
  <si>
    <t>Số học sinh</t>
  </si>
  <si>
    <t>Lao động trực tiếp</t>
  </si>
  <si>
    <t>Định mức lao động/trẻ</t>
  </si>
  <si>
    <t>Định mức GV/trẻ</t>
  </si>
  <si>
    <t>Tỷ lệ lao động gián tiếp/lao động trực tiếp (%)</t>
  </si>
  <si>
    <t>Định mức lao động gián tiếp</t>
  </si>
  <si>
    <t>Hiệu trưởng</t>
  </si>
  <si>
    <t>Phó Hiệu trưởng</t>
  </si>
  <si>
    <t xml:space="preserve">Cộng </t>
  </si>
  <si>
    <t>(8)=(7)/(5)</t>
  </si>
  <si>
    <t>(14)=(13)/(7)</t>
  </si>
  <si>
    <t>(15)=(8)*(14)</t>
  </si>
  <si>
    <t>(16)=(8)+(15)</t>
  </si>
  <si>
    <t>I</t>
  </si>
  <si>
    <t>Nhóm trẻ</t>
  </si>
  <si>
    <t xml:space="preserve">Từ 3 đến 12 tháng tuổi </t>
  </si>
  <si>
    <t xml:space="preserve">Từ 13 đến 24 tháng tuổi </t>
  </si>
  <si>
    <t xml:space="preserve">Từ 25 đến 36 tháng tuổi </t>
  </si>
  <si>
    <t>Lớp mẫu giáo</t>
  </si>
  <si>
    <t xml:space="preserve">Từ 3 đến 4 tuổi </t>
  </si>
  <si>
    <t xml:space="preserve">Từ 4 đến 5 tuổi </t>
  </si>
  <si>
    <t xml:space="preserve">Từ 5 đến 6 tuổi </t>
  </si>
  <si>
    <t>II</t>
  </si>
  <si>
    <t>III</t>
  </si>
  <si>
    <t>Số HS/lớp</t>
  </si>
  <si>
    <t>Định mức lao động/1 học sinh</t>
  </si>
  <si>
    <t xml:space="preserve">Định mức giáo viên/ lớp(theo quy định) </t>
  </si>
  <si>
    <t xml:space="preserve">Tổng số giáo viên </t>
  </si>
  <si>
    <t>Định mức GV/HS</t>
  </si>
  <si>
    <t>Thư viện, thiết bị; Công nghệ thông tin</t>
  </si>
  <si>
    <t>Kế toán, văn thư, Thủ quỹ, Y tế, nhân viên khác</t>
  </si>
  <si>
    <t>Tổng phụ trách đội</t>
  </si>
  <si>
    <t>(14)=(14)/(7)</t>
  </si>
  <si>
    <t>1.5</t>
  </si>
  <si>
    <t>3.3</t>
  </si>
  <si>
    <t xml:space="preserve">Số lớp/trường </t>
  </si>
  <si>
    <t>Kế toán, văn thư, Thủ quỹ, Y tế, nhân viên giáo vụ</t>
  </si>
  <si>
    <t>(15)=(14)/(7)</t>
  </si>
  <si>
    <t>(16)=(8)*(15)</t>
  </si>
  <si>
    <t>(17)=(8)+(15)</t>
  </si>
  <si>
    <t>Trường THPT Chuyên</t>
  </si>
  <si>
    <t xml:space="preserve">Số lớp/trung
tâm </t>
  </si>
  <si>
    <t>Giám đốc</t>
  </si>
  <si>
    <t>Phó Giám đốc</t>
  </si>
  <si>
    <t>Định mức giáo viên/ lớp</t>
  </si>
  <si>
    <t xml:space="preserve">Lao động gián tiếp </t>
  </si>
  <si>
    <t>(13)=(12)/(7)</t>
  </si>
  <si>
    <t>(14)=(8)*(13)</t>
  </si>
  <si>
    <t>Trường từ 28 lớp trở lên</t>
  </si>
  <si>
    <t>Lao động gián tiếp</t>
  </si>
  <si>
    <t xml:space="preserve">Định mức giáo viên/ lớp (theo quy định) </t>
  </si>
  <si>
    <t xml:space="preserve">Quy mô trung tâm </t>
  </si>
  <si>
    <t xml:space="preserve">Quy mô trường lớp </t>
  </si>
  <si>
    <t>Quy mô trường lớp, nhóm trẻ</t>
  </si>
  <si>
    <t>Trường từ 19 đến 27 lớp</t>
  </si>
  <si>
    <t>Trường từ 28 đến 39 lớp</t>
  </si>
  <si>
    <t>Số giáo viên</t>
  </si>
  <si>
    <t xml:space="preserve">(7)=(3)* định mức </t>
  </si>
  <si>
    <t xml:space="preserve">Định mức giáo viên </t>
  </si>
  <si>
    <t>Trường từ 27 đến 19 lớp</t>
  </si>
  <si>
    <t>Trường từ 18 đến 10 lớp</t>
  </si>
  <si>
    <t>Trường từ 40 trở lên</t>
  </si>
  <si>
    <t>Trường từ 27 đến 18 lớp</t>
  </si>
  <si>
    <t>Trường từ 17 đến 8 lớp</t>
  </si>
  <si>
    <t>Số lớp</t>
  </si>
  <si>
    <t xml:space="preserve">Trường từ 28 đến 39 lớp </t>
  </si>
  <si>
    <t xml:space="preserve">Trường từ 19 đến 27 lớp </t>
  </si>
  <si>
    <t xml:space="preserve">Trường từ 18 đến 10 lớp </t>
  </si>
  <si>
    <t xml:space="preserve">Trường từ 30 đến 39 lớp </t>
  </si>
  <si>
    <t>Trường từ 17 đến 10 lớp</t>
  </si>
  <si>
    <t xml:space="preserve">Trường từ 9 trở xuống </t>
  </si>
  <si>
    <t xml:space="preserve">Trường có từ 21 nhớm lớp đến 30 nhóm, lớp </t>
  </si>
  <si>
    <t xml:space="preserve">Trường có từ 16 đến 20 nhóm, lớp  </t>
  </si>
  <si>
    <t xml:space="preserve">Thuyết minh: </t>
  </si>
  <si>
    <t>+ Đối với nhóm trẻ: Cứ 15 trẻ em/nhóm trẻ từ 03 tháng tuổi đến 12 tháng tuổi; 20 trẻ em/nhóm trẻ từ 13 tháng tuổi đến 24 tháng tuổi; 25 trẻ em/nhóm trẻ từ 25 tháng tuổi đến 36 tháng tuổi được bố trí tối đa 2,5 giáo viên/nhóm trẻ.</t>
  </si>
  <si>
    <t>+ Đối với lớp mẫu giáo: Cứ 25 trẻ em/lớp từ 3 tuổi đến 4 tuổi; 30 trẻ em/lớp từ 4 tuổi đến 5 tuổi; 35 trẻ em/lớp từ 5 tuổi đến 6 tuổi được bố trí tối đa 2,2 giáo viên/lớp.</t>
  </si>
  <si>
    <t>- Quy định về quy mô trường, lớp của trường mầm non: Khoản 4 Điều 1 Thông tư 23/2024/TT-BGDĐT đã sửa đổi, bổ sung khoản 2 Điều 5 Quy định ban hành kèm theo Thông tư 13/2020/TT-BGDĐT về quy mô của trường mầm non quy định: 
+ Quy mô trường: Mỗi trường mầm non được phép thành lập với quy mô tối thiểu là 09 nhóm, lớp và tối đa là 30 nhóm, lớp.
+ Định mức sĩ số trẻ tối đa/nhóm, lớp: Trẻ 03 - 12 tháng tuổi: Tối đa 15 trẻ/nhóm.Trẻ 13 - 24 tháng tuổi: Tối đa 20 trẻ/nhóm.Trẻ 25 - 36 tháng tuổi: Tối đa 25 trẻ/nhóm.Lớp mẫu giáo (3 - 6 tuổi): Sĩ số quy định tối đa lần lượt là 25 trẻ (3-4 tuổi), 30 trẻ (4-5 tuổi) và 35 trẻ (5-6 tuổi).</t>
  </si>
  <si>
    <t xml:space="preserve">- Định mức giáo viên mầm non trên một lớp được quy định rõ tại Thông tư 19/2023/TT-BGDĐT của Bộ Giáo dục và Đào tạo: </t>
  </si>
  <si>
    <t xml:space="preserve">Trường từ 19 lớp trở lên </t>
  </si>
  <si>
    <t>Trường từ 40 đến 54 lớp</t>
  </si>
  <si>
    <t>Trường THPT có từ 29 lớp trở xuống</t>
  </si>
  <si>
    <t xml:space="preserve">Trường THPT từ 29 lớp trở lên </t>
  </si>
  <si>
    <t xml:space="preserve">Trường từ 29 đến 45 lớp </t>
  </si>
  <si>
    <t>Trường từ 45 trở lên</t>
  </si>
  <si>
    <t>Trường từ 29 đến 20 lớp</t>
  </si>
  <si>
    <t xml:space="preserve">Trường từ 19 đến 15 lớp </t>
  </si>
  <si>
    <t>Thuyết minh:</t>
  </si>
  <si>
    <t>Số học sinh toàn trường</t>
  </si>
  <si>
    <t>Giáo vụ, tư vấn học đường, Thư viện, thiết bị thí nghiệm, quản trị công sở</t>
  </si>
  <si>
    <t xml:space="preserve">Dịch vụ giáo dục phổ thông: Giáo dục THPT thực hiện trong 3 năm học, từ lớp 10 đến lớp 12.
Định mức kinh tế kỹ thuật:  Thực hiện chương trình giáo dục cho học sinh THPT được tính theo quy mô trường, lớp; tối đa 45 học sinh/lớp; trường Phổ thông
THPT chuyên là 35 học sinh/lớp. </t>
  </si>
  <si>
    <t xml:space="preserve">Căn cứ Thông tư số 20/2023/TT-BGDĐT ngày 30/10/2023 quy định: </t>
  </si>
  <si>
    <t xml:space="preserve">Trung tâm từ 19 đến 28 lớp trở lên </t>
  </si>
  <si>
    <t xml:space="preserve">Trung tâm có từ 10 đến 27 lớp </t>
  </si>
  <si>
    <t>Trung tâm có từ 17 lớp trở xuống</t>
  </si>
  <si>
    <t xml:space="preserve">Trong đó: </t>
  </si>
  <si>
    <t xml:space="preserve"> Dịch vụ giáo dục phổ thông: Giáo dục THPT - hệ giáo dục thường xuyên thực hiện trong 3 năm học, từ lớp 10 đến lớp 12</t>
  </si>
  <si>
    <t xml:space="preserve"> Định mức kinh tế kỹ thuật: Thực hiện chương trình giáo dục cho học sinh trong điều kiện lớp học có 45 học sinh.</t>
  </si>
  <si>
    <t xml:space="preserve">Trường từ 27 lớp trở xuống </t>
  </si>
  <si>
    <t>Trong đó:</t>
  </si>
  <si>
    <t>- Dịch vụ giáo dục phổ thông: Giáo dục THCS được thực hiện trong 4 năm học, từ lớp 6 đến lớp 9.</t>
  </si>
  <si>
    <t xml:space="preserve">- Định mức kinh tế - kỹ thuật: thực hiện chương trình giáo dục trung học cơ sở được tính toán trong điều kiện trường trung học cơ </t>
  </si>
  <si>
    <t>sở có 45 học sinh/lớp, thời gian giáo dục là 35 tuần, mỗi tuần 06 ngày.</t>
  </si>
  <si>
    <t>Đối với học 1 buổi/ngày</t>
  </si>
  <si>
    <t>Đối với học 2 buổi/ngày</t>
  </si>
  <si>
    <t>- Dịch vụ giáo dục phổ thông: Giáo dục tiểu học được thực hiện trong 5 năm học, từ lớp 1 đến lớp 5</t>
  </si>
  <si>
    <t xml:space="preserve">- Định mức kinh tế kỹ thuật: Thực hiện chương trình giáo dục tiểu học được tính toán trong điều kiện trường học có mỗi lớp 35 học sinh, thời gian </t>
  </si>
  <si>
    <t>giáo dục là 35 tuần, mỗi tuần 5 ngày.</t>
  </si>
  <si>
    <t>Giáo vụ, TVHĐ, Hỗ trợ GD người khuyết tật</t>
  </si>
  <si>
    <t>Thư viện, QTCS, văn thư, thủ quỹ, kế toán; Hỗ trợ phục vụ</t>
  </si>
  <si>
    <t xml:space="preserve">Số nhóm, lớp </t>
  </si>
  <si>
    <t>Nhà trẻ</t>
  </si>
  <si>
    <t>Mẫu giáo</t>
  </si>
  <si>
    <t>Hỗ trợ GD; người KT, KT, VT, TQ,Y tế, BV, PV, cấp dưỡng</t>
  </si>
  <si>
    <r>
      <t xml:space="preserve">Phụ lục I-A
ĐỊNH MỨC LAO ĐỘNG ĐỐI VỚI DỊCH VỤ NHÓM TRẺ, LỚP MẪU GIÁO 
</t>
    </r>
    <r>
      <rPr>
        <i/>
        <sz val="14"/>
        <rFont val="Times New Roman"/>
        <family val="1"/>
      </rPr>
      <t>(kèm theo Quyết định số      /QĐ-UBND  ngày      tháng  năm 2026 của UBND thành phố Hải Phòng)</t>
    </r>
  </si>
  <si>
    <r>
      <rPr>
        <b/>
        <sz val="14"/>
        <rFont val="Times New Roman"/>
        <family val="1"/>
      </rPr>
      <t>Phụ lục I-B
ĐỊNH MỨC LAO ĐỘNG ĐỐI VỚI DỊCH VỤ GIÁO DỤC TIỂU HỌC</t>
    </r>
    <r>
      <rPr>
        <sz val="14"/>
        <rFont val="Times New Roman"/>
        <family val="1"/>
      </rPr>
      <t xml:space="preserve">
</t>
    </r>
    <r>
      <rPr>
        <i/>
        <sz val="14"/>
        <rFont val="Times New Roman"/>
        <family val="1"/>
      </rPr>
      <t>(kèm theo Quyết định số      /QĐ-UBND  ngày      tháng   năm 2026 của UBND thành phố Hải Phòng)</t>
    </r>
  </si>
  <si>
    <r>
      <t xml:space="preserve">Phụ lục I-C
ĐỊNH MỨC LAO ĐỘNG ĐỐI VỚI DỊCH VỤ GIÁO DỤC TRUNG HỌC CƠ SỞ
</t>
    </r>
    <r>
      <rPr>
        <i/>
        <sz val="14"/>
        <rFont val="Times New Roman"/>
        <family val="1"/>
      </rPr>
      <t>(kèm theo Quyết định số      /QĐ-UBND  ngày      tháng   năm 2026 của UBND thành phố Hải Phòng)</t>
    </r>
  </si>
  <si>
    <r>
      <rPr>
        <b/>
        <sz val="14"/>
        <rFont val="Times New Roman"/>
        <family val="1"/>
      </rPr>
      <t>Phụ lục I-D
ĐỊNH MỨC LAO ĐỘNG ĐỐI VỚI DỊCH VỤ GIÁO DỤC TRUNG HỌC PHỔ THÔNG</t>
    </r>
    <r>
      <rPr>
        <sz val="14"/>
        <rFont val="Times New Roman"/>
        <family val="1"/>
      </rPr>
      <t xml:space="preserve">
</t>
    </r>
    <r>
      <rPr>
        <i/>
        <sz val="14"/>
        <rFont val="Times New Roman"/>
        <family val="1"/>
      </rPr>
      <t>(kèm theo Quyết định số      /QĐ-UBND  ngày      tháng  năm 2026 của UBND thành phố Hải Phòng)</t>
    </r>
  </si>
  <si>
    <r>
      <t xml:space="preserve">Phụ lục I-E
ĐỊNH MỨC LAO ĐỘNG ĐỐI VỚI DỊCH VỤ GIÁO DỤC THƯỜNG XUYÊN CẤP THPT
</t>
    </r>
    <r>
      <rPr>
        <i/>
        <sz val="14"/>
        <rFont val="Times New Roman"/>
        <family val="1"/>
      </rPr>
      <t>(kèm theo Quyết định số      /QĐ-UBND  ngày      tháng  năm 2026 của UBND thành phố Hải Phòng)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</si>
</sst>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0.0000"/>
    <numFmt numFmtId="167" formatCode="0.0"/>
    <numFmt numFmtId="168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1"/>
      <color theme="1"/>
      <name val="Calibri"/>
      <family val="2"/>
      <scheme val="minor"/>
    </font>
    <font>
      <i/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/>
    <xf numFmtId="0" fontId="2" fillId="0" borderId="3" xfId="0" applyFont="1" applyBorder="1"/>
    <xf numFmtId="165" fontId="2" fillId="2" borderId="3" xfId="0" applyNumberFormat="1" applyFont="1" applyFill="1" applyBorder="1"/>
    <xf numFmtId="166" fontId="2" fillId="2" borderId="3" xfId="0" applyNumberFormat="1" applyFont="1" applyFill="1" applyBorder="1"/>
    <xf numFmtId="0" fontId="3" fillId="2" borderId="3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167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65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167" fontId="3" fillId="0" borderId="3" xfId="0" applyNumberFormat="1" applyFont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168" fontId="2" fillId="0" borderId="0" xfId="1" applyNumberFormat="1" applyFont="1" applyFill="1"/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167" fontId="2" fillId="0" borderId="9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vertical="center"/>
    </xf>
    <xf numFmtId="165" fontId="2" fillId="0" borderId="10" xfId="0" applyNumberFormat="1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167" fontId="2" fillId="0" borderId="3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166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167" fontId="3" fillId="0" borderId="3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/>
    </xf>
    <xf numFmtId="165" fontId="2" fillId="2" borderId="3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 vertical="center" wrapText="1"/>
    </xf>
    <xf numFmtId="166" fontId="2" fillId="2" borderId="3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2" borderId="0" xfId="0" applyFont="1" applyFill="1"/>
    <xf numFmtId="0" fontId="2" fillId="2" borderId="0" xfId="0" quotePrefix="1" applyFont="1" applyFill="1"/>
    <xf numFmtId="165" fontId="2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2" fontId="3" fillId="2" borderId="3" xfId="0" applyNumberFormat="1" applyFont="1" applyFill="1" applyBorder="1"/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/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quotePrefix="1" applyFont="1"/>
    <xf numFmtId="0" fontId="10" fillId="0" borderId="3" xfId="0" applyFont="1" applyBorder="1" applyAlignment="1">
      <alignment horizontal="center" vertical="center" wrapText="1"/>
    </xf>
    <xf numFmtId="0" fontId="10" fillId="0" borderId="0" xfId="0" applyFont="1"/>
    <xf numFmtId="0" fontId="2" fillId="0" borderId="3" xfId="0" applyFont="1" applyBorder="1" applyAlignment="1">
      <alignment horizontal="center" vertical="center"/>
    </xf>
    <xf numFmtId="0" fontId="3" fillId="0" borderId="3" xfId="0" applyFont="1" applyBorder="1"/>
    <xf numFmtId="165" fontId="2" fillId="0" borderId="3" xfId="0" applyNumberFormat="1" applyFont="1" applyBorder="1"/>
    <xf numFmtId="165" fontId="2" fillId="0" borderId="3" xfId="1" applyNumberFormat="1" applyFont="1" applyFill="1" applyBorder="1" applyAlignment="1">
      <alignment horizontal="right" vertical="center"/>
    </xf>
    <xf numFmtId="165" fontId="3" fillId="0" borderId="3" xfId="1" applyNumberFormat="1" applyFont="1" applyFill="1" applyBorder="1" applyAlignment="1">
      <alignment horizontal="right"/>
    </xf>
    <xf numFmtId="165" fontId="3" fillId="0" borderId="3" xfId="1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2" fillId="2" borderId="0" xfId="0" quotePrefix="1" applyFont="1" applyFill="1" applyAlignment="1">
      <alignment horizontal="left" wrapText="1"/>
    </xf>
    <xf numFmtId="0" fontId="2" fillId="2" borderId="0" xfId="0" quotePrefix="1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left" wrapText="1"/>
    </xf>
    <xf numFmtId="0" fontId="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76202</xdr:colOff>
      <xdr:row>0</xdr:row>
      <xdr:rowOff>914399</xdr:rowOff>
    </xdr:from>
    <xdr:to>
      <xdr:col>9</xdr:col>
      <xdr:colOff>409575</xdr:colOff>
      <xdr:row>0</xdr:row>
      <xdr:rowOff>914400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3333752" y="914399"/>
          <a:ext cx="2933698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90487</xdr:colOff>
      <xdr:row>0</xdr:row>
      <xdr:rowOff>762000</xdr:rowOff>
    </xdr:from>
    <xdr:to>
      <xdr:col>9</xdr:col>
      <xdr:colOff>304800</xdr:colOff>
      <xdr:row>0</xdr:row>
      <xdr:rowOff>762000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757612" y="762000"/>
          <a:ext cx="292893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90487</xdr:colOff>
      <xdr:row>0</xdr:row>
      <xdr:rowOff>762000</xdr:rowOff>
    </xdr:from>
    <xdr:to>
      <xdr:col>9</xdr:col>
      <xdr:colOff>423862</xdr:colOff>
      <xdr:row>0</xdr:row>
      <xdr:rowOff>781050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69275C5-9C18-42C1-A37E-CA2D87D10E89}"/>
            </a:ext>
          </a:extLst>
        </xdr:cNvPr>
        <xdr:cNvCxnSpPr/>
      </xdr:nvCxnSpPr>
      <xdr:spPr>
        <a:xfrm>
          <a:off x="3290887" y="762000"/>
          <a:ext cx="270510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147638</xdr:colOff>
      <xdr:row>0</xdr:row>
      <xdr:rowOff>847725</xdr:rowOff>
    </xdr:from>
    <xdr:to>
      <xdr:col>10</xdr:col>
      <xdr:colOff>247650</xdr:colOff>
      <xdr:row>0</xdr:row>
      <xdr:rowOff>852488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3271838" y="847725"/>
          <a:ext cx="3500437" cy="47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876300</xdr:rowOff>
    </xdr:from>
    <xdr:to>
      <xdr:col>10</xdr:col>
      <xdr:colOff>247650</xdr:colOff>
      <xdr:row>0</xdr:row>
      <xdr:rowOff>876300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3438525" y="876300"/>
          <a:ext cx="3333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33"/>
  <sheetViews>
    <sheetView zoomScaleNormal="100" workbookViewId="0">
      <selection sqref="A1:O1"/>
    </sheetView>
  </sheetViews>
  <sheetFormatPr defaultColWidth="9.15625" defaultRowHeight="14.1" x14ac:dyDescent="0.5"/>
  <cols>
    <col min="1" max="1" width="4.578125" style="1" customWidth="1"/>
    <col min="2" max="2" width="33.83984375" style="1" customWidth="1"/>
    <col min="3" max="3" width="6.68359375" style="1" customWidth="1"/>
    <col min="4" max="4" width="6.83984375" style="1" customWidth="1"/>
    <col min="5" max="5" width="6.26171875" style="1" customWidth="1"/>
    <col min="6" max="6" width="7.83984375" style="1" customWidth="1"/>
    <col min="7" max="7" width="17" style="1" customWidth="1"/>
    <col min="8" max="8" width="9" style="1" customWidth="1"/>
    <col min="9" max="9" width="7" style="1" customWidth="1"/>
    <col min="10" max="10" width="7.15625" style="1" customWidth="1"/>
    <col min="11" max="11" width="7" style="1" customWidth="1"/>
    <col min="12" max="12" width="6" style="1" customWidth="1"/>
    <col min="13" max="13" width="10.41796875" style="1" customWidth="1"/>
    <col min="14" max="14" width="11.578125" style="1" customWidth="1"/>
    <col min="15" max="15" width="8.41796875" style="1" customWidth="1"/>
    <col min="16" max="16" width="9.15625" style="1"/>
    <col min="17" max="17" width="20.41796875" style="1" customWidth="1"/>
    <col min="18" max="16384" width="9.15625" style="1"/>
  </cols>
  <sheetData>
    <row r="1" spans="1:15" ht="72.75" customHeight="1" x14ac:dyDescent="0.5">
      <c r="A1" s="99" t="s">
        <v>116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ht="17.25" customHeight="1" x14ac:dyDescent="0.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26.25" customHeight="1" x14ac:dyDescent="0.5">
      <c r="A3" s="95" t="s">
        <v>0</v>
      </c>
      <c r="B3" s="95" t="s">
        <v>56</v>
      </c>
      <c r="C3" s="95" t="s">
        <v>112</v>
      </c>
      <c r="D3" s="96" t="s">
        <v>2</v>
      </c>
      <c r="E3" s="96"/>
      <c r="F3" s="101" t="s">
        <v>4</v>
      </c>
      <c r="G3" s="101"/>
      <c r="H3" s="101"/>
      <c r="I3" s="101" t="s">
        <v>48</v>
      </c>
      <c r="J3" s="101"/>
      <c r="K3" s="101"/>
      <c r="L3" s="101"/>
      <c r="M3" s="101"/>
      <c r="N3" s="101"/>
      <c r="O3" s="95" t="s">
        <v>5</v>
      </c>
    </row>
    <row r="4" spans="1:15" ht="30" customHeight="1" x14ac:dyDescent="0.5">
      <c r="A4" s="95"/>
      <c r="B4" s="95"/>
      <c r="C4" s="95"/>
      <c r="D4" s="95" t="s">
        <v>113</v>
      </c>
      <c r="E4" s="95" t="s">
        <v>114</v>
      </c>
      <c r="F4" s="95" t="s">
        <v>61</v>
      </c>
      <c r="G4" s="95" t="s">
        <v>59</v>
      </c>
      <c r="H4" s="95" t="s">
        <v>6</v>
      </c>
      <c r="I4" s="95" t="s">
        <v>97</v>
      </c>
      <c r="J4" s="95"/>
      <c r="K4" s="95"/>
      <c r="L4" s="95"/>
      <c r="M4" s="95" t="s">
        <v>7</v>
      </c>
      <c r="N4" s="95" t="s">
        <v>8</v>
      </c>
      <c r="O4" s="95"/>
    </row>
    <row r="5" spans="1:15" ht="108.75" customHeight="1" x14ac:dyDescent="0.5">
      <c r="A5" s="95"/>
      <c r="B5" s="95"/>
      <c r="C5" s="95"/>
      <c r="D5" s="95"/>
      <c r="E5" s="95"/>
      <c r="F5" s="95"/>
      <c r="G5" s="95"/>
      <c r="H5" s="95"/>
      <c r="I5" s="45" t="s">
        <v>9</v>
      </c>
      <c r="J5" s="45" t="s">
        <v>10</v>
      </c>
      <c r="K5" s="45" t="s">
        <v>115</v>
      </c>
      <c r="L5" s="45" t="s">
        <v>11</v>
      </c>
      <c r="M5" s="95"/>
      <c r="N5" s="95"/>
      <c r="O5" s="95"/>
    </row>
    <row r="6" spans="1:15" s="72" customFormat="1" ht="19.5" customHeight="1" x14ac:dyDescent="0.4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70" t="s">
        <v>60</v>
      </c>
      <c r="H6" s="69" t="s">
        <v>12</v>
      </c>
      <c r="I6" s="69">
        <v>9</v>
      </c>
      <c r="J6" s="71">
        <v>10</v>
      </c>
      <c r="K6" s="71">
        <v>11</v>
      </c>
      <c r="L6" s="71">
        <v>12</v>
      </c>
      <c r="M6" s="69" t="s">
        <v>49</v>
      </c>
      <c r="N6" s="69" t="s">
        <v>50</v>
      </c>
      <c r="O6" s="69">
        <v>15</v>
      </c>
    </row>
    <row r="7" spans="1:15" ht="24.75" customHeight="1" x14ac:dyDescent="0.5">
      <c r="A7" s="45" t="s">
        <v>16</v>
      </c>
      <c r="B7" s="47" t="s">
        <v>75</v>
      </c>
      <c r="C7" s="60"/>
      <c r="D7" s="60"/>
      <c r="E7" s="60"/>
      <c r="F7" s="60"/>
      <c r="G7" s="48"/>
      <c r="H7" s="60"/>
      <c r="I7" s="60"/>
      <c r="J7" s="61"/>
      <c r="K7" s="61"/>
      <c r="L7" s="61"/>
      <c r="M7" s="60"/>
      <c r="N7" s="60"/>
      <c r="O7" s="60"/>
    </row>
    <row r="8" spans="1:15" x14ac:dyDescent="0.5">
      <c r="A8" s="67">
        <v>1</v>
      </c>
      <c r="B8" s="33" t="s">
        <v>17</v>
      </c>
      <c r="C8" s="60">
        <f>(C9+C10+C11)</f>
        <v>9</v>
      </c>
      <c r="D8" s="60">
        <f>(D9+D10+D11)/3</f>
        <v>20</v>
      </c>
      <c r="E8" s="60">
        <f t="shared" ref="E8:M8" si="0">(E9+E10+E11)</f>
        <v>180</v>
      </c>
      <c r="F8" s="60">
        <f>(F9+F10+F11)/3</f>
        <v>2.5</v>
      </c>
      <c r="G8" s="60">
        <f t="shared" si="0"/>
        <v>22.5</v>
      </c>
      <c r="H8" s="66">
        <f>G8/E8</f>
        <v>0.125</v>
      </c>
      <c r="I8" s="60">
        <f t="shared" si="0"/>
        <v>1</v>
      </c>
      <c r="J8" s="60">
        <f t="shared" si="0"/>
        <v>2</v>
      </c>
      <c r="K8" s="60">
        <f t="shared" si="0"/>
        <v>2</v>
      </c>
      <c r="L8" s="60">
        <f t="shared" si="0"/>
        <v>5</v>
      </c>
      <c r="M8" s="65">
        <f t="shared" si="0"/>
        <v>10.706638115631691</v>
      </c>
      <c r="N8" s="64">
        <f>(H8*$M$29%)</f>
        <v>0</v>
      </c>
      <c r="O8" s="74">
        <f>(O9+O10+O11)/3</f>
        <v>0.13055555555555554</v>
      </c>
    </row>
    <row r="9" spans="1:15" ht="13.5" customHeight="1" x14ac:dyDescent="0.5">
      <c r="A9" s="68">
        <v>1</v>
      </c>
      <c r="B9" s="32" t="s">
        <v>18</v>
      </c>
      <c r="C9" s="64">
        <v>3</v>
      </c>
      <c r="D9" s="64">
        <v>15</v>
      </c>
      <c r="E9" s="64">
        <f>C9*D9</f>
        <v>45</v>
      </c>
      <c r="F9" s="64">
        <v>2.5</v>
      </c>
      <c r="G9" s="54">
        <f>C9*F9</f>
        <v>7.5</v>
      </c>
      <c r="H9" s="62">
        <f>G9/E9</f>
        <v>0.16666666666666666</v>
      </c>
      <c r="I9" s="61">
        <v>1</v>
      </c>
      <c r="J9" s="61">
        <v>2</v>
      </c>
      <c r="K9" s="61">
        <v>2</v>
      </c>
      <c r="L9" s="61">
        <f>I9+J9+K9</f>
        <v>5</v>
      </c>
      <c r="M9" s="63">
        <f>L9/G16%</f>
        <v>10.706638115631691</v>
      </c>
      <c r="N9" s="64">
        <f>(H9*$M$29%)</f>
        <v>0</v>
      </c>
      <c r="O9" s="66">
        <f>H9+N9</f>
        <v>0.16666666666666666</v>
      </c>
    </row>
    <row r="10" spans="1:15" ht="15" customHeight="1" x14ac:dyDescent="0.5">
      <c r="A10" s="68">
        <v>2</v>
      </c>
      <c r="B10" s="32" t="s">
        <v>19</v>
      </c>
      <c r="C10" s="64">
        <v>3</v>
      </c>
      <c r="D10" s="64">
        <v>20</v>
      </c>
      <c r="E10" s="64">
        <f t="shared" ref="E10:E15" si="1">C10*D10</f>
        <v>60</v>
      </c>
      <c r="F10" s="64">
        <v>2.5</v>
      </c>
      <c r="G10" s="54">
        <f t="shared" ref="G10:G15" si="2">C10*F10</f>
        <v>7.5</v>
      </c>
      <c r="H10" s="62">
        <f t="shared" ref="H10:H11" si="3">G10/E10</f>
        <v>0.125</v>
      </c>
      <c r="I10" s="61"/>
      <c r="J10" s="61"/>
      <c r="K10" s="61"/>
      <c r="L10" s="61"/>
      <c r="M10" s="63"/>
      <c r="N10" s="64">
        <f t="shared" ref="N10:N15" si="4">(H10*$M$29%)</f>
        <v>0</v>
      </c>
      <c r="O10" s="66">
        <f>H10+N10</f>
        <v>0.125</v>
      </c>
    </row>
    <row r="11" spans="1:15" ht="15" customHeight="1" x14ac:dyDescent="0.5">
      <c r="A11" s="68">
        <v>3</v>
      </c>
      <c r="B11" s="32" t="s">
        <v>20</v>
      </c>
      <c r="C11" s="64">
        <v>3</v>
      </c>
      <c r="D11" s="64">
        <v>25</v>
      </c>
      <c r="E11" s="64">
        <f t="shared" si="1"/>
        <v>75</v>
      </c>
      <c r="F11" s="64">
        <v>2.5</v>
      </c>
      <c r="G11" s="54">
        <f t="shared" si="2"/>
        <v>7.5</v>
      </c>
      <c r="H11" s="62">
        <f t="shared" si="3"/>
        <v>0.1</v>
      </c>
      <c r="I11" s="61"/>
      <c r="J11" s="61"/>
      <c r="K11" s="61"/>
      <c r="L11" s="61"/>
      <c r="M11" s="63"/>
      <c r="N11" s="64">
        <f t="shared" si="4"/>
        <v>0</v>
      </c>
      <c r="O11" s="66">
        <f>H11+N11</f>
        <v>0.1</v>
      </c>
    </row>
    <row r="12" spans="1:15" x14ac:dyDescent="0.5">
      <c r="A12" s="68">
        <v>2</v>
      </c>
      <c r="B12" s="34" t="s">
        <v>21</v>
      </c>
      <c r="C12" s="60">
        <f>(C13+C14+C15)</f>
        <v>11</v>
      </c>
      <c r="D12" s="60">
        <f t="shared" ref="D12:E12" si="5">(D13+D14+D15)</f>
        <v>90</v>
      </c>
      <c r="E12" s="60">
        <f t="shared" si="5"/>
        <v>335</v>
      </c>
      <c r="F12" s="60">
        <f>(F13+F14+F15)/3</f>
        <v>2.2000000000000002</v>
      </c>
      <c r="G12" s="60">
        <f t="shared" ref="G12" si="6">(G13+G14+G15)</f>
        <v>24.200000000000003</v>
      </c>
      <c r="H12" s="66">
        <f>G12/E12</f>
        <v>7.2238805970149256E-2</v>
      </c>
      <c r="I12" s="61">
        <v>1</v>
      </c>
      <c r="J12" s="61">
        <v>2</v>
      </c>
      <c r="K12" s="61">
        <v>2</v>
      </c>
      <c r="L12" s="61">
        <f>I12+J12+K12</f>
        <v>5</v>
      </c>
      <c r="M12" s="63">
        <v>10.706638115631691</v>
      </c>
      <c r="N12" s="64">
        <f>(H12*$M$29%)</f>
        <v>0</v>
      </c>
      <c r="O12" s="74">
        <f>(O13+O14+O15)/3</f>
        <v>7.473015873015873E-2</v>
      </c>
    </row>
    <row r="13" spans="1:15" ht="15.75" customHeight="1" x14ac:dyDescent="0.5">
      <c r="A13" s="68">
        <v>4</v>
      </c>
      <c r="B13" s="3" t="s">
        <v>22</v>
      </c>
      <c r="C13" s="3">
        <v>3</v>
      </c>
      <c r="D13" s="3">
        <v>25</v>
      </c>
      <c r="E13" s="3">
        <f t="shared" si="1"/>
        <v>75</v>
      </c>
      <c r="F13" s="3">
        <v>2.2000000000000002</v>
      </c>
      <c r="G13" s="4">
        <f t="shared" si="2"/>
        <v>6.6000000000000005</v>
      </c>
      <c r="H13" s="5">
        <f>G13/E13</f>
        <v>8.8000000000000009E-2</v>
      </c>
      <c r="I13" s="30"/>
      <c r="J13" s="30"/>
      <c r="K13" s="30"/>
      <c r="L13" s="30"/>
      <c r="M13" s="31"/>
      <c r="N13" s="3">
        <f t="shared" si="4"/>
        <v>0</v>
      </c>
      <c r="O13" s="6">
        <f>H13+N13</f>
        <v>8.8000000000000009E-2</v>
      </c>
    </row>
    <row r="14" spans="1:15" ht="15" customHeight="1" x14ac:dyDescent="0.5">
      <c r="A14" s="68">
        <v>5</v>
      </c>
      <c r="B14" s="3" t="s">
        <v>23</v>
      </c>
      <c r="C14" s="3">
        <v>4</v>
      </c>
      <c r="D14" s="3">
        <v>30</v>
      </c>
      <c r="E14" s="3">
        <f t="shared" si="1"/>
        <v>120</v>
      </c>
      <c r="F14" s="3">
        <v>2.2000000000000002</v>
      </c>
      <c r="G14" s="4">
        <f t="shared" si="2"/>
        <v>8.8000000000000007</v>
      </c>
      <c r="H14" s="5">
        <f t="shared" ref="H14:H15" si="7">G14/E14</f>
        <v>7.3333333333333334E-2</v>
      </c>
      <c r="I14" s="30"/>
      <c r="J14" s="30"/>
      <c r="K14" s="30"/>
      <c r="L14" s="30"/>
      <c r="M14" s="31"/>
      <c r="N14" s="3">
        <f t="shared" si="4"/>
        <v>0</v>
      </c>
      <c r="O14" s="6">
        <f>H14+N14</f>
        <v>7.3333333333333334E-2</v>
      </c>
    </row>
    <row r="15" spans="1:15" ht="15" customHeight="1" x14ac:dyDescent="0.5">
      <c r="A15" s="68">
        <v>6</v>
      </c>
      <c r="B15" s="3" t="s">
        <v>24</v>
      </c>
      <c r="C15" s="3">
        <v>4</v>
      </c>
      <c r="D15" s="3">
        <v>35</v>
      </c>
      <c r="E15" s="3">
        <f t="shared" si="1"/>
        <v>140</v>
      </c>
      <c r="F15" s="3">
        <v>2.2000000000000002</v>
      </c>
      <c r="G15" s="4">
        <f t="shared" si="2"/>
        <v>8.8000000000000007</v>
      </c>
      <c r="H15" s="5">
        <f t="shared" si="7"/>
        <v>6.2857142857142861E-2</v>
      </c>
      <c r="I15" s="30"/>
      <c r="J15" s="30"/>
      <c r="K15" s="30"/>
      <c r="L15" s="30"/>
      <c r="M15" s="31"/>
      <c r="N15" s="3">
        <f t="shared" si="4"/>
        <v>0</v>
      </c>
      <c r="O15" s="6">
        <f>H15+N15</f>
        <v>6.2857142857142861E-2</v>
      </c>
    </row>
    <row r="16" spans="1:15" ht="15.75" customHeight="1" x14ac:dyDescent="0.5">
      <c r="A16" s="3"/>
      <c r="B16" s="7" t="s">
        <v>11</v>
      </c>
      <c r="C16" s="75">
        <v>20</v>
      </c>
      <c r="D16" s="75"/>
      <c r="E16" s="75">
        <v>515</v>
      </c>
      <c r="F16" s="75">
        <v>14.099999999999998</v>
      </c>
      <c r="G16" s="75">
        <v>46.7</v>
      </c>
      <c r="H16" s="75"/>
      <c r="I16" s="75"/>
      <c r="J16" s="75"/>
      <c r="K16" s="75"/>
      <c r="L16" s="75"/>
      <c r="M16" s="76">
        <v>10.706638115631691</v>
      </c>
      <c r="N16" s="75">
        <f>(H16*$M$9%)</f>
        <v>0</v>
      </c>
      <c r="O16" s="3"/>
    </row>
    <row r="17" spans="1:15" ht="38.25" customHeight="1" x14ac:dyDescent="0.5">
      <c r="A17" s="45" t="s">
        <v>25</v>
      </c>
      <c r="B17" s="47" t="s">
        <v>74</v>
      </c>
      <c r="C17" s="60"/>
      <c r="D17" s="60"/>
      <c r="E17" s="60"/>
      <c r="F17" s="60"/>
      <c r="G17" s="48"/>
      <c r="H17" s="60"/>
      <c r="I17" s="60"/>
      <c r="J17" s="61"/>
      <c r="K17" s="61"/>
      <c r="L17" s="61"/>
      <c r="M17" s="60"/>
      <c r="N17" s="60"/>
      <c r="O17" s="60"/>
    </row>
    <row r="18" spans="1:15" x14ac:dyDescent="0.5">
      <c r="A18" s="67">
        <v>1</v>
      </c>
      <c r="B18" s="33" t="s">
        <v>17</v>
      </c>
      <c r="C18" s="60">
        <f>(C19+C20+C21)</f>
        <v>10</v>
      </c>
      <c r="D18" s="60">
        <f>(D19+D20+D21)/3</f>
        <v>20</v>
      </c>
      <c r="E18" s="60">
        <f t="shared" ref="E18" si="8">(E19+E20+E21)</f>
        <v>205</v>
      </c>
      <c r="F18" s="60">
        <f>(F19+F20+F21)/3</f>
        <v>2.5</v>
      </c>
      <c r="G18" s="60">
        <f t="shared" ref="G18" si="9">(G19+G20+G21)</f>
        <v>25</v>
      </c>
      <c r="H18" s="66">
        <f>G18/E18</f>
        <v>0.12195121951219512</v>
      </c>
      <c r="I18" s="60">
        <f t="shared" ref="I18:M18" si="10">(I19+I20+I21)</f>
        <v>1</v>
      </c>
      <c r="J18" s="60">
        <f t="shared" si="10"/>
        <v>2</v>
      </c>
      <c r="K18" s="60">
        <f t="shared" si="10"/>
        <v>2</v>
      </c>
      <c r="L18" s="60">
        <f t="shared" si="10"/>
        <v>5</v>
      </c>
      <c r="M18" s="65">
        <f t="shared" si="10"/>
        <v>10.706638115631691</v>
      </c>
      <c r="N18" s="64">
        <f>(H18*$M$29%)</f>
        <v>0</v>
      </c>
      <c r="O18" s="74">
        <f>(O19+O20+O21)/3</f>
        <v>0.13055555555555554</v>
      </c>
    </row>
    <row r="19" spans="1:15" ht="13.5" customHeight="1" x14ac:dyDescent="0.5">
      <c r="A19" s="68">
        <v>1</v>
      </c>
      <c r="B19" s="32" t="s">
        <v>18</v>
      </c>
      <c r="C19" s="64">
        <v>3</v>
      </c>
      <c r="D19" s="64">
        <v>15</v>
      </c>
      <c r="E19" s="64">
        <f>C19*D19</f>
        <v>45</v>
      </c>
      <c r="F19" s="64">
        <v>2.5</v>
      </c>
      <c r="G19" s="54">
        <f>C19*F19</f>
        <v>7.5</v>
      </c>
      <c r="H19" s="62">
        <f>G19/E19</f>
        <v>0.16666666666666666</v>
      </c>
      <c r="I19" s="61">
        <v>1</v>
      </c>
      <c r="J19" s="61">
        <v>2</v>
      </c>
      <c r="K19" s="61">
        <v>2</v>
      </c>
      <c r="L19" s="61">
        <f>I19+J19+K19</f>
        <v>5</v>
      </c>
      <c r="M19" s="63">
        <f>L19/G26%</f>
        <v>10.706638115631691</v>
      </c>
      <c r="N19" s="64">
        <f>(H19*$M$29%)</f>
        <v>0</v>
      </c>
      <c r="O19" s="66">
        <f>H19+N19</f>
        <v>0.16666666666666666</v>
      </c>
    </row>
    <row r="20" spans="1:15" ht="15" customHeight="1" x14ac:dyDescent="0.5">
      <c r="A20" s="68">
        <v>2</v>
      </c>
      <c r="B20" s="32" t="s">
        <v>19</v>
      </c>
      <c r="C20" s="64">
        <v>3</v>
      </c>
      <c r="D20" s="64">
        <v>20</v>
      </c>
      <c r="E20" s="64">
        <f t="shared" ref="E20:E21" si="11">C20*D20</f>
        <v>60</v>
      </c>
      <c r="F20" s="64">
        <v>2.5</v>
      </c>
      <c r="G20" s="54">
        <f t="shared" ref="G20:G21" si="12">C20*F20</f>
        <v>7.5</v>
      </c>
      <c r="H20" s="62">
        <f t="shared" ref="H20:H21" si="13">G20/E20</f>
        <v>0.125</v>
      </c>
      <c r="I20" s="61"/>
      <c r="J20" s="61"/>
      <c r="K20" s="61"/>
      <c r="L20" s="61"/>
      <c r="M20" s="63"/>
      <c r="N20" s="64">
        <f t="shared" ref="N20:N21" si="14">(H20*$M$29%)</f>
        <v>0</v>
      </c>
      <c r="O20" s="66">
        <f>H20+N20</f>
        <v>0.125</v>
      </c>
    </row>
    <row r="21" spans="1:15" ht="15" customHeight="1" x14ac:dyDescent="0.5">
      <c r="A21" s="68">
        <v>3</v>
      </c>
      <c r="B21" s="32" t="s">
        <v>20</v>
      </c>
      <c r="C21" s="64">
        <v>4</v>
      </c>
      <c r="D21" s="64">
        <v>25</v>
      </c>
      <c r="E21" s="64">
        <f t="shared" si="11"/>
        <v>100</v>
      </c>
      <c r="F21" s="64">
        <v>2.5</v>
      </c>
      <c r="G21" s="54">
        <f t="shared" si="12"/>
        <v>10</v>
      </c>
      <c r="H21" s="62">
        <f t="shared" si="13"/>
        <v>0.1</v>
      </c>
      <c r="I21" s="61"/>
      <c r="J21" s="61"/>
      <c r="K21" s="61"/>
      <c r="L21" s="61"/>
      <c r="M21" s="63"/>
      <c r="N21" s="64">
        <f t="shared" si="14"/>
        <v>0</v>
      </c>
      <c r="O21" s="66">
        <f>H21+N21</f>
        <v>0.1</v>
      </c>
    </row>
    <row r="22" spans="1:15" x14ac:dyDescent="0.5">
      <c r="A22" s="68">
        <v>2</v>
      </c>
      <c r="B22" s="34" t="s">
        <v>21</v>
      </c>
      <c r="C22" s="60">
        <f>(C23+C24+C25)</f>
        <v>20</v>
      </c>
      <c r="D22" s="60">
        <f t="shared" ref="D22:E22" si="15">(D23+D24+D25)</f>
        <v>90</v>
      </c>
      <c r="E22" s="60">
        <f t="shared" si="15"/>
        <v>605</v>
      </c>
      <c r="F22" s="60">
        <f>(F23+F24+F25)/3</f>
        <v>2.2000000000000002</v>
      </c>
      <c r="G22" s="60">
        <f t="shared" ref="G22" si="16">(G23+G24+G25)</f>
        <v>44</v>
      </c>
      <c r="H22" s="66">
        <f>G22/E22</f>
        <v>7.2727272727272724E-2</v>
      </c>
      <c r="I22" s="61">
        <v>1</v>
      </c>
      <c r="J22" s="61">
        <v>2</v>
      </c>
      <c r="K22" s="61">
        <v>2</v>
      </c>
      <c r="L22" s="61">
        <f>I22+J22+K22</f>
        <v>5</v>
      </c>
      <c r="M22" s="63">
        <v>10.706638115631691</v>
      </c>
      <c r="N22" s="64">
        <f>(H22*$M$29%)</f>
        <v>0</v>
      </c>
      <c r="O22" s="74">
        <f>(O23+O24+O25)/3</f>
        <v>7.4730158730158744E-2</v>
      </c>
    </row>
    <row r="23" spans="1:15" ht="15.75" customHeight="1" x14ac:dyDescent="0.5">
      <c r="A23" s="68">
        <v>4</v>
      </c>
      <c r="B23" s="3" t="s">
        <v>22</v>
      </c>
      <c r="C23" s="3">
        <v>6</v>
      </c>
      <c r="D23" s="3">
        <v>25</v>
      </c>
      <c r="E23" s="3">
        <f t="shared" ref="E23:E25" si="17">C23*D23</f>
        <v>150</v>
      </c>
      <c r="F23" s="3">
        <v>2.2000000000000002</v>
      </c>
      <c r="G23" s="4">
        <f t="shared" ref="G23:G25" si="18">C23*F23</f>
        <v>13.200000000000001</v>
      </c>
      <c r="H23" s="5">
        <f>G23/E23</f>
        <v>8.8000000000000009E-2</v>
      </c>
      <c r="I23" s="30"/>
      <c r="J23" s="30"/>
      <c r="K23" s="30"/>
      <c r="L23" s="30"/>
      <c r="M23" s="31"/>
      <c r="N23" s="3">
        <f t="shared" ref="N23:N25" si="19">(H23*$M$29%)</f>
        <v>0</v>
      </c>
      <c r="O23" s="6">
        <f>H23+N23</f>
        <v>8.8000000000000009E-2</v>
      </c>
    </row>
    <row r="24" spans="1:15" ht="15" customHeight="1" x14ac:dyDescent="0.5">
      <c r="A24" s="68">
        <v>5</v>
      </c>
      <c r="B24" s="3" t="s">
        <v>23</v>
      </c>
      <c r="C24" s="3">
        <v>7</v>
      </c>
      <c r="D24" s="3">
        <v>30</v>
      </c>
      <c r="E24" s="3">
        <f t="shared" si="17"/>
        <v>210</v>
      </c>
      <c r="F24" s="3">
        <v>2.2000000000000002</v>
      </c>
      <c r="G24" s="4">
        <f t="shared" si="18"/>
        <v>15.400000000000002</v>
      </c>
      <c r="H24" s="5">
        <f t="shared" ref="H24:H25" si="20">G24/E24</f>
        <v>7.3333333333333348E-2</v>
      </c>
      <c r="I24" s="30"/>
      <c r="J24" s="30"/>
      <c r="K24" s="30"/>
      <c r="L24" s="30"/>
      <c r="M24" s="31"/>
      <c r="N24" s="3">
        <f t="shared" si="19"/>
        <v>0</v>
      </c>
      <c r="O24" s="6">
        <f>H24+N24</f>
        <v>7.3333333333333348E-2</v>
      </c>
    </row>
    <row r="25" spans="1:15" ht="15" customHeight="1" x14ac:dyDescent="0.5">
      <c r="A25" s="68">
        <v>6</v>
      </c>
      <c r="B25" s="3" t="s">
        <v>24</v>
      </c>
      <c r="C25" s="3">
        <v>7</v>
      </c>
      <c r="D25" s="3">
        <v>35</v>
      </c>
      <c r="E25" s="3">
        <f t="shared" si="17"/>
        <v>245</v>
      </c>
      <c r="F25" s="3">
        <v>2.2000000000000002</v>
      </c>
      <c r="G25" s="4">
        <f t="shared" si="18"/>
        <v>15.400000000000002</v>
      </c>
      <c r="H25" s="5">
        <f t="shared" si="20"/>
        <v>6.2857142857142861E-2</v>
      </c>
      <c r="I25" s="30"/>
      <c r="J25" s="30"/>
      <c r="K25" s="30"/>
      <c r="L25" s="30"/>
      <c r="M25" s="31"/>
      <c r="N25" s="3">
        <f t="shared" si="19"/>
        <v>0</v>
      </c>
      <c r="O25" s="6">
        <f>H25+N25</f>
        <v>6.2857142857142861E-2</v>
      </c>
    </row>
    <row r="26" spans="1:15" ht="15.75" customHeight="1" x14ac:dyDescent="0.5">
      <c r="A26" s="3"/>
      <c r="B26" s="7" t="s">
        <v>11</v>
      </c>
      <c r="C26" s="75">
        <f>C18+C22</f>
        <v>30</v>
      </c>
      <c r="D26" s="75"/>
      <c r="E26" s="75">
        <v>515</v>
      </c>
      <c r="F26" s="75">
        <v>14.099999999999998</v>
      </c>
      <c r="G26" s="75">
        <v>46.7</v>
      </c>
      <c r="H26" s="75"/>
      <c r="I26" s="75"/>
      <c r="J26" s="75"/>
      <c r="K26" s="75"/>
      <c r="L26" s="75"/>
      <c r="M26" s="76">
        <v>10.706638115631691</v>
      </c>
      <c r="N26" s="75">
        <f>(H26*$M$9%)</f>
        <v>0</v>
      </c>
      <c r="O26" s="3"/>
    </row>
    <row r="28" spans="1:15" x14ac:dyDescent="0.5">
      <c r="B28" s="1" t="s">
        <v>76</v>
      </c>
    </row>
    <row r="29" spans="1:15" ht="78" customHeight="1" x14ac:dyDescent="0.5">
      <c r="B29" s="97" t="s">
        <v>79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</row>
    <row r="30" spans="1:15" ht="17.25" customHeight="1" x14ac:dyDescent="0.5">
      <c r="B30" s="97" t="s">
        <v>80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</row>
    <row r="31" spans="1:15" ht="32.25" customHeight="1" x14ac:dyDescent="0.5">
      <c r="B31" s="97" t="s">
        <v>77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</row>
    <row r="32" spans="1:15" ht="18" customHeight="1" x14ac:dyDescent="0.5">
      <c r="B32" s="73" t="s">
        <v>78</v>
      </c>
    </row>
    <row r="33" spans="2:2" x14ac:dyDescent="0.5">
      <c r="B33" s="81"/>
    </row>
  </sheetData>
  <mergeCells count="19">
    <mergeCell ref="B29:O29"/>
    <mergeCell ref="B30:O30"/>
    <mergeCell ref="B31:O31"/>
    <mergeCell ref="N4:N5"/>
    <mergeCell ref="A1:O1"/>
    <mergeCell ref="A3:A5"/>
    <mergeCell ref="B3:B5"/>
    <mergeCell ref="C3:C5"/>
    <mergeCell ref="F3:H3"/>
    <mergeCell ref="I3:N3"/>
    <mergeCell ref="O3:O5"/>
    <mergeCell ref="F4:F5"/>
    <mergeCell ref="G4:G5"/>
    <mergeCell ref="H4:H5"/>
    <mergeCell ref="I4:L4"/>
    <mergeCell ref="M4:M5"/>
    <mergeCell ref="D3:E3"/>
    <mergeCell ref="D4:D5"/>
    <mergeCell ref="E4:E5"/>
  </mergeCells>
  <pageMargins left="0.22" right="0.2" top="0.27" bottom="0.09" header="0.19" footer="0.1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R29"/>
  <sheetViews>
    <sheetView workbookViewId="0">
      <selection sqref="A1:Q1"/>
    </sheetView>
  </sheetViews>
  <sheetFormatPr defaultColWidth="9.15625" defaultRowHeight="14.1" x14ac:dyDescent="0.5"/>
  <cols>
    <col min="1" max="1" width="4.578125" style="8" customWidth="1"/>
    <col min="2" max="2" width="27.26171875" style="8" customWidth="1"/>
    <col min="3" max="3" width="4.83984375" style="8" customWidth="1"/>
    <col min="4" max="4" width="7" style="8" customWidth="1"/>
    <col min="5" max="5" width="6" style="8" customWidth="1"/>
    <col min="6" max="6" width="6.26171875" style="8" customWidth="1"/>
    <col min="7" max="7" width="6.68359375" style="8" customWidth="1"/>
    <col min="8" max="8" width="7.83984375" style="8" customWidth="1"/>
    <col min="9" max="9" width="7.26171875" style="8" customWidth="1"/>
    <col min="10" max="10" width="6.578125" style="8" customWidth="1"/>
    <col min="11" max="11" width="8.578125" style="8" customWidth="1"/>
    <col min="12" max="12" width="6" style="8" customWidth="1"/>
    <col min="13" max="13" width="5.41796875" style="8" customWidth="1"/>
    <col min="14" max="14" width="6.26171875" style="8" customWidth="1"/>
    <col min="15" max="17" width="11.83984375" style="8" customWidth="1"/>
    <col min="18" max="18" width="8" style="8" customWidth="1"/>
    <col min="19" max="16384" width="9.15625" style="8"/>
  </cols>
  <sheetData>
    <row r="1" spans="1:18" ht="84" customHeight="1" x14ac:dyDescent="0.5">
      <c r="A1" s="112" t="s">
        <v>117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8" ht="15" customHeight="1" thickBot="1" x14ac:dyDescent="0.55000000000000004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</row>
    <row r="3" spans="1:18" ht="24.4" customHeight="1" thickTop="1" x14ac:dyDescent="0.5">
      <c r="A3" s="114" t="s">
        <v>0</v>
      </c>
      <c r="B3" s="116" t="s">
        <v>55</v>
      </c>
      <c r="C3" s="116" t="s">
        <v>1</v>
      </c>
      <c r="D3" s="116" t="s">
        <v>27</v>
      </c>
      <c r="E3" s="109" t="s">
        <v>90</v>
      </c>
      <c r="F3" s="106" t="s">
        <v>4</v>
      </c>
      <c r="G3" s="107"/>
      <c r="H3" s="108"/>
      <c r="I3" s="118" t="s">
        <v>52</v>
      </c>
      <c r="J3" s="118"/>
      <c r="K3" s="118"/>
      <c r="L3" s="118"/>
      <c r="M3" s="118"/>
      <c r="N3" s="118"/>
      <c r="O3" s="118"/>
      <c r="P3" s="118"/>
      <c r="Q3" s="116" t="s">
        <v>28</v>
      </c>
      <c r="R3" s="120" t="s">
        <v>28</v>
      </c>
    </row>
    <row r="4" spans="1:18" ht="30" customHeight="1" x14ac:dyDescent="0.5">
      <c r="A4" s="115"/>
      <c r="B4" s="117"/>
      <c r="C4" s="117"/>
      <c r="D4" s="117"/>
      <c r="E4" s="110"/>
      <c r="F4" s="117" t="s">
        <v>47</v>
      </c>
      <c r="G4" s="117" t="s">
        <v>30</v>
      </c>
      <c r="H4" s="117" t="s">
        <v>31</v>
      </c>
      <c r="I4" s="105" t="s">
        <v>97</v>
      </c>
      <c r="J4" s="105"/>
      <c r="K4" s="105"/>
      <c r="L4" s="105"/>
      <c r="M4" s="105"/>
      <c r="N4" s="105"/>
      <c r="O4" s="117" t="s">
        <v>7</v>
      </c>
      <c r="P4" s="117" t="s">
        <v>8</v>
      </c>
      <c r="Q4" s="117"/>
      <c r="R4" s="121"/>
    </row>
    <row r="5" spans="1:18" ht="98.25" customHeight="1" x14ac:dyDescent="0.5">
      <c r="A5" s="115"/>
      <c r="B5" s="117"/>
      <c r="C5" s="117"/>
      <c r="D5" s="117"/>
      <c r="E5" s="111"/>
      <c r="F5" s="117"/>
      <c r="G5" s="117"/>
      <c r="H5" s="117"/>
      <c r="I5" s="10" t="s">
        <v>9</v>
      </c>
      <c r="J5" s="10" t="s">
        <v>10</v>
      </c>
      <c r="K5" s="10" t="s">
        <v>110</v>
      </c>
      <c r="L5" s="10" t="s">
        <v>111</v>
      </c>
      <c r="M5" s="10" t="s">
        <v>34</v>
      </c>
      <c r="N5" s="10" t="s">
        <v>11</v>
      </c>
      <c r="O5" s="117"/>
      <c r="P5" s="117"/>
      <c r="Q5" s="117"/>
      <c r="R5" s="121"/>
    </row>
    <row r="6" spans="1:18" s="80" customFormat="1" ht="18" customHeight="1" x14ac:dyDescent="0.4">
      <c r="A6" s="77">
        <v>1</v>
      </c>
      <c r="B6" s="70">
        <v>2</v>
      </c>
      <c r="C6" s="70">
        <v>3</v>
      </c>
      <c r="D6" s="70">
        <v>4</v>
      </c>
      <c r="E6" s="70">
        <v>5</v>
      </c>
      <c r="F6" s="70">
        <v>6</v>
      </c>
      <c r="G6" s="70">
        <v>7</v>
      </c>
      <c r="H6" s="70">
        <v>8</v>
      </c>
      <c r="I6" s="70">
        <v>9</v>
      </c>
      <c r="J6" s="78">
        <v>10</v>
      </c>
      <c r="K6" s="70">
        <v>11</v>
      </c>
      <c r="L6" s="70">
        <v>12</v>
      </c>
      <c r="M6" s="78">
        <v>13</v>
      </c>
      <c r="N6" s="70">
        <v>14</v>
      </c>
      <c r="O6" s="70" t="s">
        <v>35</v>
      </c>
      <c r="P6" s="70" t="s">
        <v>14</v>
      </c>
      <c r="Q6" s="70" t="s">
        <v>15</v>
      </c>
      <c r="R6" s="79">
        <v>16</v>
      </c>
    </row>
    <row r="7" spans="1:18" ht="18" customHeight="1" x14ac:dyDescent="0.5">
      <c r="A7" s="24" t="s">
        <v>16</v>
      </c>
      <c r="B7" s="11" t="s">
        <v>105</v>
      </c>
      <c r="C7" s="2"/>
      <c r="D7" s="2"/>
      <c r="E7" s="2"/>
      <c r="F7" s="2"/>
      <c r="G7" s="2"/>
      <c r="H7" s="2"/>
      <c r="I7" s="2"/>
      <c r="J7" s="87"/>
      <c r="K7" s="2"/>
      <c r="L7" s="2"/>
      <c r="M7" s="87"/>
      <c r="N7" s="2"/>
      <c r="O7" s="2"/>
      <c r="P7" s="2"/>
      <c r="Q7" s="2"/>
      <c r="R7" s="93"/>
    </row>
    <row r="8" spans="1:18" ht="23.25" customHeight="1" x14ac:dyDescent="0.5">
      <c r="A8" s="102">
        <v>1</v>
      </c>
      <c r="B8" s="26" t="s">
        <v>51</v>
      </c>
      <c r="C8" s="48">
        <v>28</v>
      </c>
      <c r="D8" s="48">
        <v>35</v>
      </c>
      <c r="E8" s="48">
        <f>C8*D8</f>
        <v>980</v>
      </c>
      <c r="F8" s="48">
        <v>1.2</v>
      </c>
      <c r="G8" s="48">
        <f>C8*F8</f>
        <v>33.6</v>
      </c>
      <c r="H8" s="49">
        <f>F8/D8</f>
        <v>3.4285714285714287E-2</v>
      </c>
      <c r="I8" s="50">
        <v>1</v>
      </c>
      <c r="J8" s="50">
        <v>2</v>
      </c>
      <c r="K8" s="50">
        <v>3</v>
      </c>
      <c r="L8" s="50">
        <v>5</v>
      </c>
      <c r="M8" s="50">
        <v>1</v>
      </c>
      <c r="N8" s="50">
        <f t="shared" ref="N8:N11" si="0">SUM(I8:M8)</f>
        <v>12</v>
      </c>
      <c r="O8" s="51">
        <f>N8/G8%</f>
        <v>35.714285714285715</v>
      </c>
      <c r="P8" s="52">
        <f>H8*O8%</f>
        <v>1.2244897959183675E-2</v>
      </c>
      <c r="Q8" s="53">
        <f t="shared" ref="Q8:Q11" si="1">H8+P8</f>
        <v>4.6530612244897962E-2</v>
      </c>
      <c r="R8" s="103">
        <f>(Q8+Q9)/2</f>
        <v>4.469387755102041E-2</v>
      </c>
    </row>
    <row r="9" spans="1:18" ht="14.25" hidden="1" customHeight="1" x14ac:dyDescent="0.5">
      <c r="A9" s="102"/>
      <c r="B9" s="26"/>
      <c r="C9" s="48">
        <v>30</v>
      </c>
      <c r="D9" s="48">
        <v>35</v>
      </c>
      <c r="E9" s="48">
        <f t="shared" ref="E9:E11" si="2">C9*D9</f>
        <v>1050</v>
      </c>
      <c r="F9" s="48">
        <v>1.2</v>
      </c>
      <c r="G9" s="48">
        <f t="shared" ref="G9:G11" si="3">C9*F9</f>
        <v>36</v>
      </c>
      <c r="H9" s="49">
        <f t="shared" ref="H9:H11" si="4">F9/D9</f>
        <v>3.4285714285714287E-2</v>
      </c>
      <c r="I9" s="50">
        <v>1</v>
      </c>
      <c r="J9" s="50">
        <v>2</v>
      </c>
      <c r="K9" s="50">
        <v>2</v>
      </c>
      <c r="L9" s="50">
        <v>3</v>
      </c>
      <c r="M9" s="50">
        <v>1</v>
      </c>
      <c r="N9" s="50">
        <f t="shared" si="0"/>
        <v>9</v>
      </c>
      <c r="O9" s="51">
        <f t="shared" ref="O9:O11" si="5">N9/G9%</f>
        <v>25</v>
      </c>
      <c r="P9" s="52">
        <f t="shared" ref="P9:P11" si="6">H9*O9%</f>
        <v>8.5714285714285719E-3</v>
      </c>
      <c r="Q9" s="53">
        <f t="shared" si="1"/>
        <v>4.2857142857142858E-2</v>
      </c>
      <c r="R9" s="103"/>
    </row>
    <row r="10" spans="1:18" ht="18" customHeight="1" x14ac:dyDescent="0.5">
      <c r="A10" s="25">
        <v>2</v>
      </c>
      <c r="B10" s="27" t="s">
        <v>57</v>
      </c>
      <c r="C10" s="54">
        <v>27</v>
      </c>
      <c r="D10" s="48">
        <v>35</v>
      </c>
      <c r="E10" s="48">
        <f t="shared" si="2"/>
        <v>945</v>
      </c>
      <c r="F10" s="48">
        <v>1.2</v>
      </c>
      <c r="G10" s="48">
        <f t="shared" si="3"/>
        <v>32.4</v>
      </c>
      <c r="H10" s="49">
        <f t="shared" si="4"/>
        <v>3.4285714285714287E-2</v>
      </c>
      <c r="I10" s="50">
        <v>1</v>
      </c>
      <c r="J10" s="50">
        <v>2</v>
      </c>
      <c r="K10" s="50">
        <v>3</v>
      </c>
      <c r="L10" s="50">
        <v>5</v>
      </c>
      <c r="M10" s="50">
        <v>1</v>
      </c>
      <c r="N10" s="50">
        <f t="shared" si="0"/>
        <v>12</v>
      </c>
      <c r="O10" s="51">
        <f t="shared" si="5"/>
        <v>37.037037037037038</v>
      </c>
      <c r="P10" s="52">
        <f t="shared" si="6"/>
        <v>1.26984126984127E-2</v>
      </c>
      <c r="Q10" s="53">
        <f t="shared" si="1"/>
        <v>4.6984126984126989E-2</v>
      </c>
      <c r="R10" s="46">
        <f>(Q10+Q11)/2</f>
        <v>4.7401837928153723E-2</v>
      </c>
    </row>
    <row r="11" spans="1:18" ht="18" hidden="1" customHeight="1" x14ac:dyDescent="0.5">
      <c r="A11" s="25" t="s">
        <v>36</v>
      </c>
      <c r="B11" s="27"/>
      <c r="C11" s="54">
        <v>19</v>
      </c>
      <c r="D11" s="48">
        <v>35</v>
      </c>
      <c r="E11" s="48">
        <f t="shared" si="2"/>
        <v>665</v>
      </c>
      <c r="F11" s="48">
        <v>1.2</v>
      </c>
      <c r="G11" s="48">
        <f t="shared" si="3"/>
        <v>22.8</v>
      </c>
      <c r="H11" s="49">
        <f t="shared" si="4"/>
        <v>3.4285714285714287E-2</v>
      </c>
      <c r="I11" s="50">
        <v>1</v>
      </c>
      <c r="J11" s="50">
        <v>2</v>
      </c>
      <c r="K11" s="50">
        <v>2</v>
      </c>
      <c r="L11" s="50">
        <v>3</v>
      </c>
      <c r="M11" s="50">
        <v>1</v>
      </c>
      <c r="N11" s="50">
        <f t="shared" si="0"/>
        <v>9</v>
      </c>
      <c r="O11" s="51">
        <f t="shared" si="5"/>
        <v>39.473684210526315</v>
      </c>
      <c r="P11" s="52">
        <f t="shared" si="6"/>
        <v>1.3533834586466167E-2</v>
      </c>
      <c r="Q11" s="53">
        <f t="shared" si="1"/>
        <v>4.7819548872180456E-2</v>
      </c>
      <c r="R11" s="46"/>
    </row>
    <row r="12" spans="1:18" x14ac:dyDescent="0.5">
      <c r="A12" s="25">
        <v>3</v>
      </c>
      <c r="B12" s="26" t="s">
        <v>62</v>
      </c>
      <c r="C12" s="48">
        <v>19</v>
      </c>
      <c r="D12" s="48">
        <v>35</v>
      </c>
      <c r="E12" s="48">
        <f t="shared" ref="E12:E15" si="7">C12*D12</f>
        <v>665</v>
      </c>
      <c r="F12" s="48">
        <v>1.2</v>
      </c>
      <c r="G12" s="48">
        <f t="shared" ref="G12:G15" si="8">C12*F12</f>
        <v>22.8</v>
      </c>
      <c r="H12" s="49">
        <f t="shared" ref="H12:H15" si="9">F12/D12</f>
        <v>3.4285714285714287E-2</v>
      </c>
      <c r="I12" s="50">
        <v>1</v>
      </c>
      <c r="J12" s="50">
        <v>1</v>
      </c>
      <c r="K12" s="50">
        <v>3</v>
      </c>
      <c r="L12" s="50">
        <v>4</v>
      </c>
      <c r="M12" s="50">
        <v>1</v>
      </c>
      <c r="N12" s="50">
        <f t="shared" ref="N12:N15" si="10">SUM(I12:M12)</f>
        <v>10</v>
      </c>
      <c r="O12" s="51">
        <f t="shared" ref="O12:O15" si="11">N12/G12%</f>
        <v>43.859649122807014</v>
      </c>
      <c r="P12" s="52">
        <f t="shared" ref="P12:P15" si="12">H12*O12%</f>
        <v>1.5037593984962405E-2</v>
      </c>
      <c r="Q12" s="53">
        <f t="shared" ref="Q12:Q15" si="13">H12+P12</f>
        <v>4.9323308270676693E-2</v>
      </c>
      <c r="R12" s="46">
        <f>(Q12+Q13)/2</f>
        <v>4.497911445279866E-2</v>
      </c>
    </row>
    <row r="13" spans="1:18" hidden="1" x14ac:dyDescent="0.5">
      <c r="A13" s="25"/>
      <c r="B13" s="26"/>
      <c r="C13" s="48">
        <v>27</v>
      </c>
      <c r="D13" s="48">
        <v>35</v>
      </c>
      <c r="E13" s="48">
        <f t="shared" si="7"/>
        <v>945</v>
      </c>
      <c r="F13" s="48">
        <v>1.2</v>
      </c>
      <c r="G13" s="48">
        <f t="shared" si="8"/>
        <v>32.4</v>
      </c>
      <c r="H13" s="49">
        <f t="shared" si="9"/>
        <v>3.4285714285714287E-2</v>
      </c>
      <c r="I13" s="50">
        <v>1</v>
      </c>
      <c r="J13" s="50">
        <v>1</v>
      </c>
      <c r="K13" s="50">
        <v>1</v>
      </c>
      <c r="L13" s="50">
        <v>2</v>
      </c>
      <c r="M13" s="50">
        <v>1</v>
      </c>
      <c r="N13" s="50">
        <f t="shared" si="10"/>
        <v>6</v>
      </c>
      <c r="O13" s="51">
        <f t="shared" si="11"/>
        <v>18.518518518518519</v>
      </c>
      <c r="P13" s="52">
        <f t="shared" si="12"/>
        <v>6.3492063492063501E-3</v>
      </c>
      <c r="Q13" s="52">
        <f t="shared" si="13"/>
        <v>4.0634920634920635E-2</v>
      </c>
      <c r="R13" s="46"/>
    </row>
    <row r="14" spans="1:18" ht="14.25" customHeight="1" x14ac:dyDescent="0.5">
      <c r="A14" s="25">
        <v>4</v>
      </c>
      <c r="B14" s="27" t="s">
        <v>63</v>
      </c>
      <c r="C14" s="48">
        <v>10</v>
      </c>
      <c r="D14" s="48">
        <v>35</v>
      </c>
      <c r="E14" s="48">
        <f t="shared" si="7"/>
        <v>350</v>
      </c>
      <c r="F14" s="48">
        <v>1.2</v>
      </c>
      <c r="G14" s="48">
        <f t="shared" si="8"/>
        <v>12</v>
      </c>
      <c r="H14" s="49">
        <f t="shared" si="9"/>
        <v>3.4285714285714287E-2</v>
      </c>
      <c r="I14" s="50">
        <v>1</v>
      </c>
      <c r="J14" s="50">
        <v>1</v>
      </c>
      <c r="K14" s="50">
        <v>3</v>
      </c>
      <c r="L14" s="50">
        <v>4</v>
      </c>
      <c r="M14" s="50">
        <v>1</v>
      </c>
      <c r="N14" s="50">
        <f t="shared" si="10"/>
        <v>10</v>
      </c>
      <c r="O14" s="51">
        <f t="shared" si="11"/>
        <v>83.333333333333343</v>
      </c>
      <c r="P14" s="52">
        <f t="shared" si="12"/>
        <v>2.8571428571428577E-2</v>
      </c>
      <c r="Q14" s="52">
        <f t="shared" si="13"/>
        <v>6.2857142857142861E-2</v>
      </c>
      <c r="R14" s="46">
        <f>(Q14+Q15)/2</f>
        <v>5.3333333333333337E-2</v>
      </c>
    </row>
    <row r="15" spans="1:18" hidden="1" x14ac:dyDescent="0.5">
      <c r="A15" s="25"/>
      <c r="B15" s="27"/>
      <c r="C15" s="48">
        <v>18</v>
      </c>
      <c r="D15" s="48">
        <v>35</v>
      </c>
      <c r="E15" s="48">
        <f t="shared" si="7"/>
        <v>630</v>
      </c>
      <c r="F15" s="48">
        <v>1.2</v>
      </c>
      <c r="G15" s="48">
        <f t="shared" si="8"/>
        <v>21.599999999999998</v>
      </c>
      <c r="H15" s="49">
        <f t="shared" si="9"/>
        <v>3.4285714285714287E-2</v>
      </c>
      <c r="I15" s="50">
        <v>1</v>
      </c>
      <c r="J15" s="50">
        <v>1</v>
      </c>
      <c r="K15" s="50">
        <v>1</v>
      </c>
      <c r="L15" s="50">
        <v>2</v>
      </c>
      <c r="M15" s="50">
        <v>1</v>
      </c>
      <c r="N15" s="50">
        <f t="shared" si="10"/>
        <v>6</v>
      </c>
      <c r="O15" s="51">
        <f t="shared" si="11"/>
        <v>27.777777777777782</v>
      </c>
      <c r="P15" s="52">
        <f t="shared" si="12"/>
        <v>9.5238095238095264E-3</v>
      </c>
      <c r="Q15" s="52">
        <f t="shared" si="13"/>
        <v>4.3809523809523812E-2</v>
      </c>
      <c r="R15" s="46"/>
    </row>
    <row r="16" spans="1:18" hidden="1" x14ac:dyDescent="0.5">
      <c r="A16" s="25"/>
      <c r="B16" s="27"/>
      <c r="C16" s="48">
        <v>9</v>
      </c>
      <c r="D16" s="48">
        <v>35</v>
      </c>
      <c r="E16" s="48">
        <f t="shared" ref="E16" si="14">C16*D16</f>
        <v>315</v>
      </c>
      <c r="F16" s="48">
        <v>1.2</v>
      </c>
      <c r="G16" s="48">
        <f t="shared" ref="G16" si="15">C16*F16</f>
        <v>10.799999999999999</v>
      </c>
      <c r="H16" s="49">
        <f t="shared" ref="H16" si="16">F16/D16</f>
        <v>3.4285714285714287E-2</v>
      </c>
      <c r="I16" s="50">
        <v>1</v>
      </c>
      <c r="J16" s="50">
        <v>1</v>
      </c>
      <c r="K16" s="50">
        <v>1</v>
      </c>
      <c r="L16" s="50">
        <v>2</v>
      </c>
      <c r="M16" s="50">
        <v>1</v>
      </c>
      <c r="N16" s="50">
        <f t="shared" ref="N16" si="17">SUM(I16:M16)</f>
        <v>6</v>
      </c>
      <c r="O16" s="51">
        <f t="shared" ref="O16" si="18">N16/G16%</f>
        <v>55.555555555555564</v>
      </c>
      <c r="P16" s="52">
        <f t="shared" ref="P16" si="19">H16*O16%</f>
        <v>1.9047619047619053E-2</v>
      </c>
      <c r="Q16" s="52">
        <f t="shared" ref="Q16" si="20">H16+P16</f>
        <v>5.3333333333333344E-2</v>
      </c>
      <c r="R16" s="46"/>
    </row>
    <row r="17" spans="1:18" ht="18" customHeight="1" x14ac:dyDescent="0.5">
      <c r="A17" s="24" t="s">
        <v>16</v>
      </c>
      <c r="B17" s="11" t="s">
        <v>106</v>
      </c>
      <c r="C17" s="2"/>
      <c r="D17" s="2"/>
      <c r="E17" s="2"/>
      <c r="F17" s="2"/>
      <c r="G17" s="2"/>
      <c r="H17" s="2"/>
      <c r="I17" s="2"/>
      <c r="J17" s="87"/>
      <c r="K17" s="2"/>
      <c r="L17" s="2"/>
      <c r="M17" s="87"/>
      <c r="N17" s="2"/>
      <c r="O17" s="2"/>
      <c r="P17" s="2"/>
      <c r="Q17" s="2"/>
      <c r="R17" s="93"/>
    </row>
    <row r="18" spans="1:18" ht="23.25" customHeight="1" x14ac:dyDescent="0.5">
      <c r="A18" s="102">
        <v>1</v>
      </c>
      <c r="B18" s="26" t="s">
        <v>51</v>
      </c>
      <c r="C18" s="48">
        <v>28</v>
      </c>
      <c r="D18" s="48">
        <v>35</v>
      </c>
      <c r="E18" s="48">
        <f>C18*D18</f>
        <v>980</v>
      </c>
      <c r="F18" s="48">
        <v>1.5</v>
      </c>
      <c r="G18" s="48">
        <f>C18*F18</f>
        <v>42</v>
      </c>
      <c r="H18" s="49">
        <f>F18/D18</f>
        <v>4.2857142857142858E-2</v>
      </c>
      <c r="I18" s="50">
        <v>1</v>
      </c>
      <c r="J18" s="50">
        <v>2</v>
      </c>
      <c r="K18" s="50">
        <v>3</v>
      </c>
      <c r="L18" s="50">
        <v>4</v>
      </c>
      <c r="M18" s="50">
        <v>1</v>
      </c>
      <c r="N18" s="50">
        <f t="shared" ref="N18:N24" si="21">SUM(I18:M18)</f>
        <v>11</v>
      </c>
      <c r="O18" s="51">
        <f>N18/G18%</f>
        <v>26.19047619047619</v>
      </c>
      <c r="P18" s="52">
        <f>H18*O18%</f>
        <v>1.1224489795918368E-2</v>
      </c>
      <c r="Q18" s="53">
        <f t="shared" ref="Q18:Q24" si="22">H18+P18</f>
        <v>5.4081632653061228E-2</v>
      </c>
      <c r="R18" s="103">
        <f>(Q18+Q19)/2</f>
        <v>4.8469387755102039E-2</v>
      </c>
    </row>
    <row r="19" spans="1:18" ht="14.25" hidden="1" customHeight="1" x14ac:dyDescent="0.5">
      <c r="A19" s="102"/>
      <c r="B19" s="26"/>
      <c r="C19" s="48">
        <v>30</v>
      </c>
      <c r="D19" s="48">
        <v>35</v>
      </c>
      <c r="E19" s="48">
        <f t="shared" ref="E19:E24" si="23">C19*D19</f>
        <v>1050</v>
      </c>
      <c r="F19" s="48">
        <v>1.2</v>
      </c>
      <c r="G19" s="48">
        <f t="shared" ref="G19:G24" si="24">C19*F19</f>
        <v>36</v>
      </c>
      <c r="H19" s="49">
        <f t="shared" ref="H19:H24" si="25">F19/D19</f>
        <v>3.4285714285714287E-2</v>
      </c>
      <c r="I19" s="50">
        <v>1</v>
      </c>
      <c r="J19" s="50">
        <v>2</v>
      </c>
      <c r="K19" s="50">
        <v>2</v>
      </c>
      <c r="L19" s="50">
        <v>3</v>
      </c>
      <c r="M19" s="50">
        <v>1</v>
      </c>
      <c r="N19" s="50">
        <f t="shared" si="21"/>
        <v>9</v>
      </c>
      <c r="O19" s="51">
        <f t="shared" ref="O19:O24" si="26">N19/G19%</f>
        <v>25</v>
      </c>
      <c r="P19" s="52">
        <f t="shared" ref="P19:P24" si="27">H19*O19%</f>
        <v>8.5714285714285719E-3</v>
      </c>
      <c r="Q19" s="53">
        <f t="shared" si="22"/>
        <v>4.2857142857142858E-2</v>
      </c>
      <c r="R19" s="103"/>
    </row>
    <row r="20" spans="1:18" ht="18" customHeight="1" x14ac:dyDescent="0.5">
      <c r="A20" s="25">
        <v>2</v>
      </c>
      <c r="B20" s="27" t="s">
        <v>57</v>
      </c>
      <c r="C20" s="54">
        <v>27</v>
      </c>
      <c r="D20" s="48">
        <v>35</v>
      </c>
      <c r="E20" s="48">
        <f t="shared" si="23"/>
        <v>945</v>
      </c>
      <c r="F20" s="48">
        <v>1.5</v>
      </c>
      <c r="G20" s="48">
        <f t="shared" si="24"/>
        <v>40.5</v>
      </c>
      <c r="H20" s="49">
        <f t="shared" si="25"/>
        <v>4.2857142857142858E-2</v>
      </c>
      <c r="I20" s="50">
        <v>1</v>
      </c>
      <c r="J20" s="50">
        <v>2</v>
      </c>
      <c r="K20" s="50">
        <v>3</v>
      </c>
      <c r="L20" s="50">
        <v>4</v>
      </c>
      <c r="M20" s="50">
        <v>1</v>
      </c>
      <c r="N20" s="50">
        <f t="shared" si="21"/>
        <v>11</v>
      </c>
      <c r="O20" s="51">
        <f t="shared" si="26"/>
        <v>27.160493827160494</v>
      </c>
      <c r="P20" s="52">
        <f t="shared" si="27"/>
        <v>1.164021164021164E-2</v>
      </c>
      <c r="Q20" s="53">
        <f t="shared" si="22"/>
        <v>5.4497354497354496E-2</v>
      </c>
      <c r="R20" s="46">
        <f>(Q20+Q21)/2</f>
        <v>5.5444165970481761E-2</v>
      </c>
    </row>
    <row r="21" spans="1:18" ht="18" hidden="1" customHeight="1" x14ac:dyDescent="0.5">
      <c r="A21" s="25" t="s">
        <v>36</v>
      </c>
      <c r="B21" s="27"/>
      <c r="C21" s="54">
        <v>19</v>
      </c>
      <c r="D21" s="48">
        <v>35</v>
      </c>
      <c r="E21" s="48">
        <f t="shared" si="23"/>
        <v>665</v>
      </c>
      <c r="F21" s="48">
        <v>1.5</v>
      </c>
      <c r="G21" s="48">
        <f t="shared" si="24"/>
        <v>28.5</v>
      </c>
      <c r="H21" s="49">
        <f t="shared" si="25"/>
        <v>4.2857142857142858E-2</v>
      </c>
      <c r="I21" s="50">
        <v>1</v>
      </c>
      <c r="J21" s="50">
        <v>2</v>
      </c>
      <c r="K21" s="50">
        <v>2</v>
      </c>
      <c r="L21" s="50">
        <v>3</v>
      </c>
      <c r="M21" s="50">
        <v>1</v>
      </c>
      <c r="N21" s="50">
        <f t="shared" si="21"/>
        <v>9</v>
      </c>
      <c r="O21" s="51">
        <f t="shared" si="26"/>
        <v>31.578947368421055</v>
      </c>
      <c r="P21" s="52">
        <f t="shared" si="27"/>
        <v>1.3533834586466167E-2</v>
      </c>
      <c r="Q21" s="53">
        <f t="shared" si="22"/>
        <v>5.6390977443609026E-2</v>
      </c>
      <c r="R21" s="46"/>
    </row>
    <row r="22" spans="1:18" x14ac:dyDescent="0.5">
      <c r="A22" s="25">
        <v>3</v>
      </c>
      <c r="B22" s="26" t="s">
        <v>62</v>
      </c>
      <c r="C22" s="48">
        <v>19</v>
      </c>
      <c r="D22" s="48">
        <v>35</v>
      </c>
      <c r="E22" s="48">
        <f t="shared" si="23"/>
        <v>665</v>
      </c>
      <c r="F22" s="48">
        <v>1.5</v>
      </c>
      <c r="G22" s="48">
        <f t="shared" si="24"/>
        <v>28.5</v>
      </c>
      <c r="H22" s="49">
        <f t="shared" si="25"/>
        <v>4.2857142857142858E-2</v>
      </c>
      <c r="I22" s="50">
        <v>1</v>
      </c>
      <c r="J22" s="50">
        <v>1</v>
      </c>
      <c r="K22" s="50">
        <v>3</v>
      </c>
      <c r="L22" s="50">
        <v>3</v>
      </c>
      <c r="M22" s="50">
        <v>1</v>
      </c>
      <c r="N22" s="50">
        <f t="shared" si="21"/>
        <v>9</v>
      </c>
      <c r="O22" s="51">
        <f t="shared" si="26"/>
        <v>31.578947368421055</v>
      </c>
      <c r="P22" s="52">
        <f t="shared" si="27"/>
        <v>1.3533834586466167E-2</v>
      </c>
      <c r="Q22" s="53">
        <f t="shared" si="22"/>
        <v>5.6390977443609026E-2</v>
      </c>
      <c r="R22" s="46">
        <f>(Q22+Q23)/2</f>
        <v>5.2798663324979116E-2</v>
      </c>
    </row>
    <row r="23" spans="1:18" hidden="1" x14ac:dyDescent="0.5">
      <c r="A23" s="25"/>
      <c r="B23" s="26"/>
      <c r="C23" s="48">
        <v>27</v>
      </c>
      <c r="D23" s="48">
        <v>35</v>
      </c>
      <c r="E23" s="48">
        <f t="shared" si="23"/>
        <v>945</v>
      </c>
      <c r="F23" s="48">
        <v>1.5</v>
      </c>
      <c r="G23" s="48">
        <f t="shared" si="24"/>
        <v>40.5</v>
      </c>
      <c r="H23" s="49">
        <f t="shared" si="25"/>
        <v>4.2857142857142858E-2</v>
      </c>
      <c r="I23" s="50">
        <v>1</v>
      </c>
      <c r="J23" s="50">
        <v>1</v>
      </c>
      <c r="K23" s="50">
        <v>1</v>
      </c>
      <c r="L23" s="50">
        <v>2</v>
      </c>
      <c r="M23" s="50">
        <v>1</v>
      </c>
      <c r="N23" s="50">
        <f t="shared" si="21"/>
        <v>6</v>
      </c>
      <c r="O23" s="51">
        <f t="shared" si="26"/>
        <v>14.814814814814813</v>
      </c>
      <c r="P23" s="52">
        <f t="shared" si="27"/>
        <v>6.3492063492063492E-3</v>
      </c>
      <c r="Q23" s="52">
        <f t="shared" si="22"/>
        <v>4.9206349206349205E-2</v>
      </c>
      <c r="R23" s="46"/>
    </row>
    <row r="24" spans="1:18" ht="14.25" customHeight="1" x14ac:dyDescent="0.5">
      <c r="A24" s="25">
        <v>4</v>
      </c>
      <c r="B24" s="27" t="s">
        <v>63</v>
      </c>
      <c r="C24" s="48">
        <v>10</v>
      </c>
      <c r="D24" s="48">
        <v>35</v>
      </c>
      <c r="E24" s="48">
        <f t="shared" si="23"/>
        <v>350</v>
      </c>
      <c r="F24" s="48">
        <v>1.5</v>
      </c>
      <c r="G24" s="48">
        <f t="shared" si="24"/>
        <v>15</v>
      </c>
      <c r="H24" s="49">
        <f t="shared" si="25"/>
        <v>4.2857142857142858E-2</v>
      </c>
      <c r="I24" s="50">
        <v>1</v>
      </c>
      <c r="J24" s="50">
        <v>1</v>
      </c>
      <c r="K24" s="50">
        <v>3</v>
      </c>
      <c r="L24" s="50">
        <v>3</v>
      </c>
      <c r="M24" s="50">
        <v>1</v>
      </c>
      <c r="N24" s="50">
        <f t="shared" si="21"/>
        <v>9</v>
      </c>
      <c r="O24" s="51">
        <f t="shared" si="26"/>
        <v>60</v>
      </c>
      <c r="P24" s="52">
        <f t="shared" si="27"/>
        <v>2.5714285714285714E-2</v>
      </c>
      <c r="Q24" s="52">
        <f t="shared" si="22"/>
        <v>6.8571428571428575E-2</v>
      </c>
      <c r="R24" s="46">
        <f>(Q24+Q25)/2</f>
        <v>3.4285714285714287E-2</v>
      </c>
    </row>
    <row r="26" spans="1:18" x14ac:dyDescent="0.5">
      <c r="B26" s="8" t="s">
        <v>89</v>
      </c>
    </row>
    <row r="27" spans="1:18" x14ac:dyDescent="0.5">
      <c r="B27" s="104" t="s">
        <v>107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</row>
    <row r="28" spans="1:18" x14ac:dyDescent="0.5">
      <c r="B28" s="104" t="s">
        <v>108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</row>
    <row r="29" spans="1:18" x14ac:dyDescent="0.5">
      <c r="B29" s="8" t="s">
        <v>109</v>
      </c>
    </row>
  </sheetData>
  <mergeCells count="23">
    <mergeCell ref="H4:H5"/>
    <mergeCell ref="I4:N4"/>
    <mergeCell ref="F3:H3"/>
    <mergeCell ref="E3:E5"/>
    <mergeCell ref="A1:Q1"/>
    <mergeCell ref="A3:A5"/>
    <mergeCell ref="B3:B5"/>
    <mergeCell ref="C3:C5"/>
    <mergeCell ref="D3:D5"/>
    <mergeCell ref="I3:P3"/>
    <mergeCell ref="Q3:Q5"/>
    <mergeCell ref="A2:R2"/>
    <mergeCell ref="R3:R5"/>
    <mergeCell ref="O4:O5"/>
    <mergeCell ref="P4:P5"/>
    <mergeCell ref="F4:F5"/>
    <mergeCell ref="G4:G5"/>
    <mergeCell ref="A18:A19"/>
    <mergeCell ref="R18:R19"/>
    <mergeCell ref="B28:R28"/>
    <mergeCell ref="B27:N27"/>
    <mergeCell ref="A8:A9"/>
    <mergeCell ref="R8:R9"/>
  </mergeCells>
  <pageMargins left="0.15" right="0.1" top="0.15" bottom="0.2" header="0.14000000000000001" footer="0.1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Q21"/>
  <sheetViews>
    <sheetView workbookViewId="0">
      <selection sqref="A1:Q1"/>
    </sheetView>
  </sheetViews>
  <sheetFormatPr defaultColWidth="9.15625" defaultRowHeight="14.1" x14ac:dyDescent="0.5"/>
  <cols>
    <col min="1" max="1" width="4.578125" style="8" customWidth="1"/>
    <col min="2" max="2" width="31.15625" style="8" customWidth="1"/>
    <col min="3" max="3" width="6.578125" style="82" customWidth="1"/>
    <col min="4" max="4" width="5.68359375" style="82" customWidth="1"/>
    <col min="5" max="5" width="6" style="82" customWidth="1"/>
    <col min="6" max="6" width="7.68359375" style="8" customWidth="1"/>
    <col min="7" max="7" width="6.68359375" style="8" customWidth="1"/>
    <col min="8" max="8" width="7.83984375" style="8" customWidth="1"/>
    <col min="9" max="9" width="7.26171875" style="8" customWidth="1"/>
    <col min="10" max="10" width="6.578125" style="8" customWidth="1"/>
    <col min="11" max="11" width="7.15625" style="8" customWidth="1"/>
    <col min="12" max="12" width="6.26171875" style="8" customWidth="1"/>
    <col min="13" max="13" width="6.578125" style="8" customWidth="1"/>
    <col min="14" max="14" width="6.26171875" style="8" customWidth="1"/>
    <col min="15" max="15" width="13.26171875" style="8" customWidth="1"/>
    <col min="16" max="17" width="14.578125" style="8" customWidth="1"/>
    <col min="18" max="19" width="9.15625" style="8"/>
    <col min="20" max="20" width="12.578125" style="8" customWidth="1"/>
    <col min="21" max="21" width="14.68359375" style="8" customWidth="1"/>
    <col min="22" max="16384" width="9.15625" style="8"/>
  </cols>
  <sheetData>
    <row r="1" spans="1:17" ht="64.5" customHeight="1" x14ac:dyDescent="0.5">
      <c r="A1" s="123" t="s">
        <v>118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ht="24.4" customHeight="1" x14ac:dyDescent="0.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" customHeight="1" x14ac:dyDescent="0.5">
      <c r="A3" s="117" t="s">
        <v>0</v>
      </c>
      <c r="B3" s="117" t="s">
        <v>55</v>
      </c>
      <c r="C3" s="117" t="s">
        <v>38</v>
      </c>
      <c r="D3" s="117" t="s">
        <v>27</v>
      </c>
      <c r="E3" s="117" t="s">
        <v>3</v>
      </c>
      <c r="F3" s="122" t="s">
        <v>4</v>
      </c>
      <c r="G3" s="122"/>
      <c r="H3" s="122"/>
      <c r="I3" s="122" t="s">
        <v>52</v>
      </c>
      <c r="J3" s="122"/>
      <c r="K3" s="122"/>
      <c r="L3" s="122"/>
      <c r="M3" s="122"/>
      <c r="N3" s="122"/>
      <c r="O3" s="122"/>
      <c r="P3" s="122"/>
      <c r="Q3" s="117" t="s">
        <v>28</v>
      </c>
    </row>
    <row r="4" spans="1:17" ht="20.65" customHeight="1" x14ac:dyDescent="0.5">
      <c r="A4" s="117"/>
      <c r="B4" s="117"/>
      <c r="C4" s="117"/>
      <c r="D4" s="117"/>
      <c r="E4" s="117"/>
      <c r="F4" s="117" t="s">
        <v>29</v>
      </c>
      <c r="G4" s="117" t="s">
        <v>30</v>
      </c>
      <c r="H4" s="117" t="s">
        <v>31</v>
      </c>
      <c r="I4" s="117" t="s">
        <v>101</v>
      </c>
      <c r="J4" s="117"/>
      <c r="K4" s="117"/>
      <c r="L4" s="117"/>
      <c r="M4" s="117"/>
      <c r="N4" s="117"/>
      <c r="O4" s="117" t="s">
        <v>7</v>
      </c>
      <c r="P4" s="117" t="s">
        <v>8</v>
      </c>
      <c r="Q4" s="117"/>
    </row>
    <row r="5" spans="1:17" ht="91.5" customHeight="1" x14ac:dyDescent="0.5">
      <c r="A5" s="117"/>
      <c r="B5" s="117"/>
      <c r="C5" s="117"/>
      <c r="D5" s="117"/>
      <c r="E5" s="117"/>
      <c r="F5" s="117"/>
      <c r="G5" s="117"/>
      <c r="H5" s="117"/>
      <c r="I5" s="10" t="s">
        <v>9</v>
      </c>
      <c r="J5" s="10" t="s">
        <v>10</v>
      </c>
      <c r="K5" s="10" t="s">
        <v>32</v>
      </c>
      <c r="L5" s="10" t="s">
        <v>39</v>
      </c>
      <c r="M5" s="10" t="s">
        <v>34</v>
      </c>
      <c r="N5" s="10" t="s">
        <v>11</v>
      </c>
      <c r="O5" s="117"/>
      <c r="P5" s="117"/>
      <c r="Q5" s="117"/>
    </row>
    <row r="6" spans="1:17" s="86" customFormat="1" ht="15.75" customHeight="1" x14ac:dyDescent="0.45">
      <c r="A6" s="85">
        <v>1</v>
      </c>
      <c r="B6" s="85">
        <v>2</v>
      </c>
      <c r="C6" s="85">
        <v>3</v>
      </c>
      <c r="D6" s="85">
        <v>4</v>
      </c>
      <c r="E6" s="85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5">
        <v>13</v>
      </c>
      <c r="N6" s="85">
        <v>14</v>
      </c>
      <c r="O6" s="85" t="s">
        <v>40</v>
      </c>
      <c r="P6" s="85" t="s">
        <v>41</v>
      </c>
      <c r="Q6" s="85" t="s">
        <v>42</v>
      </c>
    </row>
    <row r="7" spans="1:17" ht="28.5" customHeight="1" x14ac:dyDescent="0.5">
      <c r="A7" s="10" t="s">
        <v>16</v>
      </c>
      <c r="B7" s="11" t="s">
        <v>81</v>
      </c>
      <c r="C7" s="10"/>
      <c r="D7" s="10"/>
      <c r="E7" s="10"/>
      <c r="F7" s="10"/>
      <c r="G7" s="10"/>
      <c r="H7" s="19"/>
      <c r="I7" s="20"/>
      <c r="J7" s="20"/>
      <c r="K7" s="20"/>
      <c r="L7" s="20"/>
      <c r="M7" s="20"/>
      <c r="N7" s="20"/>
      <c r="O7" s="21"/>
      <c r="P7" s="20"/>
      <c r="Q7" s="22"/>
    </row>
    <row r="8" spans="1:17" x14ac:dyDescent="0.5">
      <c r="A8" s="2">
        <v>1</v>
      </c>
      <c r="B8" s="26" t="s">
        <v>64</v>
      </c>
      <c r="C8" s="2">
        <v>40</v>
      </c>
      <c r="D8" s="2">
        <v>45</v>
      </c>
      <c r="E8" s="2">
        <f t="shared" ref="E8:E11" si="0">C8*D8</f>
        <v>1800</v>
      </c>
      <c r="F8" s="2">
        <v>1.9</v>
      </c>
      <c r="G8" s="2">
        <f t="shared" ref="G8:G11" si="1">C8*F8</f>
        <v>76</v>
      </c>
      <c r="H8" s="12">
        <f t="shared" ref="H8:H11" si="2">F8/D8</f>
        <v>4.2222222222222223E-2</v>
      </c>
      <c r="I8" s="13">
        <v>1</v>
      </c>
      <c r="J8" s="13">
        <v>2</v>
      </c>
      <c r="K8" s="13">
        <v>3</v>
      </c>
      <c r="L8" s="13">
        <v>4</v>
      </c>
      <c r="M8" s="13">
        <v>1</v>
      </c>
      <c r="N8" s="13">
        <f t="shared" ref="N8:N11" si="3">SUM(I8:M8)</f>
        <v>11</v>
      </c>
      <c r="O8" s="14">
        <f t="shared" ref="O8:O11" si="4">N8/G8%</f>
        <v>14.473684210526315</v>
      </c>
      <c r="P8" s="15">
        <f t="shared" ref="P8:P11" si="5">H8*O8%</f>
        <v>6.1111111111111114E-3</v>
      </c>
      <c r="Q8" s="15">
        <f t="shared" ref="Q8:Q11" si="6">H8+P8</f>
        <v>4.8333333333333332E-2</v>
      </c>
    </row>
    <row r="9" spans="1:17" ht="20.85" hidden="1" customHeight="1" x14ac:dyDescent="0.5">
      <c r="A9" s="2"/>
      <c r="B9" s="26"/>
      <c r="C9" s="2">
        <v>45</v>
      </c>
      <c r="D9" s="2">
        <v>45</v>
      </c>
      <c r="E9" s="2">
        <f t="shared" si="0"/>
        <v>2025</v>
      </c>
      <c r="F9" s="2">
        <v>1.9</v>
      </c>
      <c r="G9" s="2">
        <f t="shared" si="1"/>
        <v>85.5</v>
      </c>
      <c r="H9" s="12">
        <f t="shared" si="2"/>
        <v>4.2222222222222223E-2</v>
      </c>
      <c r="I9" s="13">
        <v>1</v>
      </c>
      <c r="J9" s="13">
        <v>2</v>
      </c>
      <c r="K9" s="13">
        <v>3</v>
      </c>
      <c r="L9" s="13">
        <v>4</v>
      </c>
      <c r="M9" s="13">
        <v>1</v>
      </c>
      <c r="N9" s="13">
        <f t="shared" si="3"/>
        <v>11</v>
      </c>
      <c r="O9" s="14">
        <f t="shared" si="4"/>
        <v>12.865497076023392</v>
      </c>
      <c r="P9" s="15">
        <f t="shared" si="5"/>
        <v>5.4320987654320986E-3</v>
      </c>
      <c r="Q9" s="15">
        <f t="shared" si="6"/>
        <v>4.7654320987654319E-2</v>
      </c>
    </row>
    <row r="10" spans="1:17" ht="18" customHeight="1" x14ac:dyDescent="0.5">
      <c r="A10" s="87">
        <v>2</v>
      </c>
      <c r="B10" s="28" t="s">
        <v>58</v>
      </c>
      <c r="C10" s="18">
        <v>28</v>
      </c>
      <c r="D10" s="2">
        <v>45</v>
      </c>
      <c r="E10" s="2">
        <f t="shared" si="0"/>
        <v>1260</v>
      </c>
      <c r="F10" s="2">
        <v>1.9</v>
      </c>
      <c r="G10" s="2">
        <f t="shared" si="1"/>
        <v>53.199999999999996</v>
      </c>
      <c r="H10" s="12">
        <f t="shared" si="2"/>
        <v>4.2222222222222223E-2</v>
      </c>
      <c r="I10" s="13">
        <v>1</v>
      </c>
      <c r="J10" s="13">
        <v>2</v>
      </c>
      <c r="K10" s="13">
        <v>3</v>
      </c>
      <c r="L10" s="13">
        <v>3</v>
      </c>
      <c r="M10" s="13">
        <v>1</v>
      </c>
      <c r="N10" s="13">
        <f t="shared" si="3"/>
        <v>10</v>
      </c>
      <c r="O10" s="14">
        <f t="shared" si="4"/>
        <v>18.796992481203009</v>
      </c>
      <c r="P10" s="15">
        <f t="shared" si="5"/>
        <v>7.9365079365079378E-3</v>
      </c>
      <c r="Q10" s="15">
        <f t="shared" si="6"/>
        <v>5.015873015873016E-2</v>
      </c>
    </row>
    <row r="11" spans="1:17" ht="18" customHeight="1" x14ac:dyDescent="0.5">
      <c r="A11" s="87">
        <v>3</v>
      </c>
      <c r="B11" s="28" t="s">
        <v>57</v>
      </c>
      <c r="C11" s="18">
        <v>19</v>
      </c>
      <c r="D11" s="2">
        <v>45</v>
      </c>
      <c r="E11" s="2">
        <f t="shared" si="0"/>
        <v>855</v>
      </c>
      <c r="F11" s="2">
        <v>1.9</v>
      </c>
      <c r="G11" s="2">
        <f t="shared" si="1"/>
        <v>36.1</v>
      </c>
      <c r="H11" s="12">
        <f t="shared" si="2"/>
        <v>4.2222222222222223E-2</v>
      </c>
      <c r="I11" s="13">
        <v>1</v>
      </c>
      <c r="J11" s="13">
        <v>2</v>
      </c>
      <c r="K11" s="13">
        <v>3</v>
      </c>
      <c r="L11" s="13">
        <v>3</v>
      </c>
      <c r="M11" s="13">
        <v>1</v>
      </c>
      <c r="N11" s="13">
        <f t="shared" si="3"/>
        <v>10</v>
      </c>
      <c r="O11" s="14">
        <f t="shared" si="4"/>
        <v>27.70083102493075</v>
      </c>
      <c r="P11" s="15">
        <f t="shared" si="5"/>
        <v>1.1695906432748539E-2</v>
      </c>
      <c r="Q11" s="15">
        <f t="shared" si="6"/>
        <v>5.3918128654970761E-2</v>
      </c>
    </row>
    <row r="12" spans="1:17" ht="19.5" customHeight="1" x14ac:dyDescent="0.5">
      <c r="A12" s="83" t="s">
        <v>25</v>
      </c>
      <c r="B12" s="11" t="s">
        <v>100</v>
      </c>
      <c r="C12" s="10"/>
      <c r="D12" s="10"/>
      <c r="E12" s="10"/>
      <c r="F12" s="10"/>
      <c r="G12" s="10"/>
      <c r="H12" s="19"/>
      <c r="I12" s="20"/>
      <c r="J12" s="20"/>
      <c r="K12" s="20"/>
      <c r="L12" s="20"/>
      <c r="M12" s="20"/>
      <c r="N12" s="20"/>
      <c r="O12" s="21"/>
      <c r="P12" s="22"/>
      <c r="Q12" s="22"/>
    </row>
    <row r="13" spans="1:17" x14ac:dyDescent="0.5">
      <c r="A13" s="87">
        <v>1</v>
      </c>
      <c r="B13" s="29" t="s">
        <v>65</v>
      </c>
      <c r="C13" s="2">
        <v>27</v>
      </c>
      <c r="D13" s="2">
        <v>45</v>
      </c>
      <c r="E13" s="2">
        <f t="shared" ref="E13:E16" si="7">C13*D13</f>
        <v>1215</v>
      </c>
      <c r="F13" s="2">
        <v>1.9</v>
      </c>
      <c r="G13" s="2">
        <f t="shared" ref="G13:G15" si="8">C13*F13</f>
        <v>51.3</v>
      </c>
      <c r="H13" s="12">
        <f t="shared" ref="H13:H16" si="9">F13/D13</f>
        <v>4.2222222222222223E-2</v>
      </c>
      <c r="I13" s="13">
        <v>1</v>
      </c>
      <c r="J13" s="13">
        <v>1</v>
      </c>
      <c r="K13" s="13">
        <v>2</v>
      </c>
      <c r="L13" s="13">
        <v>3</v>
      </c>
      <c r="M13" s="13">
        <v>1</v>
      </c>
      <c r="N13" s="13">
        <f t="shared" ref="N13:N16" si="10">SUM(I13:M13)</f>
        <v>8</v>
      </c>
      <c r="O13" s="14">
        <f t="shared" ref="O13:O16" si="11">N13/G13%</f>
        <v>15.594541910331383</v>
      </c>
      <c r="P13" s="15">
        <f t="shared" ref="P13:P16" si="12">H13*O13%</f>
        <v>6.5843621399176953E-3</v>
      </c>
      <c r="Q13" s="15">
        <f t="shared" ref="Q13:Q16" si="13">H13+P13</f>
        <v>4.8806584362139915E-2</v>
      </c>
    </row>
    <row r="14" spans="1:17" hidden="1" x14ac:dyDescent="0.5">
      <c r="A14" s="87">
        <v>2</v>
      </c>
      <c r="B14" s="28"/>
      <c r="C14" s="2">
        <v>18</v>
      </c>
      <c r="D14" s="2">
        <v>45</v>
      </c>
      <c r="E14" s="2">
        <f t="shared" si="7"/>
        <v>810</v>
      </c>
      <c r="F14" s="2">
        <v>1.9</v>
      </c>
      <c r="G14" s="2">
        <f t="shared" si="8"/>
        <v>34.199999999999996</v>
      </c>
      <c r="H14" s="12">
        <f t="shared" si="9"/>
        <v>4.2222222222222223E-2</v>
      </c>
      <c r="I14" s="13">
        <v>1</v>
      </c>
      <c r="J14" s="13">
        <v>1</v>
      </c>
      <c r="K14" s="13">
        <v>2</v>
      </c>
      <c r="L14" s="13">
        <v>3</v>
      </c>
      <c r="M14" s="13">
        <v>1</v>
      </c>
      <c r="N14" s="13">
        <f t="shared" si="10"/>
        <v>8</v>
      </c>
      <c r="O14" s="14">
        <f t="shared" si="11"/>
        <v>23.391812865497077</v>
      </c>
      <c r="P14" s="15">
        <f t="shared" si="12"/>
        <v>9.8765432098765447E-3</v>
      </c>
      <c r="Q14" s="17">
        <f t="shared" si="13"/>
        <v>5.2098765432098765E-2</v>
      </c>
    </row>
    <row r="15" spans="1:17" x14ac:dyDescent="0.5">
      <c r="A15" s="87">
        <v>2</v>
      </c>
      <c r="B15" s="28" t="s">
        <v>66</v>
      </c>
      <c r="C15" s="2">
        <v>17</v>
      </c>
      <c r="D15" s="2">
        <v>45</v>
      </c>
      <c r="E15" s="2">
        <f t="shared" si="7"/>
        <v>765</v>
      </c>
      <c r="F15" s="2">
        <v>1.9</v>
      </c>
      <c r="G15" s="2">
        <f t="shared" si="8"/>
        <v>32.299999999999997</v>
      </c>
      <c r="H15" s="12">
        <f t="shared" si="9"/>
        <v>4.2222222222222223E-2</v>
      </c>
      <c r="I15" s="13">
        <v>1</v>
      </c>
      <c r="J15" s="13">
        <v>1</v>
      </c>
      <c r="K15" s="13">
        <v>2</v>
      </c>
      <c r="L15" s="13">
        <v>3</v>
      </c>
      <c r="M15" s="13">
        <v>1</v>
      </c>
      <c r="N15" s="13">
        <f t="shared" si="10"/>
        <v>8</v>
      </c>
      <c r="O15" s="14">
        <f t="shared" si="11"/>
        <v>24.767801857585145</v>
      </c>
      <c r="P15" s="15">
        <f t="shared" si="12"/>
        <v>1.0457516339869284E-2</v>
      </c>
      <c r="Q15" s="17">
        <f t="shared" si="13"/>
        <v>5.2679738562091509E-2</v>
      </c>
    </row>
    <row r="16" spans="1:17" hidden="1" x14ac:dyDescent="0.5">
      <c r="A16" s="25"/>
      <c r="B16" s="28"/>
      <c r="C16" s="2">
        <v>8</v>
      </c>
      <c r="D16" s="2">
        <v>45</v>
      </c>
      <c r="E16" s="2">
        <f t="shared" si="7"/>
        <v>360</v>
      </c>
      <c r="F16" s="2">
        <v>1.9</v>
      </c>
      <c r="G16" s="2">
        <f>C16*F16</f>
        <v>15.2</v>
      </c>
      <c r="H16" s="12">
        <f t="shared" si="9"/>
        <v>4.2222222222222223E-2</v>
      </c>
      <c r="I16" s="13">
        <v>1</v>
      </c>
      <c r="J16" s="13">
        <v>1</v>
      </c>
      <c r="K16" s="13">
        <v>2</v>
      </c>
      <c r="L16" s="13">
        <v>3</v>
      </c>
      <c r="M16" s="13">
        <v>1</v>
      </c>
      <c r="N16" s="13">
        <f t="shared" si="10"/>
        <v>8</v>
      </c>
      <c r="O16" s="14">
        <f t="shared" si="11"/>
        <v>52.631578947368425</v>
      </c>
      <c r="P16" s="13">
        <f t="shared" si="12"/>
        <v>2.2222222222222227E-2</v>
      </c>
      <c r="Q16" s="17">
        <f t="shared" si="13"/>
        <v>6.4444444444444443E-2</v>
      </c>
    </row>
    <row r="18" spans="2:17" x14ac:dyDescent="0.5">
      <c r="B18" s="8" t="s">
        <v>89</v>
      </c>
    </row>
    <row r="19" spans="2:17" x14ac:dyDescent="0.5">
      <c r="B19" s="84" t="s">
        <v>102</v>
      </c>
    </row>
    <row r="20" spans="2:17" ht="19.5" customHeight="1" x14ac:dyDescent="0.5">
      <c r="B20" s="104" t="s">
        <v>103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2:17" x14ac:dyDescent="0.5">
      <c r="B21" s="8" t="s">
        <v>104</v>
      </c>
    </row>
  </sheetData>
  <mergeCells count="16">
    <mergeCell ref="A1:Q1"/>
    <mergeCell ref="A3:A5"/>
    <mergeCell ref="B3:B5"/>
    <mergeCell ref="I3:P3"/>
    <mergeCell ref="Q3:Q5"/>
    <mergeCell ref="O4:O5"/>
    <mergeCell ref="P4:P5"/>
    <mergeCell ref="F4:F5"/>
    <mergeCell ref="G4:G5"/>
    <mergeCell ref="H4:H5"/>
    <mergeCell ref="I4:N4"/>
    <mergeCell ref="B20:Q20"/>
    <mergeCell ref="F3:H3"/>
    <mergeCell ref="C3:C5"/>
    <mergeCell ref="D3:D5"/>
    <mergeCell ref="E3:E5"/>
  </mergeCells>
  <pageMargins left="0.3" right="0.09" top="0.09" bottom="0.12" header="0.09" footer="0.09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"/>
  <sheetViews>
    <sheetView workbookViewId="0">
      <selection sqref="A1:Q1"/>
    </sheetView>
  </sheetViews>
  <sheetFormatPr defaultColWidth="9.15625" defaultRowHeight="14.1" x14ac:dyDescent="0.5"/>
  <cols>
    <col min="1" max="1" width="4.578125" style="82" customWidth="1"/>
    <col min="2" max="2" width="37.41796875" style="8" customWidth="1"/>
    <col min="3" max="3" width="5.41796875" style="8" customWidth="1"/>
    <col min="4" max="4" width="7.15625" style="8" customWidth="1"/>
    <col min="5" max="5" width="5.83984375" style="8" customWidth="1"/>
    <col min="6" max="6" width="6.41796875" style="8" customWidth="1"/>
    <col min="7" max="7" width="6" style="8" customWidth="1"/>
    <col min="8" max="8" width="6.83984375" style="8" customWidth="1"/>
    <col min="9" max="9" width="6.41796875" style="8" customWidth="1"/>
    <col min="10" max="10" width="6.83984375" style="8" customWidth="1"/>
    <col min="11" max="11" width="7.41796875" style="8" customWidth="1"/>
    <col min="12" max="12" width="8.26171875" style="8" customWidth="1"/>
    <col min="13" max="13" width="6.26171875" style="8" customWidth="1"/>
    <col min="14" max="14" width="8" style="8" customWidth="1"/>
    <col min="15" max="15" width="7" style="8" customWidth="1"/>
    <col min="16" max="16" width="7.26171875" style="8" hidden="1" customWidth="1"/>
    <col min="17" max="17" width="7.41796875" style="8" customWidth="1"/>
    <col min="18" max="16384" width="9.15625" style="8"/>
  </cols>
  <sheetData>
    <row r="1" spans="1:17" ht="77.650000000000006" customHeight="1" x14ac:dyDescent="0.5">
      <c r="A1" s="112" t="s">
        <v>119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7" ht="15" customHeight="1" x14ac:dyDescent="0.5">
      <c r="A2" s="117" t="s">
        <v>0</v>
      </c>
      <c r="B2" s="117" t="s">
        <v>55</v>
      </c>
      <c r="C2" s="117" t="s">
        <v>67</v>
      </c>
      <c r="D2" s="117" t="s">
        <v>27</v>
      </c>
      <c r="E2" s="117" t="s">
        <v>90</v>
      </c>
      <c r="F2" s="20" t="s">
        <v>4</v>
      </c>
      <c r="G2" s="20"/>
      <c r="H2" s="20"/>
      <c r="I2" s="126" t="s">
        <v>52</v>
      </c>
      <c r="J2" s="126"/>
      <c r="K2" s="126"/>
      <c r="L2" s="126"/>
      <c r="M2" s="126"/>
      <c r="N2" s="126"/>
      <c r="O2" s="126"/>
      <c r="P2" s="117" t="s">
        <v>28</v>
      </c>
      <c r="Q2" s="117" t="s">
        <v>28</v>
      </c>
    </row>
    <row r="3" spans="1:17" ht="20.65" customHeight="1" x14ac:dyDescent="0.5">
      <c r="A3" s="117"/>
      <c r="B3" s="117"/>
      <c r="C3" s="117"/>
      <c r="D3" s="117"/>
      <c r="E3" s="117"/>
      <c r="F3" s="117" t="s">
        <v>47</v>
      </c>
      <c r="G3" s="117" t="s">
        <v>30</v>
      </c>
      <c r="H3" s="117" t="s">
        <v>31</v>
      </c>
      <c r="I3" s="117" t="s">
        <v>97</v>
      </c>
      <c r="J3" s="117"/>
      <c r="K3" s="117"/>
      <c r="L3" s="117"/>
      <c r="M3" s="117"/>
      <c r="N3" s="117" t="s">
        <v>7</v>
      </c>
      <c r="O3" s="117" t="s">
        <v>8</v>
      </c>
      <c r="P3" s="117"/>
      <c r="Q3" s="117"/>
    </row>
    <row r="4" spans="1:17" ht="99.75" customHeight="1" x14ac:dyDescent="0.5">
      <c r="A4" s="117"/>
      <c r="B4" s="117"/>
      <c r="C4" s="117"/>
      <c r="D4" s="117"/>
      <c r="E4" s="117"/>
      <c r="F4" s="117"/>
      <c r="G4" s="117"/>
      <c r="H4" s="117"/>
      <c r="I4" s="10" t="s">
        <v>9</v>
      </c>
      <c r="J4" s="10" t="s">
        <v>10</v>
      </c>
      <c r="K4" s="10" t="s">
        <v>91</v>
      </c>
      <c r="L4" s="10" t="s">
        <v>33</v>
      </c>
      <c r="M4" s="10" t="s">
        <v>11</v>
      </c>
      <c r="N4" s="117"/>
      <c r="O4" s="117"/>
      <c r="P4" s="117"/>
      <c r="Q4" s="117"/>
    </row>
    <row r="5" spans="1:17" ht="28.5" customHeight="1" x14ac:dyDescent="0.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 t="s">
        <v>13</v>
      </c>
      <c r="O5" s="2" t="s">
        <v>14</v>
      </c>
      <c r="P5" s="2" t="s">
        <v>42</v>
      </c>
      <c r="Q5" s="87">
        <v>17</v>
      </c>
    </row>
    <row r="6" spans="1:17" s="23" customFormat="1" ht="27.75" customHeight="1" x14ac:dyDescent="0.45">
      <c r="A6" s="10" t="s">
        <v>16</v>
      </c>
      <c r="B6" s="11" t="s">
        <v>84</v>
      </c>
      <c r="C6" s="10"/>
      <c r="D6" s="10"/>
      <c r="E6" s="10"/>
      <c r="F6" s="10"/>
      <c r="G6" s="10"/>
      <c r="H6" s="19"/>
      <c r="I6" s="20"/>
      <c r="J6" s="20"/>
      <c r="K6" s="20"/>
      <c r="L6" s="20"/>
      <c r="M6" s="20"/>
      <c r="N6" s="21"/>
      <c r="O6" s="20"/>
      <c r="P6" s="22"/>
      <c r="Q6" s="88"/>
    </row>
    <row r="7" spans="1:17" x14ac:dyDescent="0.5">
      <c r="A7" s="2">
        <v>1</v>
      </c>
      <c r="B7" s="26" t="s">
        <v>86</v>
      </c>
      <c r="C7" s="48">
        <v>45</v>
      </c>
      <c r="D7" s="48">
        <v>45</v>
      </c>
      <c r="E7" s="48">
        <f>C7*D7</f>
        <v>2025</v>
      </c>
      <c r="F7" s="48">
        <v>2.25</v>
      </c>
      <c r="G7" s="48">
        <f>C7*F7</f>
        <v>101.25</v>
      </c>
      <c r="H7" s="49">
        <f>F7/D7</f>
        <v>0.05</v>
      </c>
      <c r="I7" s="61">
        <v>1</v>
      </c>
      <c r="J7" s="61">
        <v>2</v>
      </c>
      <c r="K7" s="61">
        <v>5</v>
      </c>
      <c r="L7" s="50">
        <v>3</v>
      </c>
      <c r="M7" s="50">
        <f>SUM(I7:L7)</f>
        <v>11</v>
      </c>
      <c r="N7" s="51">
        <f>M7/G7%</f>
        <v>10.864197530864198</v>
      </c>
      <c r="O7" s="52">
        <f>H7*N7%</f>
        <v>5.4320987654320994E-3</v>
      </c>
      <c r="P7" s="52">
        <f>H7+O7</f>
        <v>5.5432098765432106E-2</v>
      </c>
      <c r="Q7" s="90">
        <f>(P7+P8)/2</f>
        <v>5.5185185185185191E-2</v>
      </c>
    </row>
    <row r="8" spans="1:17" ht="18" hidden="1" customHeight="1" x14ac:dyDescent="0.5">
      <c r="A8" s="2"/>
      <c r="B8" s="27"/>
      <c r="C8" s="48">
        <v>45</v>
      </c>
      <c r="D8" s="48">
        <v>45</v>
      </c>
      <c r="E8" s="48">
        <f>C8*D8</f>
        <v>2025</v>
      </c>
      <c r="F8" s="48">
        <v>2.25</v>
      </c>
      <c r="G8" s="48">
        <f>C8*F8</f>
        <v>101.25</v>
      </c>
      <c r="H8" s="49">
        <f>F8/D8</f>
        <v>0.05</v>
      </c>
      <c r="I8" s="61">
        <v>1</v>
      </c>
      <c r="J8" s="61">
        <v>2</v>
      </c>
      <c r="K8" s="61">
        <v>3</v>
      </c>
      <c r="L8" s="50">
        <v>4</v>
      </c>
      <c r="M8" s="50">
        <f>SUM(I8:L8)</f>
        <v>10</v>
      </c>
      <c r="N8" s="51">
        <f t="shared" ref="N8:N9" si="0">M8/G8%</f>
        <v>9.8765432098765444</v>
      </c>
      <c r="O8" s="52">
        <f t="shared" ref="O8:O9" si="1">H8*N8%</f>
        <v>4.9382716049382724E-3</v>
      </c>
      <c r="P8" s="52">
        <f t="shared" ref="P8:P9" si="2">H8+O8</f>
        <v>5.4938271604938277E-2</v>
      </c>
      <c r="Q8" s="90"/>
    </row>
    <row r="9" spans="1:17" ht="18" customHeight="1" x14ac:dyDescent="0.5">
      <c r="A9" s="87">
        <v>2</v>
      </c>
      <c r="B9" s="29" t="s">
        <v>85</v>
      </c>
      <c r="C9" s="54">
        <v>29</v>
      </c>
      <c r="D9" s="48">
        <v>45</v>
      </c>
      <c r="E9" s="48">
        <f>C9*D9</f>
        <v>1305</v>
      </c>
      <c r="F9" s="48">
        <v>2.25</v>
      </c>
      <c r="G9" s="48">
        <f>C9*F9</f>
        <v>65.25</v>
      </c>
      <c r="H9" s="49">
        <f>F9/D9</f>
        <v>0.05</v>
      </c>
      <c r="I9" s="61">
        <v>1</v>
      </c>
      <c r="J9" s="61">
        <v>2</v>
      </c>
      <c r="K9" s="61">
        <v>5</v>
      </c>
      <c r="L9" s="50">
        <v>3</v>
      </c>
      <c r="M9" s="50">
        <f>SUM(I9:L9)</f>
        <v>11</v>
      </c>
      <c r="N9" s="51">
        <f t="shared" si="0"/>
        <v>16.85823754789272</v>
      </c>
      <c r="O9" s="52">
        <f t="shared" si="1"/>
        <v>8.4291187739463612E-3</v>
      </c>
      <c r="P9" s="52">
        <f t="shared" si="2"/>
        <v>5.8429118773946367E-2</v>
      </c>
      <c r="Q9" s="90">
        <f>(P9+P7)/2</f>
        <v>5.6930608769689237E-2</v>
      </c>
    </row>
    <row r="10" spans="1:17" s="23" customFormat="1" ht="32.25" customHeight="1" x14ac:dyDescent="0.45">
      <c r="A10" s="83" t="s">
        <v>25</v>
      </c>
      <c r="B10" s="11" t="s">
        <v>83</v>
      </c>
      <c r="C10" s="55"/>
      <c r="D10" s="55"/>
      <c r="E10" s="55"/>
      <c r="F10" s="55"/>
      <c r="G10" s="55"/>
      <c r="H10" s="56"/>
      <c r="I10" s="57"/>
      <c r="J10" s="57"/>
      <c r="K10" s="57"/>
      <c r="L10" s="57"/>
      <c r="M10" s="57"/>
      <c r="N10" s="58"/>
      <c r="O10" s="59"/>
      <c r="P10" s="59"/>
      <c r="Q10" s="91"/>
    </row>
    <row r="11" spans="1:17" x14ac:dyDescent="0.5">
      <c r="A11" s="87">
        <v>1</v>
      </c>
      <c r="B11" s="27" t="s">
        <v>87</v>
      </c>
      <c r="C11" s="48">
        <v>29</v>
      </c>
      <c r="D11" s="48">
        <v>45</v>
      </c>
      <c r="E11" s="48">
        <f t="shared" ref="E11:E13" si="3">C11*D11</f>
        <v>1305</v>
      </c>
      <c r="F11" s="48">
        <v>2.25</v>
      </c>
      <c r="G11" s="48">
        <f t="shared" ref="G11:G13" si="4">C11*F11</f>
        <v>65.25</v>
      </c>
      <c r="H11" s="49">
        <f t="shared" ref="H11:H13" si="5">F11/D11</f>
        <v>0.05</v>
      </c>
      <c r="I11" s="50">
        <v>1</v>
      </c>
      <c r="J11" s="50">
        <v>2</v>
      </c>
      <c r="K11" s="50">
        <v>4</v>
      </c>
      <c r="L11" s="50">
        <v>3</v>
      </c>
      <c r="M11" s="50">
        <f>SUM(I11:L11)</f>
        <v>10</v>
      </c>
      <c r="N11" s="51">
        <f>M11/G11%</f>
        <v>15.325670498084293</v>
      </c>
      <c r="O11" s="52">
        <f>H11*N11%</f>
        <v>7.6628352490421469E-3</v>
      </c>
      <c r="P11" s="52">
        <f>H11+O11</f>
        <v>5.7662835249042151E-2</v>
      </c>
      <c r="Q11" s="90">
        <f>(P11+P12)/2</f>
        <v>5.8769689229459347E-2</v>
      </c>
    </row>
    <row r="12" spans="1:17" hidden="1" x14ac:dyDescent="0.5">
      <c r="A12" s="87"/>
      <c r="B12" s="27"/>
      <c r="C12" s="48">
        <v>18</v>
      </c>
      <c r="D12" s="48">
        <v>45</v>
      </c>
      <c r="E12" s="48">
        <f t="shared" si="3"/>
        <v>810</v>
      </c>
      <c r="F12" s="48">
        <v>2.25</v>
      </c>
      <c r="G12" s="48">
        <f t="shared" si="4"/>
        <v>40.5</v>
      </c>
      <c r="H12" s="49">
        <f t="shared" si="5"/>
        <v>0.05</v>
      </c>
      <c r="I12" s="50">
        <v>1</v>
      </c>
      <c r="J12" s="50">
        <v>2</v>
      </c>
      <c r="K12" s="50">
        <v>2</v>
      </c>
      <c r="L12" s="50">
        <v>3</v>
      </c>
      <c r="M12" s="50">
        <f>SUM(I12:L12)</f>
        <v>8</v>
      </c>
      <c r="N12" s="51">
        <f>M12/G12%</f>
        <v>19.753086419753085</v>
      </c>
      <c r="O12" s="52">
        <f>H12*N12%</f>
        <v>9.876543209876543E-3</v>
      </c>
      <c r="P12" s="52">
        <f>H12+O12</f>
        <v>5.9876543209876544E-2</v>
      </c>
      <c r="Q12" s="90"/>
    </row>
    <row r="13" spans="1:17" x14ac:dyDescent="0.5">
      <c r="A13" s="87">
        <v>2</v>
      </c>
      <c r="B13" s="29" t="s">
        <v>88</v>
      </c>
      <c r="C13" s="48">
        <v>15</v>
      </c>
      <c r="D13" s="48">
        <v>45</v>
      </c>
      <c r="E13" s="48">
        <f t="shared" si="3"/>
        <v>675</v>
      </c>
      <c r="F13" s="48">
        <v>2.25</v>
      </c>
      <c r="G13" s="48">
        <f t="shared" si="4"/>
        <v>33.75</v>
      </c>
      <c r="H13" s="49">
        <f t="shared" si="5"/>
        <v>0.05</v>
      </c>
      <c r="I13" s="50">
        <v>1</v>
      </c>
      <c r="J13" s="50">
        <v>2</v>
      </c>
      <c r="K13" s="50">
        <v>4</v>
      </c>
      <c r="L13" s="50">
        <v>3</v>
      </c>
      <c r="M13" s="50">
        <f>SUM(I13:L13)</f>
        <v>10</v>
      </c>
      <c r="N13" s="51">
        <f>M13/G13%</f>
        <v>29.629629629629626</v>
      </c>
      <c r="O13" s="52">
        <f>H13*N13%</f>
        <v>1.4814814814814815E-2</v>
      </c>
      <c r="P13" s="52">
        <f>H13+O13</f>
        <v>6.4814814814814825E-2</v>
      </c>
      <c r="Q13" s="90">
        <f>(P12+P13)/2</f>
        <v>6.2345679012345681E-2</v>
      </c>
    </row>
    <row r="14" spans="1:17" s="23" customFormat="1" ht="13.8" x14ac:dyDescent="0.45">
      <c r="A14" s="83" t="s">
        <v>26</v>
      </c>
      <c r="B14" s="11" t="s">
        <v>43</v>
      </c>
      <c r="C14" s="55"/>
      <c r="D14" s="55"/>
      <c r="E14" s="55"/>
      <c r="F14" s="55"/>
      <c r="G14" s="55"/>
      <c r="H14" s="56"/>
      <c r="I14" s="57"/>
      <c r="J14" s="57"/>
      <c r="K14" s="57"/>
      <c r="L14" s="57"/>
      <c r="M14" s="57"/>
      <c r="N14" s="58"/>
      <c r="O14" s="59"/>
      <c r="P14" s="59"/>
      <c r="Q14" s="92"/>
    </row>
    <row r="15" spans="1:17" ht="14.65" customHeight="1" x14ac:dyDescent="0.5">
      <c r="A15" s="87">
        <v>1</v>
      </c>
      <c r="B15" s="27" t="s">
        <v>82</v>
      </c>
      <c r="C15" s="48">
        <v>54</v>
      </c>
      <c r="D15" s="48">
        <v>35</v>
      </c>
      <c r="E15" s="48">
        <f t="shared" ref="E15:E17" si="6">C15*D15</f>
        <v>1890</v>
      </c>
      <c r="F15" s="48">
        <v>3.1</v>
      </c>
      <c r="G15" s="48">
        <f t="shared" ref="G15:G17" si="7">C15*F15</f>
        <v>167.4</v>
      </c>
      <c r="H15" s="49">
        <f t="shared" ref="H15" si="8">F15/D15</f>
        <v>8.8571428571428579E-2</v>
      </c>
      <c r="I15" s="50">
        <v>1</v>
      </c>
      <c r="J15" s="50">
        <v>3</v>
      </c>
      <c r="K15" s="50">
        <v>9</v>
      </c>
      <c r="L15" s="50">
        <v>6</v>
      </c>
      <c r="M15" s="50">
        <f>SUM(I15:L15)</f>
        <v>19</v>
      </c>
      <c r="N15" s="51">
        <f>M15/G15%</f>
        <v>11.35005973715651</v>
      </c>
      <c r="O15" s="52">
        <f>H15*N15%</f>
        <v>1.0052910052910051E-2</v>
      </c>
      <c r="P15" s="52">
        <f>H15+O15</f>
        <v>9.8624338624338628E-2</v>
      </c>
      <c r="Q15" s="90">
        <f>(P15+P16)/2</f>
        <v>9.9669312169312185E-2</v>
      </c>
    </row>
    <row r="16" spans="1:17" hidden="1" x14ac:dyDescent="0.5">
      <c r="A16" s="87"/>
      <c r="B16" s="27"/>
      <c r="C16" s="48">
        <v>40</v>
      </c>
      <c r="D16" s="48">
        <v>35</v>
      </c>
      <c r="E16" s="48">
        <f t="shared" si="6"/>
        <v>1400</v>
      </c>
      <c r="F16" s="48">
        <v>3.1</v>
      </c>
      <c r="G16" s="48">
        <f t="shared" si="7"/>
        <v>124</v>
      </c>
      <c r="H16" s="49">
        <f t="shared" ref="H16:H17" si="9">F16/D16</f>
        <v>8.8571428571428579E-2</v>
      </c>
      <c r="I16" s="50">
        <v>1</v>
      </c>
      <c r="J16" s="50">
        <v>3</v>
      </c>
      <c r="K16" s="50">
        <v>7</v>
      </c>
      <c r="L16" s="50">
        <v>6</v>
      </c>
      <c r="M16" s="50">
        <f t="shared" ref="M16:M17" si="10">SUM(I16:L16)</f>
        <v>17</v>
      </c>
      <c r="N16" s="51">
        <f t="shared" ref="N16:N17" si="11">M16/G16%</f>
        <v>13.709677419354838</v>
      </c>
      <c r="O16" s="52">
        <f t="shared" ref="O16:O17" si="12">H16*N16%</f>
        <v>1.2142857142857143E-2</v>
      </c>
      <c r="P16" s="52">
        <f t="shared" ref="P16:P17" si="13">H16+O16</f>
        <v>0.10071428571428573</v>
      </c>
      <c r="Q16" s="90"/>
    </row>
    <row r="17" spans="1:17" x14ac:dyDescent="0.5">
      <c r="A17" s="18">
        <v>2</v>
      </c>
      <c r="B17" s="29" t="s">
        <v>71</v>
      </c>
      <c r="C17" s="54">
        <v>30</v>
      </c>
      <c r="D17" s="48">
        <v>35</v>
      </c>
      <c r="E17" s="48">
        <f t="shared" si="6"/>
        <v>1050</v>
      </c>
      <c r="F17" s="48">
        <v>3.1</v>
      </c>
      <c r="G17" s="48">
        <f t="shared" si="7"/>
        <v>93</v>
      </c>
      <c r="H17" s="49">
        <f t="shared" si="9"/>
        <v>8.8571428571428579E-2</v>
      </c>
      <c r="I17" s="50">
        <v>1</v>
      </c>
      <c r="J17" s="50">
        <v>3</v>
      </c>
      <c r="K17" s="50">
        <v>9</v>
      </c>
      <c r="L17" s="50">
        <v>6</v>
      </c>
      <c r="M17" s="50">
        <f t="shared" si="10"/>
        <v>19</v>
      </c>
      <c r="N17" s="51">
        <f t="shared" si="11"/>
        <v>20.43010752688172</v>
      </c>
      <c r="O17" s="52">
        <f t="shared" si="12"/>
        <v>1.8095238095238095E-2</v>
      </c>
      <c r="P17" s="52">
        <f t="shared" si="13"/>
        <v>0.10666666666666667</v>
      </c>
      <c r="Q17" s="90">
        <f>(P16+P17)/2</f>
        <v>0.10369047619047619</v>
      </c>
    </row>
    <row r="18" spans="1:17" x14ac:dyDescent="0.5">
      <c r="Q18" s="35"/>
    </row>
    <row r="19" spans="1:17" x14ac:dyDescent="0.5">
      <c r="B19" s="8" t="s">
        <v>89</v>
      </c>
    </row>
    <row r="20" spans="1:17" ht="19.5" customHeight="1" x14ac:dyDescent="0.5">
      <c r="B20" s="125" t="s">
        <v>93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1:17" ht="49.5" customHeight="1" x14ac:dyDescent="0.5">
      <c r="B21" s="125" t="s">
        <v>92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</row>
  </sheetData>
  <mergeCells count="17">
    <mergeCell ref="A1:Q1"/>
    <mergeCell ref="H3:H4"/>
    <mergeCell ref="I3:M3"/>
    <mergeCell ref="F3:F4"/>
    <mergeCell ref="G3:G4"/>
    <mergeCell ref="A2:A4"/>
    <mergeCell ref="B2:B4"/>
    <mergeCell ref="I2:O2"/>
    <mergeCell ref="P2:P4"/>
    <mergeCell ref="B20:Q20"/>
    <mergeCell ref="C2:C4"/>
    <mergeCell ref="D2:D4"/>
    <mergeCell ref="E2:E4"/>
    <mergeCell ref="B21:Q21"/>
    <mergeCell ref="Q2:Q4"/>
    <mergeCell ref="N3:N4"/>
    <mergeCell ref="O3:O4"/>
  </mergeCells>
  <pageMargins left="0.18" right="0.15" top="0.16" bottom="0.15" header="0.14000000000000001" footer="0.1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Q24"/>
  <sheetViews>
    <sheetView tabSelected="1" workbookViewId="0">
      <selection activeCell="F4" sqref="F4:F5"/>
    </sheetView>
  </sheetViews>
  <sheetFormatPr defaultColWidth="9.15625" defaultRowHeight="14.1" x14ac:dyDescent="0.5"/>
  <cols>
    <col min="1" max="1" width="4.578125" style="8" customWidth="1"/>
    <col min="2" max="2" width="27" style="8" customWidth="1"/>
    <col min="3" max="3" width="6.68359375" style="8" customWidth="1"/>
    <col min="4" max="4" width="6.578125" style="8" customWidth="1"/>
    <col min="5" max="5" width="6" style="8" customWidth="1"/>
    <col min="6" max="6" width="7" style="8" customWidth="1"/>
    <col min="7" max="7" width="6.68359375" style="8" customWidth="1"/>
    <col min="8" max="8" width="7.83984375" style="8" customWidth="1"/>
    <col min="9" max="9" width="6.578125" style="8" customWidth="1"/>
    <col min="10" max="10" width="6.41796875" style="8" customWidth="1"/>
    <col min="11" max="11" width="7" style="8" customWidth="1"/>
    <col min="12" max="12" width="6.578125" style="8" customWidth="1"/>
    <col min="13" max="13" width="5.578125" style="8" customWidth="1"/>
    <col min="14" max="14" width="8.41796875" style="8" customWidth="1"/>
    <col min="15" max="15" width="7" style="8" customWidth="1"/>
    <col min="16" max="16" width="7.41796875" style="8" hidden="1" customWidth="1"/>
    <col min="17" max="17" width="10" style="8" customWidth="1"/>
    <col min="18" max="256" width="9.15625" style="8"/>
    <col min="257" max="257" width="4.578125" style="8" customWidth="1"/>
    <col min="258" max="258" width="36" style="8" customWidth="1"/>
    <col min="259" max="259" width="9.15625" style="8" customWidth="1"/>
    <col min="260" max="260" width="6.578125" style="8" customWidth="1"/>
    <col min="261" max="261" width="6" style="8" customWidth="1"/>
    <col min="262" max="262" width="9.15625" style="8" customWidth="1"/>
    <col min="263" max="263" width="6.68359375" style="8" customWidth="1"/>
    <col min="264" max="264" width="7.83984375" style="8" customWidth="1"/>
    <col min="265" max="265" width="7.26171875" style="8" customWidth="1"/>
    <col min="266" max="266" width="7.578125" style="8" customWidth="1"/>
    <col min="267" max="267" width="7.83984375" style="8" customWidth="1"/>
    <col min="268" max="268" width="8.26171875" style="8" customWidth="1"/>
    <col min="269" max="269" width="6.26171875" style="8" customWidth="1"/>
    <col min="270" max="270" width="10" style="8" customWidth="1"/>
    <col min="271" max="271" width="7" style="8" customWidth="1"/>
    <col min="272" max="272" width="8.68359375" style="8" customWidth="1"/>
    <col min="273" max="512" width="9.15625" style="8"/>
    <col min="513" max="513" width="4.578125" style="8" customWidth="1"/>
    <col min="514" max="514" width="36" style="8" customWidth="1"/>
    <col min="515" max="515" width="9.15625" style="8" customWidth="1"/>
    <col min="516" max="516" width="6.578125" style="8" customWidth="1"/>
    <col min="517" max="517" width="6" style="8" customWidth="1"/>
    <col min="518" max="518" width="9.15625" style="8" customWidth="1"/>
    <col min="519" max="519" width="6.68359375" style="8" customWidth="1"/>
    <col min="520" max="520" width="7.83984375" style="8" customWidth="1"/>
    <col min="521" max="521" width="7.26171875" style="8" customWidth="1"/>
    <col min="522" max="522" width="7.578125" style="8" customWidth="1"/>
    <col min="523" max="523" width="7.83984375" style="8" customWidth="1"/>
    <col min="524" max="524" width="8.26171875" style="8" customWidth="1"/>
    <col min="525" max="525" width="6.26171875" style="8" customWidth="1"/>
    <col min="526" max="526" width="10" style="8" customWidth="1"/>
    <col min="527" max="527" width="7" style="8" customWidth="1"/>
    <col min="528" max="528" width="8.68359375" style="8" customWidth="1"/>
    <col min="529" max="768" width="9.15625" style="8"/>
    <col min="769" max="769" width="4.578125" style="8" customWidth="1"/>
    <col min="770" max="770" width="36" style="8" customWidth="1"/>
    <col min="771" max="771" width="9.15625" style="8" customWidth="1"/>
    <col min="772" max="772" width="6.578125" style="8" customWidth="1"/>
    <col min="773" max="773" width="6" style="8" customWidth="1"/>
    <col min="774" max="774" width="9.15625" style="8" customWidth="1"/>
    <col min="775" max="775" width="6.68359375" style="8" customWidth="1"/>
    <col min="776" max="776" width="7.83984375" style="8" customWidth="1"/>
    <col min="777" max="777" width="7.26171875" style="8" customWidth="1"/>
    <col min="778" max="778" width="7.578125" style="8" customWidth="1"/>
    <col min="779" max="779" width="7.83984375" style="8" customWidth="1"/>
    <col min="780" max="780" width="8.26171875" style="8" customWidth="1"/>
    <col min="781" max="781" width="6.26171875" style="8" customWidth="1"/>
    <col min="782" max="782" width="10" style="8" customWidth="1"/>
    <col min="783" max="783" width="7" style="8" customWidth="1"/>
    <col min="784" max="784" width="8.68359375" style="8" customWidth="1"/>
    <col min="785" max="1024" width="9.15625" style="8"/>
    <col min="1025" max="1025" width="4.578125" style="8" customWidth="1"/>
    <col min="1026" max="1026" width="36" style="8" customWidth="1"/>
    <col min="1027" max="1027" width="9.15625" style="8" customWidth="1"/>
    <col min="1028" max="1028" width="6.578125" style="8" customWidth="1"/>
    <col min="1029" max="1029" width="6" style="8" customWidth="1"/>
    <col min="1030" max="1030" width="9.15625" style="8" customWidth="1"/>
    <col min="1031" max="1031" width="6.68359375" style="8" customWidth="1"/>
    <col min="1032" max="1032" width="7.83984375" style="8" customWidth="1"/>
    <col min="1033" max="1033" width="7.26171875" style="8" customWidth="1"/>
    <col min="1034" max="1034" width="7.578125" style="8" customWidth="1"/>
    <col min="1035" max="1035" width="7.83984375" style="8" customWidth="1"/>
    <col min="1036" max="1036" width="8.26171875" style="8" customWidth="1"/>
    <col min="1037" max="1037" width="6.26171875" style="8" customWidth="1"/>
    <col min="1038" max="1038" width="10" style="8" customWidth="1"/>
    <col min="1039" max="1039" width="7" style="8" customWidth="1"/>
    <col min="1040" max="1040" width="8.68359375" style="8" customWidth="1"/>
    <col min="1041" max="1280" width="9.15625" style="8"/>
    <col min="1281" max="1281" width="4.578125" style="8" customWidth="1"/>
    <col min="1282" max="1282" width="36" style="8" customWidth="1"/>
    <col min="1283" max="1283" width="9.15625" style="8" customWidth="1"/>
    <col min="1284" max="1284" width="6.578125" style="8" customWidth="1"/>
    <col min="1285" max="1285" width="6" style="8" customWidth="1"/>
    <col min="1286" max="1286" width="9.15625" style="8" customWidth="1"/>
    <col min="1287" max="1287" width="6.68359375" style="8" customWidth="1"/>
    <col min="1288" max="1288" width="7.83984375" style="8" customWidth="1"/>
    <col min="1289" max="1289" width="7.26171875" style="8" customWidth="1"/>
    <col min="1290" max="1290" width="7.578125" style="8" customWidth="1"/>
    <col min="1291" max="1291" width="7.83984375" style="8" customWidth="1"/>
    <col min="1292" max="1292" width="8.26171875" style="8" customWidth="1"/>
    <col min="1293" max="1293" width="6.26171875" style="8" customWidth="1"/>
    <col min="1294" max="1294" width="10" style="8" customWidth="1"/>
    <col min="1295" max="1295" width="7" style="8" customWidth="1"/>
    <col min="1296" max="1296" width="8.68359375" style="8" customWidth="1"/>
    <col min="1297" max="1536" width="9.15625" style="8"/>
    <col min="1537" max="1537" width="4.578125" style="8" customWidth="1"/>
    <col min="1538" max="1538" width="36" style="8" customWidth="1"/>
    <col min="1539" max="1539" width="9.15625" style="8" customWidth="1"/>
    <col min="1540" max="1540" width="6.578125" style="8" customWidth="1"/>
    <col min="1541" max="1541" width="6" style="8" customWidth="1"/>
    <col min="1542" max="1542" width="9.15625" style="8" customWidth="1"/>
    <col min="1543" max="1543" width="6.68359375" style="8" customWidth="1"/>
    <col min="1544" max="1544" width="7.83984375" style="8" customWidth="1"/>
    <col min="1545" max="1545" width="7.26171875" style="8" customWidth="1"/>
    <col min="1546" max="1546" width="7.578125" style="8" customWidth="1"/>
    <col min="1547" max="1547" width="7.83984375" style="8" customWidth="1"/>
    <col min="1548" max="1548" width="8.26171875" style="8" customWidth="1"/>
    <col min="1549" max="1549" width="6.26171875" style="8" customWidth="1"/>
    <col min="1550" max="1550" width="10" style="8" customWidth="1"/>
    <col min="1551" max="1551" width="7" style="8" customWidth="1"/>
    <col min="1552" max="1552" width="8.68359375" style="8" customWidth="1"/>
    <col min="1553" max="1792" width="9.15625" style="8"/>
    <col min="1793" max="1793" width="4.578125" style="8" customWidth="1"/>
    <col min="1794" max="1794" width="36" style="8" customWidth="1"/>
    <col min="1795" max="1795" width="9.15625" style="8" customWidth="1"/>
    <col min="1796" max="1796" width="6.578125" style="8" customWidth="1"/>
    <col min="1797" max="1797" width="6" style="8" customWidth="1"/>
    <col min="1798" max="1798" width="9.15625" style="8" customWidth="1"/>
    <col min="1799" max="1799" width="6.68359375" style="8" customWidth="1"/>
    <col min="1800" max="1800" width="7.83984375" style="8" customWidth="1"/>
    <col min="1801" max="1801" width="7.26171875" style="8" customWidth="1"/>
    <col min="1802" max="1802" width="7.578125" style="8" customWidth="1"/>
    <col min="1803" max="1803" width="7.83984375" style="8" customWidth="1"/>
    <col min="1804" max="1804" width="8.26171875" style="8" customWidth="1"/>
    <col min="1805" max="1805" width="6.26171875" style="8" customWidth="1"/>
    <col min="1806" max="1806" width="10" style="8" customWidth="1"/>
    <col min="1807" max="1807" width="7" style="8" customWidth="1"/>
    <col min="1808" max="1808" width="8.68359375" style="8" customWidth="1"/>
    <col min="1809" max="2048" width="9.15625" style="8"/>
    <col min="2049" max="2049" width="4.578125" style="8" customWidth="1"/>
    <col min="2050" max="2050" width="36" style="8" customWidth="1"/>
    <col min="2051" max="2051" width="9.15625" style="8" customWidth="1"/>
    <col min="2052" max="2052" width="6.578125" style="8" customWidth="1"/>
    <col min="2053" max="2053" width="6" style="8" customWidth="1"/>
    <col min="2054" max="2054" width="9.15625" style="8" customWidth="1"/>
    <col min="2055" max="2055" width="6.68359375" style="8" customWidth="1"/>
    <col min="2056" max="2056" width="7.83984375" style="8" customWidth="1"/>
    <col min="2057" max="2057" width="7.26171875" style="8" customWidth="1"/>
    <col min="2058" max="2058" width="7.578125" style="8" customWidth="1"/>
    <col min="2059" max="2059" width="7.83984375" style="8" customWidth="1"/>
    <col min="2060" max="2060" width="8.26171875" style="8" customWidth="1"/>
    <col min="2061" max="2061" width="6.26171875" style="8" customWidth="1"/>
    <col min="2062" max="2062" width="10" style="8" customWidth="1"/>
    <col min="2063" max="2063" width="7" style="8" customWidth="1"/>
    <col min="2064" max="2064" width="8.68359375" style="8" customWidth="1"/>
    <col min="2065" max="2304" width="9.15625" style="8"/>
    <col min="2305" max="2305" width="4.578125" style="8" customWidth="1"/>
    <col min="2306" max="2306" width="36" style="8" customWidth="1"/>
    <col min="2307" max="2307" width="9.15625" style="8" customWidth="1"/>
    <col min="2308" max="2308" width="6.578125" style="8" customWidth="1"/>
    <col min="2309" max="2309" width="6" style="8" customWidth="1"/>
    <col min="2310" max="2310" width="9.15625" style="8" customWidth="1"/>
    <col min="2311" max="2311" width="6.68359375" style="8" customWidth="1"/>
    <col min="2312" max="2312" width="7.83984375" style="8" customWidth="1"/>
    <col min="2313" max="2313" width="7.26171875" style="8" customWidth="1"/>
    <col min="2314" max="2314" width="7.578125" style="8" customWidth="1"/>
    <col min="2315" max="2315" width="7.83984375" style="8" customWidth="1"/>
    <col min="2316" max="2316" width="8.26171875" style="8" customWidth="1"/>
    <col min="2317" max="2317" width="6.26171875" style="8" customWidth="1"/>
    <col min="2318" max="2318" width="10" style="8" customWidth="1"/>
    <col min="2319" max="2319" width="7" style="8" customWidth="1"/>
    <col min="2320" max="2320" width="8.68359375" style="8" customWidth="1"/>
    <col min="2321" max="2560" width="9.15625" style="8"/>
    <col min="2561" max="2561" width="4.578125" style="8" customWidth="1"/>
    <col min="2562" max="2562" width="36" style="8" customWidth="1"/>
    <col min="2563" max="2563" width="9.15625" style="8" customWidth="1"/>
    <col min="2564" max="2564" width="6.578125" style="8" customWidth="1"/>
    <col min="2565" max="2565" width="6" style="8" customWidth="1"/>
    <col min="2566" max="2566" width="9.15625" style="8" customWidth="1"/>
    <col min="2567" max="2567" width="6.68359375" style="8" customWidth="1"/>
    <col min="2568" max="2568" width="7.83984375" style="8" customWidth="1"/>
    <col min="2569" max="2569" width="7.26171875" style="8" customWidth="1"/>
    <col min="2570" max="2570" width="7.578125" style="8" customWidth="1"/>
    <col min="2571" max="2571" width="7.83984375" style="8" customWidth="1"/>
    <col min="2572" max="2572" width="8.26171875" style="8" customWidth="1"/>
    <col min="2573" max="2573" width="6.26171875" style="8" customWidth="1"/>
    <col min="2574" max="2574" width="10" style="8" customWidth="1"/>
    <col min="2575" max="2575" width="7" style="8" customWidth="1"/>
    <col min="2576" max="2576" width="8.68359375" style="8" customWidth="1"/>
    <col min="2577" max="2816" width="9.15625" style="8"/>
    <col min="2817" max="2817" width="4.578125" style="8" customWidth="1"/>
    <col min="2818" max="2818" width="36" style="8" customWidth="1"/>
    <col min="2819" max="2819" width="9.15625" style="8" customWidth="1"/>
    <col min="2820" max="2820" width="6.578125" style="8" customWidth="1"/>
    <col min="2821" max="2821" width="6" style="8" customWidth="1"/>
    <col min="2822" max="2822" width="9.15625" style="8" customWidth="1"/>
    <col min="2823" max="2823" width="6.68359375" style="8" customWidth="1"/>
    <col min="2824" max="2824" width="7.83984375" style="8" customWidth="1"/>
    <col min="2825" max="2825" width="7.26171875" style="8" customWidth="1"/>
    <col min="2826" max="2826" width="7.578125" style="8" customWidth="1"/>
    <col min="2827" max="2827" width="7.83984375" style="8" customWidth="1"/>
    <col min="2828" max="2828" width="8.26171875" style="8" customWidth="1"/>
    <col min="2829" max="2829" width="6.26171875" style="8" customWidth="1"/>
    <col min="2830" max="2830" width="10" style="8" customWidth="1"/>
    <col min="2831" max="2831" width="7" style="8" customWidth="1"/>
    <col min="2832" max="2832" width="8.68359375" style="8" customWidth="1"/>
    <col min="2833" max="3072" width="9.15625" style="8"/>
    <col min="3073" max="3073" width="4.578125" style="8" customWidth="1"/>
    <col min="3074" max="3074" width="36" style="8" customWidth="1"/>
    <col min="3075" max="3075" width="9.15625" style="8" customWidth="1"/>
    <col min="3076" max="3076" width="6.578125" style="8" customWidth="1"/>
    <col min="3077" max="3077" width="6" style="8" customWidth="1"/>
    <col min="3078" max="3078" width="9.15625" style="8" customWidth="1"/>
    <col min="3079" max="3079" width="6.68359375" style="8" customWidth="1"/>
    <col min="3080" max="3080" width="7.83984375" style="8" customWidth="1"/>
    <col min="3081" max="3081" width="7.26171875" style="8" customWidth="1"/>
    <col min="3082" max="3082" width="7.578125" style="8" customWidth="1"/>
    <col min="3083" max="3083" width="7.83984375" style="8" customWidth="1"/>
    <col min="3084" max="3084" width="8.26171875" style="8" customWidth="1"/>
    <col min="3085" max="3085" width="6.26171875" style="8" customWidth="1"/>
    <col min="3086" max="3086" width="10" style="8" customWidth="1"/>
    <col min="3087" max="3087" width="7" style="8" customWidth="1"/>
    <col min="3088" max="3088" width="8.68359375" style="8" customWidth="1"/>
    <col min="3089" max="3328" width="9.15625" style="8"/>
    <col min="3329" max="3329" width="4.578125" style="8" customWidth="1"/>
    <col min="3330" max="3330" width="36" style="8" customWidth="1"/>
    <col min="3331" max="3331" width="9.15625" style="8" customWidth="1"/>
    <col min="3332" max="3332" width="6.578125" style="8" customWidth="1"/>
    <col min="3333" max="3333" width="6" style="8" customWidth="1"/>
    <col min="3334" max="3334" width="9.15625" style="8" customWidth="1"/>
    <col min="3335" max="3335" width="6.68359375" style="8" customWidth="1"/>
    <col min="3336" max="3336" width="7.83984375" style="8" customWidth="1"/>
    <col min="3337" max="3337" width="7.26171875" style="8" customWidth="1"/>
    <col min="3338" max="3338" width="7.578125" style="8" customWidth="1"/>
    <col min="3339" max="3339" width="7.83984375" style="8" customWidth="1"/>
    <col min="3340" max="3340" width="8.26171875" style="8" customWidth="1"/>
    <col min="3341" max="3341" width="6.26171875" style="8" customWidth="1"/>
    <col min="3342" max="3342" width="10" style="8" customWidth="1"/>
    <col min="3343" max="3343" width="7" style="8" customWidth="1"/>
    <col min="3344" max="3344" width="8.68359375" style="8" customWidth="1"/>
    <col min="3345" max="3584" width="9.15625" style="8"/>
    <col min="3585" max="3585" width="4.578125" style="8" customWidth="1"/>
    <col min="3586" max="3586" width="36" style="8" customWidth="1"/>
    <col min="3587" max="3587" width="9.15625" style="8" customWidth="1"/>
    <col min="3588" max="3588" width="6.578125" style="8" customWidth="1"/>
    <col min="3589" max="3589" width="6" style="8" customWidth="1"/>
    <col min="3590" max="3590" width="9.15625" style="8" customWidth="1"/>
    <col min="3591" max="3591" width="6.68359375" style="8" customWidth="1"/>
    <col min="3592" max="3592" width="7.83984375" style="8" customWidth="1"/>
    <col min="3593" max="3593" width="7.26171875" style="8" customWidth="1"/>
    <col min="3594" max="3594" width="7.578125" style="8" customWidth="1"/>
    <col min="3595" max="3595" width="7.83984375" style="8" customWidth="1"/>
    <col min="3596" max="3596" width="8.26171875" style="8" customWidth="1"/>
    <col min="3597" max="3597" width="6.26171875" style="8" customWidth="1"/>
    <col min="3598" max="3598" width="10" style="8" customWidth="1"/>
    <col min="3599" max="3599" width="7" style="8" customWidth="1"/>
    <col min="3600" max="3600" width="8.68359375" style="8" customWidth="1"/>
    <col min="3601" max="3840" width="9.15625" style="8"/>
    <col min="3841" max="3841" width="4.578125" style="8" customWidth="1"/>
    <col min="3842" max="3842" width="36" style="8" customWidth="1"/>
    <col min="3843" max="3843" width="9.15625" style="8" customWidth="1"/>
    <col min="3844" max="3844" width="6.578125" style="8" customWidth="1"/>
    <col min="3845" max="3845" width="6" style="8" customWidth="1"/>
    <col min="3846" max="3846" width="9.15625" style="8" customWidth="1"/>
    <col min="3847" max="3847" width="6.68359375" style="8" customWidth="1"/>
    <col min="3848" max="3848" width="7.83984375" style="8" customWidth="1"/>
    <col min="3849" max="3849" width="7.26171875" style="8" customWidth="1"/>
    <col min="3850" max="3850" width="7.578125" style="8" customWidth="1"/>
    <col min="3851" max="3851" width="7.83984375" style="8" customWidth="1"/>
    <col min="3852" max="3852" width="8.26171875" style="8" customWidth="1"/>
    <col min="3853" max="3853" width="6.26171875" style="8" customWidth="1"/>
    <col min="3854" max="3854" width="10" style="8" customWidth="1"/>
    <col min="3855" max="3855" width="7" style="8" customWidth="1"/>
    <col min="3856" max="3856" width="8.68359375" style="8" customWidth="1"/>
    <col min="3857" max="4096" width="9.15625" style="8"/>
    <col min="4097" max="4097" width="4.578125" style="8" customWidth="1"/>
    <col min="4098" max="4098" width="36" style="8" customWidth="1"/>
    <col min="4099" max="4099" width="9.15625" style="8" customWidth="1"/>
    <col min="4100" max="4100" width="6.578125" style="8" customWidth="1"/>
    <col min="4101" max="4101" width="6" style="8" customWidth="1"/>
    <col min="4102" max="4102" width="9.15625" style="8" customWidth="1"/>
    <col min="4103" max="4103" width="6.68359375" style="8" customWidth="1"/>
    <col min="4104" max="4104" width="7.83984375" style="8" customWidth="1"/>
    <col min="4105" max="4105" width="7.26171875" style="8" customWidth="1"/>
    <col min="4106" max="4106" width="7.578125" style="8" customWidth="1"/>
    <col min="4107" max="4107" width="7.83984375" style="8" customWidth="1"/>
    <col min="4108" max="4108" width="8.26171875" style="8" customWidth="1"/>
    <col min="4109" max="4109" width="6.26171875" style="8" customWidth="1"/>
    <col min="4110" max="4110" width="10" style="8" customWidth="1"/>
    <col min="4111" max="4111" width="7" style="8" customWidth="1"/>
    <col min="4112" max="4112" width="8.68359375" style="8" customWidth="1"/>
    <col min="4113" max="4352" width="9.15625" style="8"/>
    <col min="4353" max="4353" width="4.578125" style="8" customWidth="1"/>
    <col min="4354" max="4354" width="36" style="8" customWidth="1"/>
    <col min="4355" max="4355" width="9.15625" style="8" customWidth="1"/>
    <col min="4356" max="4356" width="6.578125" style="8" customWidth="1"/>
    <col min="4357" max="4357" width="6" style="8" customWidth="1"/>
    <col min="4358" max="4358" width="9.15625" style="8" customWidth="1"/>
    <col min="4359" max="4359" width="6.68359375" style="8" customWidth="1"/>
    <col min="4360" max="4360" width="7.83984375" style="8" customWidth="1"/>
    <col min="4361" max="4361" width="7.26171875" style="8" customWidth="1"/>
    <col min="4362" max="4362" width="7.578125" style="8" customWidth="1"/>
    <col min="4363" max="4363" width="7.83984375" style="8" customWidth="1"/>
    <col min="4364" max="4364" width="8.26171875" style="8" customWidth="1"/>
    <col min="4365" max="4365" width="6.26171875" style="8" customWidth="1"/>
    <col min="4366" max="4366" width="10" style="8" customWidth="1"/>
    <col min="4367" max="4367" width="7" style="8" customWidth="1"/>
    <col min="4368" max="4368" width="8.68359375" style="8" customWidth="1"/>
    <col min="4369" max="4608" width="9.15625" style="8"/>
    <col min="4609" max="4609" width="4.578125" style="8" customWidth="1"/>
    <col min="4610" max="4610" width="36" style="8" customWidth="1"/>
    <col min="4611" max="4611" width="9.15625" style="8" customWidth="1"/>
    <col min="4612" max="4612" width="6.578125" style="8" customWidth="1"/>
    <col min="4613" max="4613" width="6" style="8" customWidth="1"/>
    <col min="4614" max="4614" width="9.15625" style="8" customWidth="1"/>
    <col min="4615" max="4615" width="6.68359375" style="8" customWidth="1"/>
    <col min="4616" max="4616" width="7.83984375" style="8" customWidth="1"/>
    <col min="4617" max="4617" width="7.26171875" style="8" customWidth="1"/>
    <col min="4618" max="4618" width="7.578125" style="8" customWidth="1"/>
    <col min="4619" max="4619" width="7.83984375" style="8" customWidth="1"/>
    <col min="4620" max="4620" width="8.26171875" style="8" customWidth="1"/>
    <col min="4621" max="4621" width="6.26171875" style="8" customWidth="1"/>
    <col min="4622" max="4622" width="10" style="8" customWidth="1"/>
    <col min="4623" max="4623" width="7" style="8" customWidth="1"/>
    <col min="4624" max="4624" width="8.68359375" style="8" customWidth="1"/>
    <col min="4625" max="4864" width="9.15625" style="8"/>
    <col min="4865" max="4865" width="4.578125" style="8" customWidth="1"/>
    <col min="4866" max="4866" width="36" style="8" customWidth="1"/>
    <col min="4867" max="4867" width="9.15625" style="8" customWidth="1"/>
    <col min="4868" max="4868" width="6.578125" style="8" customWidth="1"/>
    <col min="4869" max="4869" width="6" style="8" customWidth="1"/>
    <col min="4870" max="4870" width="9.15625" style="8" customWidth="1"/>
    <col min="4871" max="4871" width="6.68359375" style="8" customWidth="1"/>
    <col min="4872" max="4872" width="7.83984375" style="8" customWidth="1"/>
    <col min="4873" max="4873" width="7.26171875" style="8" customWidth="1"/>
    <col min="4874" max="4874" width="7.578125" style="8" customWidth="1"/>
    <col min="4875" max="4875" width="7.83984375" style="8" customWidth="1"/>
    <col min="4876" max="4876" width="8.26171875" style="8" customWidth="1"/>
    <col min="4877" max="4877" width="6.26171875" style="8" customWidth="1"/>
    <col min="4878" max="4878" width="10" style="8" customWidth="1"/>
    <col min="4879" max="4879" width="7" style="8" customWidth="1"/>
    <col min="4880" max="4880" width="8.68359375" style="8" customWidth="1"/>
    <col min="4881" max="5120" width="9.15625" style="8"/>
    <col min="5121" max="5121" width="4.578125" style="8" customWidth="1"/>
    <col min="5122" max="5122" width="36" style="8" customWidth="1"/>
    <col min="5123" max="5123" width="9.15625" style="8" customWidth="1"/>
    <col min="5124" max="5124" width="6.578125" style="8" customWidth="1"/>
    <col min="5125" max="5125" width="6" style="8" customWidth="1"/>
    <col min="5126" max="5126" width="9.15625" style="8" customWidth="1"/>
    <col min="5127" max="5127" width="6.68359375" style="8" customWidth="1"/>
    <col min="5128" max="5128" width="7.83984375" style="8" customWidth="1"/>
    <col min="5129" max="5129" width="7.26171875" style="8" customWidth="1"/>
    <col min="5130" max="5130" width="7.578125" style="8" customWidth="1"/>
    <col min="5131" max="5131" width="7.83984375" style="8" customWidth="1"/>
    <col min="5132" max="5132" width="8.26171875" style="8" customWidth="1"/>
    <col min="5133" max="5133" width="6.26171875" style="8" customWidth="1"/>
    <col min="5134" max="5134" width="10" style="8" customWidth="1"/>
    <col min="5135" max="5135" width="7" style="8" customWidth="1"/>
    <col min="5136" max="5136" width="8.68359375" style="8" customWidth="1"/>
    <col min="5137" max="5376" width="9.15625" style="8"/>
    <col min="5377" max="5377" width="4.578125" style="8" customWidth="1"/>
    <col min="5378" max="5378" width="36" style="8" customWidth="1"/>
    <col min="5379" max="5379" width="9.15625" style="8" customWidth="1"/>
    <col min="5380" max="5380" width="6.578125" style="8" customWidth="1"/>
    <col min="5381" max="5381" width="6" style="8" customWidth="1"/>
    <col min="5382" max="5382" width="9.15625" style="8" customWidth="1"/>
    <col min="5383" max="5383" width="6.68359375" style="8" customWidth="1"/>
    <col min="5384" max="5384" width="7.83984375" style="8" customWidth="1"/>
    <col min="5385" max="5385" width="7.26171875" style="8" customWidth="1"/>
    <col min="5386" max="5386" width="7.578125" style="8" customWidth="1"/>
    <col min="5387" max="5387" width="7.83984375" style="8" customWidth="1"/>
    <col min="5388" max="5388" width="8.26171875" style="8" customWidth="1"/>
    <col min="5389" max="5389" width="6.26171875" style="8" customWidth="1"/>
    <col min="5390" max="5390" width="10" style="8" customWidth="1"/>
    <col min="5391" max="5391" width="7" style="8" customWidth="1"/>
    <col min="5392" max="5392" width="8.68359375" style="8" customWidth="1"/>
    <col min="5393" max="5632" width="9.15625" style="8"/>
    <col min="5633" max="5633" width="4.578125" style="8" customWidth="1"/>
    <col min="5634" max="5634" width="36" style="8" customWidth="1"/>
    <col min="5635" max="5635" width="9.15625" style="8" customWidth="1"/>
    <col min="5636" max="5636" width="6.578125" style="8" customWidth="1"/>
    <col min="5637" max="5637" width="6" style="8" customWidth="1"/>
    <col min="5638" max="5638" width="9.15625" style="8" customWidth="1"/>
    <col min="5639" max="5639" width="6.68359375" style="8" customWidth="1"/>
    <col min="5640" max="5640" width="7.83984375" style="8" customWidth="1"/>
    <col min="5641" max="5641" width="7.26171875" style="8" customWidth="1"/>
    <col min="5642" max="5642" width="7.578125" style="8" customWidth="1"/>
    <col min="5643" max="5643" width="7.83984375" style="8" customWidth="1"/>
    <col min="5644" max="5644" width="8.26171875" style="8" customWidth="1"/>
    <col min="5645" max="5645" width="6.26171875" style="8" customWidth="1"/>
    <col min="5646" max="5646" width="10" style="8" customWidth="1"/>
    <col min="5647" max="5647" width="7" style="8" customWidth="1"/>
    <col min="5648" max="5648" width="8.68359375" style="8" customWidth="1"/>
    <col min="5649" max="5888" width="9.15625" style="8"/>
    <col min="5889" max="5889" width="4.578125" style="8" customWidth="1"/>
    <col min="5890" max="5890" width="36" style="8" customWidth="1"/>
    <col min="5891" max="5891" width="9.15625" style="8" customWidth="1"/>
    <col min="5892" max="5892" width="6.578125" style="8" customWidth="1"/>
    <col min="5893" max="5893" width="6" style="8" customWidth="1"/>
    <col min="5894" max="5894" width="9.15625" style="8" customWidth="1"/>
    <col min="5895" max="5895" width="6.68359375" style="8" customWidth="1"/>
    <col min="5896" max="5896" width="7.83984375" style="8" customWidth="1"/>
    <col min="5897" max="5897" width="7.26171875" style="8" customWidth="1"/>
    <col min="5898" max="5898" width="7.578125" style="8" customWidth="1"/>
    <col min="5899" max="5899" width="7.83984375" style="8" customWidth="1"/>
    <col min="5900" max="5900" width="8.26171875" style="8" customWidth="1"/>
    <col min="5901" max="5901" width="6.26171875" style="8" customWidth="1"/>
    <col min="5902" max="5902" width="10" style="8" customWidth="1"/>
    <col min="5903" max="5903" width="7" style="8" customWidth="1"/>
    <col min="5904" max="5904" width="8.68359375" style="8" customWidth="1"/>
    <col min="5905" max="6144" width="9.15625" style="8"/>
    <col min="6145" max="6145" width="4.578125" style="8" customWidth="1"/>
    <col min="6146" max="6146" width="36" style="8" customWidth="1"/>
    <col min="6147" max="6147" width="9.15625" style="8" customWidth="1"/>
    <col min="6148" max="6148" width="6.578125" style="8" customWidth="1"/>
    <col min="6149" max="6149" width="6" style="8" customWidth="1"/>
    <col min="6150" max="6150" width="9.15625" style="8" customWidth="1"/>
    <col min="6151" max="6151" width="6.68359375" style="8" customWidth="1"/>
    <col min="6152" max="6152" width="7.83984375" style="8" customWidth="1"/>
    <col min="6153" max="6153" width="7.26171875" style="8" customWidth="1"/>
    <col min="6154" max="6154" width="7.578125" style="8" customWidth="1"/>
    <col min="6155" max="6155" width="7.83984375" style="8" customWidth="1"/>
    <col min="6156" max="6156" width="8.26171875" style="8" customWidth="1"/>
    <col min="6157" max="6157" width="6.26171875" style="8" customWidth="1"/>
    <col min="6158" max="6158" width="10" style="8" customWidth="1"/>
    <col min="6159" max="6159" width="7" style="8" customWidth="1"/>
    <col min="6160" max="6160" width="8.68359375" style="8" customWidth="1"/>
    <col min="6161" max="6400" width="9.15625" style="8"/>
    <col min="6401" max="6401" width="4.578125" style="8" customWidth="1"/>
    <col min="6402" max="6402" width="36" style="8" customWidth="1"/>
    <col min="6403" max="6403" width="9.15625" style="8" customWidth="1"/>
    <col min="6404" max="6404" width="6.578125" style="8" customWidth="1"/>
    <col min="6405" max="6405" width="6" style="8" customWidth="1"/>
    <col min="6406" max="6406" width="9.15625" style="8" customWidth="1"/>
    <col min="6407" max="6407" width="6.68359375" style="8" customWidth="1"/>
    <col min="6408" max="6408" width="7.83984375" style="8" customWidth="1"/>
    <col min="6409" max="6409" width="7.26171875" style="8" customWidth="1"/>
    <col min="6410" max="6410" width="7.578125" style="8" customWidth="1"/>
    <col min="6411" max="6411" width="7.83984375" style="8" customWidth="1"/>
    <col min="6412" max="6412" width="8.26171875" style="8" customWidth="1"/>
    <col min="6413" max="6413" width="6.26171875" style="8" customWidth="1"/>
    <col min="6414" max="6414" width="10" style="8" customWidth="1"/>
    <col min="6415" max="6415" width="7" style="8" customWidth="1"/>
    <col min="6416" max="6416" width="8.68359375" style="8" customWidth="1"/>
    <col min="6417" max="6656" width="9.15625" style="8"/>
    <col min="6657" max="6657" width="4.578125" style="8" customWidth="1"/>
    <col min="6658" max="6658" width="36" style="8" customWidth="1"/>
    <col min="6659" max="6659" width="9.15625" style="8" customWidth="1"/>
    <col min="6660" max="6660" width="6.578125" style="8" customWidth="1"/>
    <col min="6661" max="6661" width="6" style="8" customWidth="1"/>
    <col min="6662" max="6662" width="9.15625" style="8" customWidth="1"/>
    <col min="6663" max="6663" width="6.68359375" style="8" customWidth="1"/>
    <col min="6664" max="6664" width="7.83984375" style="8" customWidth="1"/>
    <col min="6665" max="6665" width="7.26171875" style="8" customWidth="1"/>
    <col min="6666" max="6666" width="7.578125" style="8" customWidth="1"/>
    <col min="6667" max="6667" width="7.83984375" style="8" customWidth="1"/>
    <col min="6668" max="6668" width="8.26171875" style="8" customWidth="1"/>
    <col min="6669" max="6669" width="6.26171875" style="8" customWidth="1"/>
    <col min="6670" max="6670" width="10" style="8" customWidth="1"/>
    <col min="6671" max="6671" width="7" style="8" customWidth="1"/>
    <col min="6672" max="6672" width="8.68359375" style="8" customWidth="1"/>
    <col min="6673" max="6912" width="9.15625" style="8"/>
    <col min="6913" max="6913" width="4.578125" style="8" customWidth="1"/>
    <col min="6914" max="6914" width="36" style="8" customWidth="1"/>
    <col min="6915" max="6915" width="9.15625" style="8" customWidth="1"/>
    <col min="6916" max="6916" width="6.578125" style="8" customWidth="1"/>
    <col min="6917" max="6917" width="6" style="8" customWidth="1"/>
    <col min="6918" max="6918" width="9.15625" style="8" customWidth="1"/>
    <col min="6919" max="6919" width="6.68359375" style="8" customWidth="1"/>
    <col min="6920" max="6920" width="7.83984375" style="8" customWidth="1"/>
    <col min="6921" max="6921" width="7.26171875" style="8" customWidth="1"/>
    <col min="6922" max="6922" width="7.578125" style="8" customWidth="1"/>
    <col min="6923" max="6923" width="7.83984375" style="8" customWidth="1"/>
    <col min="6924" max="6924" width="8.26171875" style="8" customWidth="1"/>
    <col min="6925" max="6925" width="6.26171875" style="8" customWidth="1"/>
    <col min="6926" max="6926" width="10" style="8" customWidth="1"/>
    <col min="6927" max="6927" width="7" style="8" customWidth="1"/>
    <col min="6928" max="6928" width="8.68359375" style="8" customWidth="1"/>
    <col min="6929" max="7168" width="9.15625" style="8"/>
    <col min="7169" max="7169" width="4.578125" style="8" customWidth="1"/>
    <col min="7170" max="7170" width="36" style="8" customWidth="1"/>
    <col min="7171" max="7171" width="9.15625" style="8" customWidth="1"/>
    <col min="7172" max="7172" width="6.578125" style="8" customWidth="1"/>
    <col min="7173" max="7173" width="6" style="8" customWidth="1"/>
    <col min="7174" max="7174" width="9.15625" style="8" customWidth="1"/>
    <col min="7175" max="7175" width="6.68359375" style="8" customWidth="1"/>
    <col min="7176" max="7176" width="7.83984375" style="8" customWidth="1"/>
    <col min="7177" max="7177" width="7.26171875" style="8" customWidth="1"/>
    <col min="7178" max="7178" width="7.578125" style="8" customWidth="1"/>
    <col min="7179" max="7179" width="7.83984375" style="8" customWidth="1"/>
    <col min="7180" max="7180" width="8.26171875" style="8" customWidth="1"/>
    <col min="7181" max="7181" width="6.26171875" style="8" customWidth="1"/>
    <col min="7182" max="7182" width="10" style="8" customWidth="1"/>
    <col min="7183" max="7183" width="7" style="8" customWidth="1"/>
    <col min="7184" max="7184" width="8.68359375" style="8" customWidth="1"/>
    <col min="7185" max="7424" width="9.15625" style="8"/>
    <col min="7425" max="7425" width="4.578125" style="8" customWidth="1"/>
    <col min="7426" max="7426" width="36" style="8" customWidth="1"/>
    <col min="7427" max="7427" width="9.15625" style="8" customWidth="1"/>
    <col min="7428" max="7428" width="6.578125" style="8" customWidth="1"/>
    <col min="7429" max="7429" width="6" style="8" customWidth="1"/>
    <col min="7430" max="7430" width="9.15625" style="8" customWidth="1"/>
    <col min="7431" max="7431" width="6.68359375" style="8" customWidth="1"/>
    <col min="7432" max="7432" width="7.83984375" style="8" customWidth="1"/>
    <col min="7433" max="7433" width="7.26171875" style="8" customWidth="1"/>
    <col min="7434" max="7434" width="7.578125" style="8" customWidth="1"/>
    <col min="7435" max="7435" width="7.83984375" style="8" customWidth="1"/>
    <col min="7436" max="7436" width="8.26171875" style="8" customWidth="1"/>
    <col min="7437" max="7437" width="6.26171875" style="8" customWidth="1"/>
    <col min="7438" max="7438" width="10" style="8" customWidth="1"/>
    <col min="7439" max="7439" width="7" style="8" customWidth="1"/>
    <col min="7440" max="7440" width="8.68359375" style="8" customWidth="1"/>
    <col min="7441" max="7680" width="9.15625" style="8"/>
    <col min="7681" max="7681" width="4.578125" style="8" customWidth="1"/>
    <col min="7682" max="7682" width="36" style="8" customWidth="1"/>
    <col min="7683" max="7683" width="9.15625" style="8" customWidth="1"/>
    <col min="7684" max="7684" width="6.578125" style="8" customWidth="1"/>
    <col min="7685" max="7685" width="6" style="8" customWidth="1"/>
    <col min="7686" max="7686" width="9.15625" style="8" customWidth="1"/>
    <col min="7687" max="7687" width="6.68359375" style="8" customWidth="1"/>
    <col min="7688" max="7688" width="7.83984375" style="8" customWidth="1"/>
    <col min="7689" max="7689" width="7.26171875" style="8" customWidth="1"/>
    <col min="7690" max="7690" width="7.578125" style="8" customWidth="1"/>
    <col min="7691" max="7691" width="7.83984375" style="8" customWidth="1"/>
    <col min="7692" max="7692" width="8.26171875" style="8" customWidth="1"/>
    <col min="7693" max="7693" width="6.26171875" style="8" customWidth="1"/>
    <col min="7694" max="7694" width="10" style="8" customWidth="1"/>
    <col min="7695" max="7695" width="7" style="8" customWidth="1"/>
    <col min="7696" max="7696" width="8.68359375" style="8" customWidth="1"/>
    <col min="7697" max="7936" width="9.15625" style="8"/>
    <col min="7937" max="7937" width="4.578125" style="8" customWidth="1"/>
    <col min="7938" max="7938" width="36" style="8" customWidth="1"/>
    <col min="7939" max="7939" width="9.15625" style="8" customWidth="1"/>
    <col min="7940" max="7940" width="6.578125" style="8" customWidth="1"/>
    <col min="7941" max="7941" width="6" style="8" customWidth="1"/>
    <col min="7942" max="7942" width="9.15625" style="8" customWidth="1"/>
    <col min="7943" max="7943" width="6.68359375" style="8" customWidth="1"/>
    <col min="7944" max="7944" width="7.83984375" style="8" customWidth="1"/>
    <col min="7945" max="7945" width="7.26171875" style="8" customWidth="1"/>
    <col min="7946" max="7946" width="7.578125" style="8" customWidth="1"/>
    <col min="7947" max="7947" width="7.83984375" style="8" customWidth="1"/>
    <col min="7948" max="7948" width="8.26171875" style="8" customWidth="1"/>
    <col min="7949" max="7949" width="6.26171875" style="8" customWidth="1"/>
    <col min="7950" max="7950" width="10" style="8" customWidth="1"/>
    <col min="7951" max="7951" width="7" style="8" customWidth="1"/>
    <col min="7952" max="7952" width="8.68359375" style="8" customWidth="1"/>
    <col min="7953" max="8192" width="9.15625" style="8"/>
    <col min="8193" max="8193" width="4.578125" style="8" customWidth="1"/>
    <col min="8194" max="8194" width="36" style="8" customWidth="1"/>
    <col min="8195" max="8195" width="9.15625" style="8" customWidth="1"/>
    <col min="8196" max="8196" width="6.578125" style="8" customWidth="1"/>
    <col min="8197" max="8197" width="6" style="8" customWidth="1"/>
    <col min="8198" max="8198" width="9.15625" style="8" customWidth="1"/>
    <col min="8199" max="8199" width="6.68359375" style="8" customWidth="1"/>
    <col min="8200" max="8200" width="7.83984375" style="8" customWidth="1"/>
    <col min="8201" max="8201" width="7.26171875" style="8" customWidth="1"/>
    <col min="8202" max="8202" width="7.578125" style="8" customWidth="1"/>
    <col min="8203" max="8203" width="7.83984375" style="8" customWidth="1"/>
    <col min="8204" max="8204" width="8.26171875" style="8" customWidth="1"/>
    <col min="8205" max="8205" width="6.26171875" style="8" customWidth="1"/>
    <col min="8206" max="8206" width="10" style="8" customWidth="1"/>
    <col min="8207" max="8207" width="7" style="8" customWidth="1"/>
    <col min="8208" max="8208" width="8.68359375" style="8" customWidth="1"/>
    <col min="8209" max="8448" width="9.15625" style="8"/>
    <col min="8449" max="8449" width="4.578125" style="8" customWidth="1"/>
    <col min="8450" max="8450" width="36" style="8" customWidth="1"/>
    <col min="8451" max="8451" width="9.15625" style="8" customWidth="1"/>
    <col min="8452" max="8452" width="6.578125" style="8" customWidth="1"/>
    <col min="8453" max="8453" width="6" style="8" customWidth="1"/>
    <col min="8454" max="8454" width="9.15625" style="8" customWidth="1"/>
    <col min="8455" max="8455" width="6.68359375" style="8" customWidth="1"/>
    <col min="8456" max="8456" width="7.83984375" style="8" customWidth="1"/>
    <col min="8457" max="8457" width="7.26171875" style="8" customWidth="1"/>
    <col min="8458" max="8458" width="7.578125" style="8" customWidth="1"/>
    <col min="8459" max="8459" width="7.83984375" style="8" customWidth="1"/>
    <col min="8460" max="8460" width="8.26171875" style="8" customWidth="1"/>
    <col min="8461" max="8461" width="6.26171875" style="8" customWidth="1"/>
    <col min="8462" max="8462" width="10" style="8" customWidth="1"/>
    <col min="8463" max="8463" width="7" style="8" customWidth="1"/>
    <col min="8464" max="8464" width="8.68359375" style="8" customWidth="1"/>
    <col min="8465" max="8704" width="9.15625" style="8"/>
    <col min="8705" max="8705" width="4.578125" style="8" customWidth="1"/>
    <col min="8706" max="8706" width="36" style="8" customWidth="1"/>
    <col min="8707" max="8707" width="9.15625" style="8" customWidth="1"/>
    <col min="8708" max="8708" width="6.578125" style="8" customWidth="1"/>
    <col min="8709" max="8709" width="6" style="8" customWidth="1"/>
    <col min="8710" max="8710" width="9.15625" style="8" customWidth="1"/>
    <col min="8711" max="8711" width="6.68359375" style="8" customWidth="1"/>
    <col min="8712" max="8712" width="7.83984375" style="8" customWidth="1"/>
    <col min="8713" max="8713" width="7.26171875" style="8" customWidth="1"/>
    <col min="8714" max="8714" width="7.578125" style="8" customWidth="1"/>
    <col min="8715" max="8715" width="7.83984375" style="8" customWidth="1"/>
    <col min="8716" max="8716" width="8.26171875" style="8" customWidth="1"/>
    <col min="8717" max="8717" width="6.26171875" style="8" customWidth="1"/>
    <col min="8718" max="8718" width="10" style="8" customWidth="1"/>
    <col min="8719" max="8719" width="7" style="8" customWidth="1"/>
    <col min="8720" max="8720" width="8.68359375" style="8" customWidth="1"/>
    <col min="8721" max="8960" width="9.15625" style="8"/>
    <col min="8961" max="8961" width="4.578125" style="8" customWidth="1"/>
    <col min="8962" max="8962" width="36" style="8" customWidth="1"/>
    <col min="8963" max="8963" width="9.15625" style="8" customWidth="1"/>
    <col min="8964" max="8964" width="6.578125" style="8" customWidth="1"/>
    <col min="8965" max="8965" width="6" style="8" customWidth="1"/>
    <col min="8966" max="8966" width="9.15625" style="8" customWidth="1"/>
    <col min="8967" max="8967" width="6.68359375" style="8" customWidth="1"/>
    <col min="8968" max="8968" width="7.83984375" style="8" customWidth="1"/>
    <col min="8969" max="8969" width="7.26171875" style="8" customWidth="1"/>
    <col min="8970" max="8970" width="7.578125" style="8" customWidth="1"/>
    <col min="8971" max="8971" width="7.83984375" style="8" customWidth="1"/>
    <col min="8972" max="8972" width="8.26171875" style="8" customWidth="1"/>
    <col min="8973" max="8973" width="6.26171875" style="8" customWidth="1"/>
    <col min="8974" max="8974" width="10" style="8" customWidth="1"/>
    <col min="8975" max="8975" width="7" style="8" customWidth="1"/>
    <col min="8976" max="8976" width="8.68359375" style="8" customWidth="1"/>
    <col min="8977" max="9216" width="9.15625" style="8"/>
    <col min="9217" max="9217" width="4.578125" style="8" customWidth="1"/>
    <col min="9218" max="9218" width="36" style="8" customWidth="1"/>
    <col min="9219" max="9219" width="9.15625" style="8" customWidth="1"/>
    <col min="9220" max="9220" width="6.578125" style="8" customWidth="1"/>
    <col min="9221" max="9221" width="6" style="8" customWidth="1"/>
    <col min="9222" max="9222" width="9.15625" style="8" customWidth="1"/>
    <col min="9223" max="9223" width="6.68359375" style="8" customWidth="1"/>
    <col min="9224" max="9224" width="7.83984375" style="8" customWidth="1"/>
    <col min="9225" max="9225" width="7.26171875" style="8" customWidth="1"/>
    <col min="9226" max="9226" width="7.578125" style="8" customWidth="1"/>
    <col min="9227" max="9227" width="7.83984375" style="8" customWidth="1"/>
    <col min="9228" max="9228" width="8.26171875" style="8" customWidth="1"/>
    <col min="9229" max="9229" width="6.26171875" style="8" customWidth="1"/>
    <col min="9230" max="9230" width="10" style="8" customWidth="1"/>
    <col min="9231" max="9231" width="7" style="8" customWidth="1"/>
    <col min="9232" max="9232" width="8.68359375" style="8" customWidth="1"/>
    <col min="9233" max="9472" width="9.15625" style="8"/>
    <col min="9473" max="9473" width="4.578125" style="8" customWidth="1"/>
    <col min="9474" max="9474" width="36" style="8" customWidth="1"/>
    <col min="9475" max="9475" width="9.15625" style="8" customWidth="1"/>
    <col min="9476" max="9476" width="6.578125" style="8" customWidth="1"/>
    <col min="9477" max="9477" width="6" style="8" customWidth="1"/>
    <col min="9478" max="9478" width="9.15625" style="8" customWidth="1"/>
    <col min="9479" max="9479" width="6.68359375" style="8" customWidth="1"/>
    <col min="9480" max="9480" width="7.83984375" style="8" customWidth="1"/>
    <col min="9481" max="9481" width="7.26171875" style="8" customWidth="1"/>
    <col min="9482" max="9482" width="7.578125" style="8" customWidth="1"/>
    <col min="9483" max="9483" width="7.83984375" style="8" customWidth="1"/>
    <col min="9484" max="9484" width="8.26171875" style="8" customWidth="1"/>
    <col min="9485" max="9485" width="6.26171875" style="8" customWidth="1"/>
    <col min="9486" max="9486" width="10" style="8" customWidth="1"/>
    <col min="9487" max="9487" width="7" style="8" customWidth="1"/>
    <col min="9488" max="9488" width="8.68359375" style="8" customWidth="1"/>
    <col min="9489" max="9728" width="9.15625" style="8"/>
    <col min="9729" max="9729" width="4.578125" style="8" customWidth="1"/>
    <col min="9730" max="9730" width="36" style="8" customWidth="1"/>
    <col min="9731" max="9731" width="9.15625" style="8" customWidth="1"/>
    <col min="9732" max="9732" width="6.578125" style="8" customWidth="1"/>
    <col min="9733" max="9733" width="6" style="8" customWidth="1"/>
    <col min="9734" max="9734" width="9.15625" style="8" customWidth="1"/>
    <col min="9735" max="9735" width="6.68359375" style="8" customWidth="1"/>
    <col min="9736" max="9736" width="7.83984375" style="8" customWidth="1"/>
    <col min="9737" max="9737" width="7.26171875" style="8" customWidth="1"/>
    <col min="9738" max="9738" width="7.578125" style="8" customWidth="1"/>
    <col min="9739" max="9739" width="7.83984375" style="8" customWidth="1"/>
    <col min="9740" max="9740" width="8.26171875" style="8" customWidth="1"/>
    <col min="9741" max="9741" width="6.26171875" style="8" customWidth="1"/>
    <col min="9742" max="9742" width="10" style="8" customWidth="1"/>
    <col min="9743" max="9743" width="7" style="8" customWidth="1"/>
    <col min="9744" max="9744" width="8.68359375" style="8" customWidth="1"/>
    <col min="9745" max="9984" width="9.15625" style="8"/>
    <col min="9985" max="9985" width="4.578125" style="8" customWidth="1"/>
    <col min="9986" max="9986" width="36" style="8" customWidth="1"/>
    <col min="9987" max="9987" width="9.15625" style="8" customWidth="1"/>
    <col min="9988" max="9988" width="6.578125" style="8" customWidth="1"/>
    <col min="9989" max="9989" width="6" style="8" customWidth="1"/>
    <col min="9990" max="9990" width="9.15625" style="8" customWidth="1"/>
    <col min="9991" max="9991" width="6.68359375" style="8" customWidth="1"/>
    <col min="9992" max="9992" width="7.83984375" style="8" customWidth="1"/>
    <col min="9993" max="9993" width="7.26171875" style="8" customWidth="1"/>
    <col min="9994" max="9994" width="7.578125" style="8" customWidth="1"/>
    <col min="9995" max="9995" width="7.83984375" style="8" customWidth="1"/>
    <col min="9996" max="9996" width="8.26171875" style="8" customWidth="1"/>
    <col min="9997" max="9997" width="6.26171875" style="8" customWidth="1"/>
    <col min="9998" max="9998" width="10" style="8" customWidth="1"/>
    <col min="9999" max="9999" width="7" style="8" customWidth="1"/>
    <col min="10000" max="10000" width="8.68359375" style="8" customWidth="1"/>
    <col min="10001" max="10240" width="9.15625" style="8"/>
    <col min="10241" max="10241" width="4.578125" style="8" customWidth="1"/>
    <col min="10242" max="10242" width="36" style="8" customWidth="1"/>
    <col min="10243" max="10243" width="9.15625" style="8" customWidth="1"/>
    <col min="10244" max="10244" width="6.578125" style="8" customWidth="1"/>
    <col min="10245" max="10245" width="6" style="8" customWidth="1"/>
    <col min="10246" max="10246" width="9.15625" style="8" customWidth="1"/>
    <col min="10247" max="10247" width="6.68359375" style="8" customWidth="1"/>
    <col min="10248" max="10248" width="7.83984375" style="8" customWidth="1"/>
    <col min="10249" max="10249" width="7.26171875" style="8" customWidth="1"/>
    <col min="10250" max="10250" width="7.578125" style="8" customWidth="1"/>
    <col min="10251" max="10251" width="7.83984375" style="8" customWidth="1"/>
    <col min="10252" max="10252" width="8.26171875" style="8" customWidth="1"/>
    <col min="10253" max="10253" width="6.26171875" style="8" customWidth="1"/>
    <col min="10254" max="10254" width="10" style="8" customWidth="1"/>
    <col min="10255" max="10255" width="7" style="8" customWidth="1"/>
    <col min="10256" max="10256" width="8.68359375" style="8" customWidth="1"/>
    <col min="10257" max="10496" width="9.15625" style="8"/>
    <col min="10497" max="10497" width="4.578125" style="8" customWidth="1"/>
    <col min="10498" max="10498" width="36" style="8" customWidth="1"/>
    <col min="10499" max="10499" width="9.15625" style="8" customWidth="1"/>
    <col min="10500" max="10500" width="6.578125" style="8" customWidth="1"/>
    <col min="10501" max="10501" width="6" style="8" customWidth="1"/>
    <col min="10502" max="10502" width="9.15625" style="8" customWidth="1"/>
    <col min="10503" max="10503" width="6.68359375" style="8" customWidth="1"/>
    <col min="10504" max="10504" width="7.83984375" style="8" customWidth="1"/>
    <col min="10505" max="10505" width="7.26171875" style="8" customWidth="1"/>
    <col min="10506" max="10506" width="7.578125" style="8" customWidth="1"/>
    <col min="10507" max="10507" width="7.83984375" style="8" customWidth="1"/>
    <col min="10508" max="10508" width="8.26171875" style="8" customWidth="1"/>
    <col min="10509" max="10509" width="6.26171875" style="8" customWidth="1"/>
    <col min="10510" max="10510" width="10" style="8" customWidth="1"/>
    <col min="10511" max="10511" width="7" style="8" customWidth="1"/>
    <col min="10512" max="10512" width="8.68359375" style="8" customWidth="1"/>
    <col min="10513" max="10752" width="9.15625" style="8"/>
    <col min="10753" max="10753" width="4.578125" style="8" customWidth="1"/>
    <col min="10754" max="10754" width="36" style="8" customWidth="1"/>
    <col min="10755" max="10755" width="9.15625" style="8" customWidth="1"/>
    <col min="10756" max="10756" width="6.578125" style="8" customWidth="1"/>
    <col min="10757" max="10757" width="6" style="8" customWidth="1"/>
    <col min="10758" max="10758" width="9.15625" style="8" customWidth="1"/>
    <col min="10759" max="10759" width="6.68359375" style="8" customWidth="1"/>
    <col min="10760" max="10760" width="7.83984375" style="8" customWidth="1"/>
    <col min="10761" max="10761" width="7.26171875" style="8" customWidth="1"/>
    <col min="10762" max="10762" width="7.578125" style="8" customWidth="1"/>
    <col min="10763" max="10763" width="7.83984375" style="8" customWidth="1"/>
    <col min="10764" max="10764" width="8.26171875" style="8" customWidth="1"/>
    <col min="10765" max="10765" width="6.26171875" style="8" customWidth="1"/>
    <col min="10766" max="10766" width="10" style="8" customWidth="1"/>
    <col min="10767" max="10767" width="7" style="8" customWidth="1"/>
    <col min="10768" max="10768" width="8.68359375" style="8" customWidth="1"/>
    <col min="10769" max="11008" width="9.15625" style="8"/>
    <col min="11009" max="11009" width="4.578125" style="8" customWidth="1"/>
    <col min="11010" max="11010" width="36" style="8" customWidth="1"/>
    <col min="11011" max="11011" width="9.15625" style="8" customWidth="1"/>
    <col min="11012" max="11012" width="6.578125" style="8" customWidth="1"/>
    <col min="11013" max="11013" width="6" style="8" customWidth="1"/>
    <col min="11014" max="11014" width="9.15625" style="8" customWidth="1"/>
    <col min="11015" max="11015" width="6.68359375" style="8" customWidth="1"/>
    <col min="11016" max="11016" width="7.83984375" style="8" customWidth="1"/>
    <col min="11017" max="11017" width="7.26171875" style="8" customWidth="1"/>
    <col min="11018" max="11018" width="7.578125" style="8" customWidth="1"/>
    <col min="11019" max="11019" width="7.83984375" style="8" customWidth="1"/>
    <col min="11020" max="11020" width="8.26171875" style="8" customWidth="1"/>
    <col min="11021" max="11021" width="6.26171875" style="8" customWidth="1"/>
    <col min="11022" max="11022" width="10" style="8" customWidth="1"/>
    <col min="11023" max="11023" width="7" style="8" customWidth="1"/>
    <col min="11024" max="11024" width="8.68359375" style="8" customWidth="1"/>
    <col min="11025" max="11264" width="9.15625" style="8"/>
    <col min="11265" max="11265" width="4.578125" style="8" customWidth="1"/>
    <col min="11266" max="11266" width="36" style="8" customWidth="1"/>
    <col min="11267" max="11267" width="9.15625" style="8" customWidth="1"/>
    <col min="11268" max="11268" width="6.578125" style="8" customWidth="1"/>
    <col min="11269" max="11269" width="6" style="8" customWidth="1"/>
    <col min="11270" max="11270" width="9.15625" style="8" customWidth="1"/>
    <col min="11271" max="11271" width="6.68359375" style="8" customWidth="1"/>
    <col min="11272" max="11272" width="7.83984375" style="8" customWidth="1"/>
    <col min="11273" max="11273" width="7.26171875" style="8" customWidth="1"/>
    <col min="11274" max="11274" width="7.578125" style="8" customWidth="1"/>
    <col min="11275" max="11275" width="7.83984375" style="8" customWidth="1"/>
    <col min="11276" max="11276" width="8.26171875" style="8" customWidth="1"/>
    <col min="11277" max="11277" width="6.26171875" style="8" customWidth="1"/>
    <col min="11278" max="11278" width="10" style="8" customWidth="1"/>
    <col min="11279" max="11279" width="7" style="8" customWidth="1"/>
    <col min="11280" max="11280" width="8.68359375" style="8" customWidth="1"/>
    <col min="11281" max="11520" width="9.15625" style="8"/>
    <col min="11521" max="11521" width="4.578125" style="8" customWidth="1"/>
    <col min="11522" max="11522" width="36" style="8" customWidth="1"/>
    <col min="11523" max="11523" width="9.15625" style="8" customWidth="1"/>
    <col min="11524" max="11524" width="6.578125" style="8" customWidth="1"/>
    <col min="11525" max="11525" width="6" style="8" customWidth="1"/>
    <col min="11526" max="11526" width="9.15625" style="8" customWidth="1"/>
    <col min="11527" max="11527" width="6.68359375" style="8" customWidth="1"/>
    <col min="11528" max="11528" width="7.83984375" style="8" customWidth="1"/>
    <col min="11529" max="11529" width="7.26171875" style="8" customWidth="1"/>
    <col min="11530" max="11530" width="7.578125" style="8" customWidth="1"/>
    <col min="11531" max="11531" width="7.83984375" style="8" customWidth="1"/>
    <col min="11532" max="11532" width="8.26171875" style="8" customWidth="1"/>
    <col min="11533" max="11533" width="6.26171875" style="8" customWidth="1"/>
    <col min="11534" max="11534" width="10" style="8" customWidth="1"/>
    <col min="11535" max="11535" width="7" style="8" customWidth="1"/>
    <col min="11536" max="11536" width="8.68359375" style="8" customWidth="1"/>
    <col min="11537" max="11776" width="9.15625" style="8"/>
    <col min="11777" max="11777" width="4.578125" style="8" customWidth="1"/>
    <col min="11778" max="11778" width="36" style="8" customWidth="1"/>
    <col min="11779" max="11779" width="9.15625" style="8" customWidth="1"/>
    <col min="11780" max="11780" width="6.578125" style="8" customWidth="1"/>
    <col min="11781" max="11781" width="6" style="8" customWidth="1"/>
    <col min="11782" max="11782" width="9.15625" style="8" customWidth="1"/>
    <col min="11783" max="11783" width="6.68359375" style="8" customWidth="1"/>
    <col min="11784" max="11784" width="7.83984375" style="8" customWidth="1"/>
    <col min="11785" max="11785" width="7.26171875" style="8" customWidth="1"/>
    <col min="11786" max="11786" width="7.578125" style="8" customWidth="1"/>
    <col min="11787" max="11787" width="7.83984375" style="8" customWidth="1"/>
    <col min="11788" max="11788" width="8.26171875" style="8" customWidth="1"/>
    <col min="11789" max="11789" width="6.26171875" style="8" customWidth="1"/>
    <col min="11790" max="11790" width="10" style="8" customWidth="1"/>
    <col min="11791" max="11791" width="7" style="8" customWidth="1"/>
    <col min="11792" max="11792" width="8.68359375" style="8" customWidth="1"/>
    <col min="11793" max="12032" width="9.15625" style="8"/>
    <col min="12033" max="12033" width="4.578125" style="8" customWidth="1"/>
    <col min="12034" max="12034" width="36" style="8" customWidth="1"/>
    <col min="12035" max="12035" width="9.15625" style="8" customWidth="1"/>
    <col min="12036" max="12036" width="6.578125" style="8" customWidth="1"/>
    <col min="12037" max="12037" width="6" style="8" customWidth="1"/>
    <col min="12038" max="12038" width="9.15625" style="8" customWidth="1"/>
    <col min="12039" max="12039" width="6.68359375" style="8" customWidth="1"/>
    <col min="12040" max="12040" width="7.83984375" style="8" customWidth="1"/>
    <col min="12041" max="12041" width="7.26171875" style="8" customWidth="1"/>
    <col min="12042" max="12042" width="7.578125" style="8" customWidth="1"/>
    <col min="12043" max="12043" width="7.83984375" style="8" customWidth="1"/>
    <col min="12044" max="12044" width="8.26171875" style="8" customWidth="1"/>
    <col min="12045" max="12045" width="6.26171875" style="8" customWidth="1"/>
    <col min="12046" max="12046" width="10" style="8" customWidth="1"/>
    <col min="12047" max="12047" width="7" style="8" customWidth="1"/>
    <col min="12048" max="12048" width="8.68359375" style="8" customWidth="1"/>
    <col min="12049" max="12288" width="9.15625" style="8"/>
    <col min="12289" max="12289" width="4.578125" style="8" customWidth="1"/>
    <col min="12290" max="12290" width="36" style="8" customWidth="1"/>
    <col min="12291" max="12291" width="9.15625" style="8" customWidth="1"/>
    <col min="12292" max="12292" width="6.578125" style="8" customWidth="1"/>
    <col min="12293" max="12293" width="6" style="8" customWidth="1"/>
    <col min="12294" max="12294" width="9.15625" style="8" customWidth="1"/>
    <col min="12295" max="12295" width="6.68359375" style="8" customWidth="1"/>
    <col min="12296" max="12296" width="7.83984375" style="8" customWidth="1"/>
    <col min="12297" max="12297" width="7.26171875" style="8" customWidth="1"/>
    <col min="12298" max="12298" width="7.578125" style="8" customWidth="1"/>
    <col min="12299" max="12299" width="7.83984375" style="8" customWidth="1"/>
    <col min="12300" max="12300" width="8.26171875" style="8" customWidth="1"/>
    <col min="12301" max="12301" width="6.26171875" style="8" customWidth="1"/>
    <col min="12302" max="12302" width="10" style="8" customWidth="1"/>
    <col min="12303" max="12303" width="7" style="8" customWidth="1"/>
    <col min="12304" max="12304" width="8.68359375" style="8" customWidth="1"/>
    <col min="12305" max="12544" width="9.15625" style="8"/>
    <col min="12545" max="12545" width="4.578125" style="8" customWidth="1"/>
    <col min="12546" max="12546" width="36" style="8" customWidth="1"/>
    <col min="12547" max="12547" width="9.15625" style="8" customWidth="1"/>
    <col min="12548" max="12548" width="6.578125" style="8" customWidth="1"/>
    <col min="12549" max="12549" width="6" style="8" customWidth="1"/>
    <col min="12550" max="12550" width="9.15625" style="8" customWidth="1"/>
    <col min="12551" max="12551" width="6.68359375" style="8" customWidth="1"/>
    <col min="12552" max="12552" width="7.83984375" style="8" customWidth="1"/>
    <col min="12553" max="12553" width="7.26171875" style="8" customWidth="1"/>
    <col min="12554" max="12554" width="7.578125" style="8" customWidth="1"/>
    <col min="12555" max="12555" width="7.83984375" style="8" customWidth="1"/>
    <col min="12556" max="12556" width="8.26171875" style="8" customWidth="1"/>
    <col min="12557" max="12557" width="6.26171875" style="8" customWidth="1"/>
    <col min="12558" max="12558" width="10" style="8" customWidth="1"/>
    <col min="12559" max="12559" width="7" style="8" customWidth="1"/>
    <col min="12560" max="12560" width="8.68359375" style="8" customWidth="1"/>
    <col min="12561" max="12800" width="9.15625" style="8"/>
    <col min="12801" max="12801" width="4.578125" style="8" customWidth="1"/>
    <col min="12802" max="12802" width="36" style="8" customWidth="1"/>
    <col min="12803" max="12803" width="9.15625" style="8" customWidth="1"/>
    <col min="12804" max="12804" width="6.578125" style="8" customWidth="1"/>
    <col min="12805" max="12805" width="6" style="8" customWidth="1"/>
    <col min="12806" max="12806" width="9.15625" style="8" customWidth="1"/>
    <col min="12807" max="12807" width="6.68359375" style="8" customWidth="1"/>
    <col min="12808" max="12808" width="7.83984375" style="8" customWidth="1"/>
    <col min="12809" max="12809" width="7.26171875" style="8" customWidth="1"/>
    <col min="12810" max="12810" width="7.578125" style="8" customWidth="1"/>
    <col min="12811" max="12811" width="7.83984375" style="8" customWidth="1"/>
    <col min="12812" max="12812" width="8.26171875" style="8" customWidth="1"/>
    <col min="12813" max="12813" width="6.26171875" style="8" customWidth="1"/>
    <col min="12814" max="12814" width="10" style="8" customWidth="1"/>
    <col min="12815" max="12815" width="7" style="8" customWidth="1"/>
    <col min="12816" max="12816" width="8.68359375" style="8" customWidth="1"/>
    <col min="12817" max="13056" width="9.15625" style="8"/>
    <col min="13057" max="13057" width="4.578125" style="8" customWidth="1"/>
    <col min="13058" max="13058" width="36" style="8" customWidth="1"/>
    <col min="13059" max="13059" width="9.15625" style="8" customWidth="1"/>
    <col min="13060" max="13060" width="6.578125" style="8" customWidth="1"/>
    <col min="13061" max="13061" width="6" style="8" customWidth="1"/>
    <col min="13062" max="13062" width="9.15625" style="8" customWidth="1"/>
    <col min="13063" max="13063" width="6.68359375" style="8" customWidth="1"/>
    <col min="13064" max="13064" width="7.83984375" style="8" customWidth="1"/>
    <col min="13065" max="13065" width="7.26171875" style="8" customWidth="1"/>
    <col min="13066" max="13066" width="7.578125" style="8" customWidth="1"/>
    <col min="13067" max="13067" width="7.83984375" style="8" customWidth="1"/>
    <col min="13068" max="13068" width="8.26171875" style="8" customWidth="1"/>
    <col min="13069" max="13069" width="6.26171875" style="8" customWidth="1"/>
    <col min="13070" max="13070" width="10" style="8" customWidth="1"/>
    <col min="13071" max="13071" width="7" style="8" customWidth="1"/>
    <col min="13072" max="13072" width="8.68359375" style="8" customWidth="1"/>
    <col min="13073" max="13312" width="9.15625" style="8"/>
    <col min="13313" max="13313" width="4.578125" style="8" customWidth="1"/>
    <col min="13314" max="13314" width="36" style="8" customWidth="1"/>
    <col min="13315" max="13315" width="9.15625" style="8" customWidth="1"/>
    <col min="13316" max="13316" width="6.578125" style="8" customWidth="1"/>
    <col min="13317" max="13317" width="6" style="8" customWidth="1"/>
    <col min="13318" max="13318" width="9.15625" style="8" customWidth="1"/>
    <col min="13319" max="13319" width="6.68359375" style="8" customWidth="1"/>
    <col min="13320" max="13320" width="7.83984375" style="8" customWidth="1"/>
    <col min="13321" max="13321" width="7.26171875" style="8" customWidth="1"/>
    <col min="13322" max="13322" width="7.578125" style="8" customWidth="1"/>
    <col min="13323" max="13323" width="7.83984375" style="8" customWidth="1"/>
    <col min="13324" max="13324" width="8.26171875" style="8" customWidth="1"/>
    <col min="13325" max="13325" width="6.26171875" style="8" customWidth="1"/>
    <col min="13326" max="13326" width="10" style="8" customWidth="1"/>
    <col min="13327" max="13327" width="7" style="8" customWidth="1"/>
    <col min="13328" max="13328" width="8.68359375" style="8" customWidth="1"/>
    <col min="13329" max="13568" width="9.15625" style="8"/>
    <col min="13569" max="13569" width="4.578125" style="8" customWidth="1"/>
    <col min="13570" max="13570" width="36" style="8" customWidth="1"/>
    <col min="13571" max="13571" width="9.15625" style="8" customWidth="1"/>
    <col min="13572" max="13572" width="6.578125" style="8" customWidth="1"/>
    <col min="13573" max="13573" width="6" style="8" customWidth="1"/>
    <col min="13574" max="13574" width="9.15625" style="8" customWidth="1"/>
    <col min="13575" max="13575" width="6.68359375" style="8" customWidth="1"/>
    <col min="13576" max="13576" width="7.83984375" style="8" customWidth="1"/>
    <col min="13577" max="13577" width="7.26171875" style="8" customWidth="1"/>
    <col min="13578" max="13578" width="7.578125" style="8" customWidth="1"/>
    <col min="13579" max="13579" width="7.83984375" style="8" customWidth="1"/>
    <col min="13580" max="13580" width="8.26171875" style="8" customWidth="1"/>
    <col min="13581" max="13581" width="6.26171875" style="8" customWidth="1"/>
    <col min="13582" max="13582" width="10" style="8" customWidth="1"/>
    <col min="13583" max="13583" width="7" style="8" customWidth="1"/>
    <col min="13584" max="13584" width="8.68359375" style="8" customWidth="1"/>
    <col min="13585" max="13824" width="9.15625" style="8"/>
    <col min="13825" max="13825" width="4.578125" style="8" customWidth="1"/>
    <col min="13826" max="13826" width="36" style="8" customWidth="1"/>
    <col min="13827" max="13827" width="9.15625" style="8" customWidth="1"/>
    <col min="13828" max="13828" width="6.578125" style="8" customWidth="1"/>
    <col min="13829" max="13829" width="6" style="8" customWidth="1"/>
    <col min="13830" max="13830" width="9.15625" style="8" customWidth="1"/>
    <col min="13831" max="13831" width="6.68359375" style="8" customWidth="1"/>
    <col min="13832" max="13832" width="7.83984375" style="8" customWidth="1"/>
    <col min="13833" max="13833" width="7.26171875" style="8" customWidth="1"/>
    <col min="13834" max="13834" width="7.578125" style="8" customWidth="1"/>
    <col min="13835" max="13835" width="7.83984375" style="8" customWidth="1"/>
    <col min="13836" max="13836" width="8.26171875" style="8" customWidth="1"/>
    <col min="13837" max="13837" width="6.26171875" style="8" customWidth="1"/>
    <col min="13838" max="13838" width="10" style="8" customWidth="1"/>
    <col min="13839" max="13839" width="7" style="8" customWidth="1"/>
    <col min="13840" max="13840" width="8.68359375" style="8" customWidth="1"/>
    <col min="13841" max="14080" width="9.15625" style="8"/>
    <col min="14081" max="14081" width="4.578125" style="8" customWidth="1"/>
    <col min="14082" max="14082" width="36" style="8" customWidth="1"/>
    <col min="14083" max="14083" width="9.15625" style="8" customWidth="1"/>
    <col min="14084" max="14084" width="6.578125" style="8" customWidth="1"/>
    <col min="14085" max="14085" width="6" style="8" customWidth="1"/>
    <col min="14086" max="14086" width="9.15625" style="8" customWidth="1"/>
    <col min="14087" max="14087" width="6.68359375" style="8" customWidth="1"/>
    <col min="14088" max="14088" width="7.83984375" style="8" customWidth="1"/>
    <col min="14089" max="14089" width="7.26171875" style="8" customWidth="1"/>
    <col min="14090" max="14090" width="7.578125" style="8" customWidth="1"/>
    <col min="14091" max="14091" width="7.83984375" style="8" customWidth="1"/>
    <col min="14092" max="14092" width="8.26171875" style="8" customWidth="1"/>
    <col min="14093" max="14093" width="6.26171875" style="8" customWidth="1"/>
    <col min="14094" max="14094" width="10" style="8" customWidth="1"/>
    <col min="14095" max="14095" width="7" style="8" customWidth="1"/>
    <col min="14096" max="14096" width="8.68359375" style="8" customWidth="1"/>
    <col min="14097" max="14336" width="9.15625" style="8"/>
    <col min="14337" max="14337" width="4.578125" style="8" customWidth="1"/>
    <col min="14338" max="14338" width="36" style="8" customWidth="1"/>
    <col min="14339" max="14339" width="9.15625" style="8" customWidth="1"/>
    <col min="14340" max="14340" width="6.578125" style="8" customWidth="1"/>
    <col min="14341" max="14341" width="6" style="8" customWidth="1"/>
    <col min="14342" max="14342" width="9.15625" style="8" customWidth="1"/>
    <col min="14343" max="14343" width="6.68359375" style="8" customWidth="1"/>
    <col min="14344" max="14344" width="7.83984375" style="8" customWidth="1"/>
    <col min="14345" max="14345" width="7.26171875" style="8" customWidth="1"/>
    <col min="14346" max="14346" width="7.578125" style="8" customWidth="1"/>
    <col min="14347" max="14347" width="7.83984375" style="8" customWidth="1"/>
    <col min="14348" max="14348" width="8.26171875" style="8" customWidth="1"/>
    <col min="14349" max="14349" width="6.26171875" style="8" customWidth="1"/>
    <col min="14350" max="14350" width="10" style="8" customWidth="1"/>
    <col min="14351" max="14351" width="7" style="8" customWidth="1"/>
    <col min="14352" max="14352" width="8.68359375" style="8" customWidth="1"/>
    <col min="14353" max="14592" width="9.15625" style="8"/>
    <col min="14593" max="14593" width="4.578125" style="8" customWidth="1"/>
    <col min="14594" max="14594" width="36" style="8" customWidth="1"/>
    <col min="14595" max="14595" width="9.15625" style="8" customWidth="1"/>
    <col min="14596" max="14596" width="6.578125" style="8" customWidth="1"/>
    <col min="14597" max="14597" width="6" style="8" customWidth="1"/>
    <col min="14598" max="14598" width="9.15625" style="8" customWidth="1"/>
    <col min="14599" max="14599" width="6.68359375" style="8" customWidth="1"/>
    <col min="14600" max="14600" width="7.83984375" style="8" customWidth="1"/>
    <col min="14601" max="14601" width="7.26171875" style="8" customWidth="1"/>
    <col min="14602" max="14602" width="7.578125" style="8" customWidth="1"/>
    <col min="14603" max="14603" width="7.83984375" style="8" customWidth="1"/>
    <col min="14604" max="14604" width="8.26171875" style="8" customWidth="1"/>
    <col min="14605" max="14605" width="6.26171875" style="8" customWidth="1"/>
    <col min="14606" max="14606" width="10" style="8" customWidth="1"/>
    <col min="14607" max="14607" width="7" style="8" customWidth="1"/>
    <col min="14608" max="14608" width="8.68359375" style="8" customWidth="1"/>
    <col min="14609" max="14848" width="9.15625" style="8"/>
    <col min="14849" max="14849" width="4.578125" style="8" customWidth="1"/>
    <col min="14850" max="14850" width="36" style="8" customWidth="1"/>
    <col min="14851" max="14851" width="9.15625" style="8" customWidth="1"/>
    <col min="14852" max="14852" width="6.578125" style="8" customWidth="1"/>
    <col min="14853" max="14853" width="6" style="8" customWidth="1"/>
    <col min="14854" max="14854" width="9.15625" style="8" customWidth="1"/>
    <col min="14855" max="14855" width="6.68359375" style="8" customWidth="1"/>
    <col min="14856" max="14856" width="7.83984375" style="8" customWidth="1"/>
    <col min="14857" max="14857" width="7.26171875" style="8" customWidth="1"/>
    <col min="14858" max="14858" width="7.578125" style="8" customWidth="1"/>
    <col min="14859" max="14859" width="7.83984375" style="8" customWidth="1"/>
    <col min="14860" max="14860" width="8.26171875" style="8" customWidth="1"/>
    <col min="14861" max="14861" width="6.26171875" style="8" customWidth="1"/>
    <col min="14862" max="14862" width="10" style="8" customWidth="1"/>
    <col min="14863" max="14863" width="7" style="8" customWidth="1"/>
    <col min="14864" max="14864" width="8.68359375" style="8" customWidth="1"/>
    <col min="14865" max="15104" width="9.15625" style="8"/>
    <col min="15105" max="15105" width="4.578125" style="8" customWidth="1"/>
    <col min="15106" max="15106" width="36" style="8" customWidth="1"/>
    <col min="15107" max="15107" width="9.15625" style="8" customWidth="1"/>
    <col min="15108" max="15108" width="6.578125" style="8" customWidth="1"/>
    <col min="15109" max="15109" width="6" style="8" customWidth="1"/>
    <col min="15110" max="15110" width="9.15625" style="8" customWidth="1"/>
    <col min="15111" max="15111" width="6.68359375" style="8" customWidth="1"/>
    <col min="15112" max="15112" width="7.83984375" style="8" customWidth="1"/>
    <col min="15113" max="15113" width="7.26171875" style="8" customWidth="1"/>
    <col min="15114" max="15114" width="7.578125" style="8" customWidth="1"/>
    <col min="15115" max="15115" width="7.83984375" style="8" customWidth="1"/>
    <col min="15116" max="15116" width="8.26171875" style="8" customWidth="1"/>
    <col min="15117" max="15117" width="6.26171875" style="8" customWidth="1"/>
    <col min="15118" max="15118" width="10" style="8" customWidth="1"/>
    <col min="15119" max="15119" width="7" style="8" customWidth="1"/>
    <col min="15120" max="15120" width="8.68359375" style="8" customWidth="1"/>
    <col min="15121" max="15360" width="9.15625" style="8"/>
    <col min="15361" max="15361" width="4.578125" style="8" customWidth="1"/>
    <col min="15362" max="15362" width="36" style="8" customWidth="1"/>
    <col min="15363" max="15363" width="9.15625" style="8" customWidth="1"/>
    <col min="15364" max="15364" width="6.578125" style="8" customWidth="1"/>
    <col min="15365" max="15365" width="6" style="8" customWidth="1"/>
    <col min="15366" max="15366" width="9.15625" style="8" customWidth="1"/>
    <col min="15367" max="15367" width="6.68359375" style="8" customWidth="1"/>
    <col min="15368" max="15368" width="7.83984375" style="8" customWidth="1"/>
    <col min="15369" max="15369" width="7.26171875" style="8" customWidth="1"/>
    <col min="15370" max="15370" width="7.578125" style="8" customWidth="1"/>
    <col min="15371" max="15371" width="7.83984375" style="8" customWidth="1"/>
    <col min="15372" max="15372" width="8.26171875" style="8" customWidth="1"/>
    <col min="15373" max="15373" width="6.26171875" style="8" customWidth="1"/>
    <col min="15374" max="15374" width="10" style="8" customWidth="1"/>
    <col min="15375" max="15375" width="7" style="8" customWidth="1"/>
    <col min="15376" max="15376" width="8.68359375" style="8" customWidth="1"/>
    <col min="15377" max="15616" width="9.15625" style="8"/>
    <col min="15617" max="15617" width="4.578125" style="8" customWidth="1"/>
    <col min="15618" max="15618" width="36" style="8" customWidth="1"/>
    <col min="15619" max="15619" width="9.15625" style="8" customWidth="1"/>
    <col min="15620" max="15620" width="6.578125" style="8" customWidth="1"/>
    <col min="15621" max="15621" width="6" style="8" customWidth="1"/>
    <col min="15622" max="15622" width="9.15625" style="8" customWidth="1"/>
    <col min="15623" max="15623" width="6.68359375" style="8" customWidth="1"/>
    <col min="15624" max="15624" width="7.83984375" style="8" customWidth="1"/>
    <col min="15625" max="15625" width="7.26171875" style="8" customWidth="1"/>
    <col min="15626" max="15626" width="7.578125" style="8" customWidth="1"/>
    <col min="15627" max="15627" width="7.83984375" style="8" customWidth="1"/>
    <col min="15628" max="15628" width="8.26171875" style="8" customWidth="1"/>
    <col min="15629" max="15629" width="6.26171875" style="8" customWidth="1"/>
    <col min="15630" max="15630" width="10" style="8" customWidth="1"/>
    <col min="15631" max="15631" width="7" style="8" customWidth="1"/>
    <col min="15632" max="15632" width="8.68359375" style="8" customWidth="1"/>
    <col min="15633" max="15872" width="9.15625" style="8"/>
    <col min="15873" max="15873" width="4.578125" style="8" customWidth="1"/>
    <col min="15874" max="15874" width="36" style="8" customWidth="1"/>
    <col min="15875" max="15875" width="9.15625" style="8" customWidth="1"/>
    <col min="15876" max="15876" width="6.578125" style="8" customWidth="1"/>
    <col min="15877" max="15877" width="6" style="8" customWidth="1"/>
    <col min="15878" max="15878" width="9.15625" style="8" customWidth="1"/>
    <col min="15879" max="15879" width="6.68359375" style="8" customWidth="1"/>
    <col min="15880" max="15880" width="7.83984375" style="8" customWidth="1"/>
    <col min="15881" max="15881" width="7.26171875" style="8" customWidth="1"/>
    <col min="15882" max="15882" width="7.578125" style="8" customWidth="1"/>
    <col min="15883" max="15883" width="7.83984375" style="8" customWidth="1"/>
    <col min="15884" max="15884" width="8.26171875" style="8" customWidth="1"/>
    <col min="15885" max="15885" width="6.26171875" style="8" customWidth="1"/>
    <col min="15886" max="15886" width="10" style="8" customWidth="1"/>
    <col min="15887" max="15887" width="7" style="8" customWidth="1"/>
    <col min="15888" max="15888" width="8.68359375" style="8" customWidth="1"/>
    <col min="15889" max="16128" width="9.15625" style="8"/>
    <col min="16129" max="16129" width="4.578125" style="8" customWidth="1"/>
    <col min="16130" max="16130" width="36" style="8" customWidth="1"/>
    <col min="16131" max="16131" width="9.15625" style="8" customWidth="1"/>
    <col min="16132" max="16132" width="6.578125" style="8" customWidth="1"/>
    <col min="16133" max="16133" width="6" style="8" customWidth="1"/>
    <col min="16134" max="16134" width="9.15625" style="8" customWidth="1"/>
    <col min="16135" max="16135" width="6.68359375" style="8" customWidth="1"/>
    <col min="16136" max="16136" width="7.83984375" style="8" customWidth="1"/>
    <col min="16137" max="16137" width="7.26171875" style="8" customWidth="1"/>
    <col min="16138" max="16138" width="7.578125" style="8" customWidth="1"/>
    <col min="16139" max="16139" width="7.83984375" style="8" customWidth="1"/>
    <col min="16140" max="16140" width="8.26171875" style="8" customWidth="1"/>
    <col min="16141" max="16141" width="6.26171875" style="8" customWidth="1"/>
    <col min="16142" max="16142" width="10" style="8" customWidth="1"/>
    <col min="16143" max="16143" width="7" style="8" customWidth="1"/>
    <col min="16144" max="16144" width="8.68359375" style="8" customWidth="1"/>
    <col min="16145" max="16384" width="9.15625" style="8"/>
  </cols>
  <sheetData>
    <row r="1" spans="1:17" ht="78" customHeight="1" x14ac:dyDescent="0.5">
      <c r="A1" s="123" t="s">
        <v>120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x14ac:dyDescent="0.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7" ht="23.25" customHeight="1" x14ac:dyDescent="0.5">
      <c r="A3" s="117" t="s">
        <v>0</v>
      </c>
      <c r="B3" s="117" t="s">
        <v>54</v>
      </c>
      <c r="C3" s="117" t="s">
        <v>44</v>
      </c>
      <c r="D3" s="117" t="s">
        <v>27</v>
      </c>
      <c r="E3" s="117" t="s">
        <v>3</v>
      </c>
      <c r="F3" s="126" t="s">
        <v>4</v>
      </c>
      <c r="G3" s="126"/>
      <c r="H3" s="126"/>
      <c r="I3" s="126" t="s">
        <v>48</v>
      </c>
      <c r="J3" s="126"/>
      <c r="K3" s="126"/>
      <c r="L3" s="126"/>
      <c r="M3" s="126"/>
      <c r="N3" s="126"/>
      <c r="O3" s="126"/>
      <c r="P3" s="117" t="s">
        <v>28</v>
      </c>
      <c r="Q3" s="117" t="s">
        <v>28</v>
      </c>
    </row>
    <row r="4" spans="1:17" ht="15" customHeight="1" x14ac:dyDescent="0.5">
      <c r="A4" s="117"/>
      <c r="B4" s="117"/>
      <c r="C4" s="117"/>
      <c r="D4" s="117"/>
      <c r="E4" s="117"/>
      <c r="F4" s="117" t="s">
        <v>53</v>
      </c>
      <c r="G4" s="117" t="s">
        <v>30</v>
      </c>
      <c r="H4" s="117" t="s">
        <v>31</v>
      </c>
      <c r="I4" s="117" t="s">
        <v>97</v>
      </c>
      <c r="J4" s="117"/>
      <c r="K4" s="117"/>
      <c r="L4" s="117"/>
      <c r="M4" s="117"/>
      <c r="N4" s="117" t="s">
        <v>7</v>
      </c>
      <c r="O4" s="117" t="s">
        <v>8</v>
      </c>
      <c r="P4" s="117"/>
      <c r="Q4" s="117"/>
    </row>
    <row r="5" spans="1:17" ht="138" x14ac:dyDescent="0.5">
      <c r="A5" s="117"/>
      <c r="B5" s="117"/>
      <c r="C5" s="117"/>
      <c r="D5" s="117"/>
      <c r="E5" s="117"/>
      <c r="F5" s="117"/>
      <c r="G5" s="117"/>
      <c r="H5" s="117"/>
      <c r="I5" s="10" t="s">
        <v>45</v>
      </c>
      <c r="J5" s="10" t="s">
        <v>46</v>
      </c>
      <c r="K5" s="10" t="s">
        <v>32</v>
      </c>
      <c r="L5" s="10" t="s">
        <v>33</v>
      </c>
      <c r="M5" s="10" t="s">
        <v>11</v>
      </c>
      <c r="N5" s="117"/>
      <c r="O5" s="117"/>
      <c r="P5" s="117"/>
      <c r="Q5" s="117"/>
    </row>
    <row r="6" spans="1:17" ht="28.2" x14ac:dyDescent="0.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 t="s">
        <v>13</v>
      </c>
      <c r="O6" s="2" t="s">
        <v>14</v>
      </c>
      <c r="P6" s="2" t="s">
        <v>15</v>
      </c>
      <c r="Q6" s="87">
        <v>16</v>
      </c>
    </row>
    <row r="7" spans="1:17" s="23" customFormat="1" ht="27.6" x14ac:dyDescent="0.45">
      <c r="A7" s="10" t="s">
        <v>16</v>
      </c>
      <c r="B7" s="11" t="s">
        <v>94</v>
      </c>
      <c r="C7" s="10"/>
      <c r="D7" s="10"/>
      <c r="E7" s="10"/>
      <c r="F7" s="10"/>
      <c r="G7" s="10"/>
      <c r="H7" s="19"/>
      <c r="I7" s="20"/>
      <c r="J7" s="20"/>
      <c r="K7" s="20"/>
      <c r="L7" s="20"/>
      <c r="M7" s="20"/>
      <c r="N7" s="21"/>
      <c r="O7" s="20"/>
      <c r="P7" s="22"/>
      <c r="Q7" s="88"/>
    </row>
    <row r="8" spans="1:17" x14ac:dyDescent="0.5">
      <c r="A8" s="2">
        <v>1</v>
      </c>
      <c r="B8" s="26" t="s">
        <v>64</v>
      </c>
      <c r="C8" s="2">
        <v>45</v>
      </c>
      <c r="D8" s="2">
        <v>45</v>
      </c>
      <c r="E8" s="2">
        <f>C8*D8</f>
        <v>2025</v>
      </c>
      <c r="F8" s="2">
        <v>1.7</v>
      </c>
      <c r="G8" s="2">
        <f>C8*F8</f>
        <v>76.5</v>
      </c>
      <c r="H8" s="12">
        <f>F8/D8</f>
        <v>3.7777777777777778E-2</v>
      </c>
      <c r="I8" s="13">
        <v>1</v>
      </c>
      <c r="J8" s="13">
        <v>2</v>
      </c>
      <c r="K8" s="13">
        <v>3</v>
      </c>
      <c r="L8" s="13">
        <v>4</v>
      </c>
      <c r="M8" s="13">
        <f>SUM(I8:L8)</f>
        <v>10</v>
      </c>
      <c r="N8" s="14">
        <f>M8/G8%</f>
        <v>13.071895424836601</v>
      </c>
      <c r="O8" s="13">
        <f>H8*N8%</f>
        <v>4.9382716049382724E-3</v>
      </c>
      <c r="P8" s="15">
        <f>H8+O8</f>
        <v>4.2716049382716052E-2</v>
      </c>
      <c r="Q8" s="17">
        <f>(P8+P9)/2</f>
        <v>4.3024691358024697E-2</v>
      </c>
    </row>
    <row r="9" spans="1:17" hidden="1" x14ac:dyDescent="0.5">
      <c r="A9" s="16"/>
      <c r="B9" s="27"/>
      <c r="C9" s="2">
        <v>40</v>
      </c>
      <c r="D9" s="2">
        <v>45</v>
      </c>
      <c r="E9" s="2">
        <f>C9*D9</f>
        <v>1800</v>
      </c>
      <c r="F9" s="2">
        <v>1.7</v>
      </c>
      <c r="G9" s="2">
        <f>C9*F9</f>
        <v>68</v>
      </c>
      <c r="H9" s="12">
        <f>F9/D9</f>
        <v>3.7777777777777778E-2</v>
      </c>
      <c r="I9" s="13">
        <v>1</v>
      </c>
      <c r="J9" s="13">
        <v>2</v>
      </c>
      <c r="K9" s="13">
        <v>3</v>
      </c>
      <c r="L9" s="13">
        <v>4</v>
      </c>
      <c r="M9" s="13">
        <f>SUM(I9:L9)</f>
        <v>10</v>
      </c>
      <c r="N9" s="14">
        <f>M9/G9%</f>
        <v>14.705882352941176</v>
      </c>
      <c r="O9" s="13">
        <f>H9*N9%</f>
        <v>5.5555555555555558E-3</v>
      </c>
      <c r="P9" s="15">
        <f>H9+O9</f>
        <v>4.3333333333333335E-2</v>
      </c>
      <c r="Q9" s="13"/>
    </row>
    <row r="10" spans="1:17" x14ac:dyDescent="0.5">
      <c r="A10" s="87">
        <v>2</v>
      </c>
      <c r="B10" s="29" t="s">
        <v>68</v>
      </c>
      <c r="C10" s="18">
        <v>28</v>
      </c>
      <c r="D10" s="2">
        <v>45</v>
      </c>
      <c r="E10" s="2">
        <f>C10*D10</f>
        <v>1260</v>
      </c>
      <c r="F10" s="2">
        <v>1.7</v>
      </c>
      <c r="G10" s="2">
        <f>C10*F10</f>
        <v>47.6</v>
      </c>
      <c r="H10" s="12">
        <f>F10/D10</f>
        <v>3.7777777777777778E-2</v>
      </c>
      <c r="I10" s="13">
        <v>1</v>
      </c>
      <c r="J10" s="13">
        <v>2</v>
      </c>
      <c r="K10" s="13">
        <v>3</v>
      </c>
      <c r="L10" s="13">
        <v>3</v>
      </c>
      <c r="M10" s="13">
        <f>SUM(I10:L10)</f>
        <v>9</v>
      </c>
      <c r="N10" s="14">
        <f>M10/G10%</f>
        <v>18.907563025210084</v>
      </c>
      <c r="O10" s="13">
        <f>H10*N10%</f>
        <v>7.1428571428571426E-3</v>
      </c>
      <c r="P10" s="15">
        <f>H10+O10</f>
        <v>4.4920634920634923E-2</v>
      </c>
      <c r="Q10" s="17">
        <f>(P9+P10)/2</f>
        <v>4.4126984126984126E-2</v>
      </c>
    </row>
    <row r="11" spans="1:17" x14ac:dyDescent="0.5">
      <c r="A11" s="87">
        <v>3</v>
      </c>
      <c r="B11" s="29" t="s">
        <v>69</v>
      </c>
      <c r="C11" s="18">
        <v>19</v>
      </c>
      <c r="D11" s="2">
        <v>45</v>
      </c>
      <c r="E11" s="2">
        <f>C11*D11</f>
        <v>855</v>
      </c>
      <c r="F11" s="2">
        <v>1.7</v>
      </c>
      <c r="G11" s="2">
        <f>C11*F11</f>
        <v>32.299999999999997</v>
      </c>
      <c r="H11" s="12">
        <f>F11/D11</f>
        <v>3.7777777777777778E-2</v>
      </c>
      <c r="I11" s="13">
        <v>1</v>
      </c>
      <c r="J11" s="13">
        <v>2</v>
      </c>
      <c r="K11" s="13">
        <v>3</v>
      </c>
      <c r="L11" s="13">
        <v>3</v>
      </c>
      <c r="M11" s="13">
        <f>SUM(I11:L11)</f>
        <v>9</v>
      </c>
      <c r="N11" s="14">
        <f>M11/G11%</f>
        <v>27.863777089783287</v>
      </c>
      <c r="O11" s="13">
        <f>H11*N11%</f>
        <v>1.0526315789473686E-2</v>
      </c>
      <c r="P11" s="15">
        <f>H11+O11</f>
        <v>4.830409356725146E-2</v>
      </c>
      <c r="Q11" s="17">
        <f>(P11+P10)/2</f>
        <v>4.6612364243943188E-2</v>
      </c>
    </row>
    <row r="12" spans="1:17" x14ac:dyDescent="0.5">
      <c r="A12" s="83" t="s">
        <v>25</v>
      </c>
      <c r="B12" s="11" t="s">
        <v>95</v>
      </c>
      <c r="C12" s="2"/>
      <c r="D12" s="2"/>
      <c r="E12" s="2"/>
      <c r="F12" s="2"/>
      <c r="G12" s="2"/>
      <c r="H12" s="12"/>
      <c r="I12" s="13"/>
      <c r="J12" s="13"/>
      <c r="K12" s="13"/>
      <c r="L12" s="13"/>
      <c r="M12" s="13"/>
      <c r="N12" s="14"/>
      <c r="O12" s="13"/>
      <c r="P12" s="15"/>
      <c r="Q12" s="4"/>
    </row>
    <row r="13" spans="1:17" x14ac:dyDescent="0.5">
      <c r="A13" s="87">
        <v>1</v>
      </c>
      <c r="B13" s="27" t="s">
        <v>65</v>
      </c>
      <c r="C13" s="2">
        <v>27</v>
      </c>
      <c r="D13" s="2">
        <v>45</v>
      </c>
      <c r="E13" s="2">
        <f>C13*D13</f>
        <v>1215</v>
      </c>
      <c r="F13" s="2">
        <v>1.7</v>
      </c>
      <c r="G13" s="2">
        <f>C13*F13</f>
        <v>45.9</v>
      </c>
      <c r="H13" s="12">
        <f>F13/D13</f>
        <v>3.7777777777777778E-2</v>
      </c>
      <c r="I13" s="13">
        <v>1</v>
      </c>
      <c r="J13" s="13">
        <v>2</v>
      </c>
      <c r="K13" s="13">
        <v>2</v>
      </c>
      <c r="L13" s="13">
        <v>3</v>
      </c>
      <c r="M13" s="13">
        <f>SUM(I13:L13)</f>
        <v>8</v>
      </c>
      <c r="N13" s="14">
        <f>M13/G13%</f>
        <v>17.429193899782135</v>
      </c>
      <c r="O13" s="13">
        <f>H13*N13%</f>
        <v>6.5843621399176962E-3</v>
      </c>
      <c r="P13" s="15">
        <f>H13+O13</f>
        <v>4.4362139917695477E-2</v>
      </c>
      <c r="Q13" s="17">
        <f>(P13+P14)/2</f>
        <v>4.6008230452674895E-2</v>
      </c>
    </row>
    <row r="14" spans="1:17" hidden="1" x14ac:dyDescent="0.5">
      <c r="A14" s="87"/>
      <c r="B14" s="27"/>
      <c r="C14" s="2">
        <v>18</v>
      </c>
      <c r="D14" s="2">
        <v>45</v>
      </c>
      <c r="E14" s="2">
        <f>C14*D14</f>
        <v>810</v>
      </c>
      <c r="F14" s="2">
        <v>1.7</v>
      </c>
      <c r="G14" s="2">
        <f>C14*F14</f>
        <v>30.599999999999998</v>
      </c>
      <c r="H14" s="12">
        <f>F14/D14</f>
        <v>3.7777777777777778E-2</v>
      </c>
      <c r="I14" s="13">
        <v>1</v>
      </c>
      <c r="J14" s="13">
        <v>2</v>
      </c>
      <c r="K14" s="13">
        <v>2</v>
      </c>
      <c r="L14" s="13">
        <v>3</v>
      </c>
      <c r="M14" s="13">
        <f>SUM(I14:L14)</f>
        <v>8</v>
      </c>
      <c r="N14" s="14">
        <f>M14/G14%</f>
        <v>26.143790849673202</v>
      </c>
      <c r="O14" s="13">
        <f>H14*N14%</f>
        <v>9.8765432098765447E-3</v>
      </c>
      <c r="P14" s="17">
        <f>H14+O14</f>
        <v>4.7654320987654319E-2</v>
      </c>
      <c r="Q14" s="17"/>
    </row>
    <row r="15" spans="1:17" x14ac:dyDescent="0.5">
      <c r="A15" s="87">
        <v>2</v>
      </c>
      <c r="B15" s="29" t="s">
        <v>70</v>
      </c>
      <c r="C15" s="2">
        <v>10</v>
      </c>
      <c r="D15" s="2">
        <v>45</v>
      </c>
      <c r="E15" s="2">
        <f>C15*D15</f>
        <v>450</v>
      </c>
      <c r="F15" s="2">
        <v>1.7</v>
      </c>
      <c r="G15" s="2">
        <f>C15*F15</f>
        <v>17</v>
      </c>
      <c r="H15" s="12">
        <f>F15/D15</f>
        <v>3.7777777777777778E-2</v>
      </c>
      <c r="I15" s="13">
        <v>1</v>
      </c>
      <c r="J15" s="13">
        <v>2</v>
      </c>
      <c r="K15" s="13">
        <v>2</v>
      </c>
      <c r="L15" s="13">
        <v>3</v>
      </c>
      <c r="M15" s="13">
        <f>SUM(I15:L15)</f>
        <v>8</v>
      </c>
      <c r="N15" s="14">
        <f>M15/G15%</f>
        <v>47.058823529411761</v>
      </c>
      <c r="O15" s="13">
        <f>H15*N15%</f>
        <v>1.7777777777777774E-2</v>
      </c>
      <c r="P15" s="17">
        <f>H15+O15</f>
        <v>5.5555555555555552E-2</v>
      </c>
      <c r="Q15" s="17">
        <f>(P14+P15)/2</f>
        <v>5.1604938271604936E-2</v>
      </c>
    </row>
    <row r="16" spans="1:17" ht="27.6" x14ac:dyDescent="0.5">
      <c r="A16" s="10" t="s">
        <v>26</v>
      </c>
      <c r="B16" s="11" t="s">
        <v>96</v>
      </c>
      <c r="C16" s="2"/>
      <c r="D16" s="2"/>
      <c r="E16" s="2"/>
      <c r="F16" s="2"/>
      <c r="G16" s="2"/>
      <c r="H16" s="12"/>
      <c r="I16" s="13"/>
      <c r="J16" s="13"/>
      <c r="K16" s="13"/>
      <c r="L16" s="13"/>
      <c r="M16" s="13"/>
      <c r="N16" s="14"/>
      <c r="O16" s="13"/>
      <c r="P16" s="15"/>
      <c r="Q16" s="89"/>
    </row>
    <row r="17" spans="1:17" x14ac:dyDescent="0.5">
      <c r="A17" s="2">
        <v>1</v>
      </c>
      <c r="B17" s="27" t="s">
        <v>72</v>
      </c>
      <c r="C17" s="2">
        <v>17</v>
      </c>
      <c r="D17" s="2">
        <v>45</v>
      </c>
      <c r="E17" s="2">
        <f>C17*D17</f>
        <v>765</v>
      </c>
      <c r="F17" s="2">
        <v>1.7</v>
      </c>
      <c r="G17" s="2">
        <f>C17*F17</f>
        <v>28.9</v>
      </c>
      <c r="H17" s="12">
        <f>F17/D17</f>
        <v>3.7777777777777778E-2</v>
      </c>
      <c r="I17" s="13">
        <v>1</v>
      </c>
      <c r="J17" s="13">
        <v>1</v>
      </c>
      <c r="K17" s="13">
        <v>2</v>
      </c>
      <c r="L17" s="13">
        <v>3</v>
      </c>
      <c r="M17" s="13">
        <f>SUM(I17:L17)</f>
        <v>7</v>
      </c>
      <c r="N17" s="14">
        <f>M17/G17%</f>
        <v>24.221453287197235</v>
      </c>
      <c r="O17" s="13">
        <f>H17*N17%</f>
        <v>9.1503267973856231E-3</v>
      </c>
      <c r="P17" s="15">
        <f>H17+O17</f>
        <v>4.6928104575163401E-2</v>
      </c>
      <c r="Q17" s="17">
        <f>(P17+P18)/2</f>
        <v>5.0130718954248366E-2</v>
      </c>
    </row>
    <row r="18" spans="1:17" hidden="1" x14ac:dyDescent="0.5">
      <c r="A18" s="2"/>
      <c r="B18" s="27"/>
      <c r="C18" s="2">
        <v>10</v>
      </c>
      <c r="D18" s="2">
        <v>45</v>
      </c>
      <c r="E18" s="2">
        <f>C18*D18</f>
        <v>450</v>
      </c>
      <c r="F18" s="2">
        <v>1.7</v>
      </c>
      <c r="G18" s="2">
        <f>C18*F18</f>
        <v>17</v>
      </c>
      <c r="H18" s="12">
        <f>F18/D18</f>
        <v>3.7777777777777778E-2</v>
      </c>
      <c r="I18" s="13">
        <v>1</v>
      </c>
      <c r="J18" s="13">
        <v>1</v>
      </c>
      <c r="K18" s="13">
        <v>2</v>
      </c>
      <c r="L18" s="13">
        <v>3</v>
      </c>
      <c r="M18" s="13">
        <f>SUM(I18:L18)</f>
        <v>7</v>
      </c>
      <c r="N18" s="14">
        <f>M18/G18%</f>
        <v>41.17647058823529</v>
      </c>
      <c r="O18" s="13">
        <f>H18*N18%</f>
        <v>1.5555555555555555E-2</v>
      </c>
      <c r="P18" s="15">
        <f>H18+O18</f>
        <v>5.333333333333333E-2</v>
      </c>
      <c r="Q18" s="17"/>
    </row>
    <row r="19" spans="1:17" x14ac:dyDescent="0.5">
      <c r="A19" s="87">
        <v>2</v>
      </c>
      <c r="B19" s="29" t="s">
        <v>73</v>
      </c>
      <c r="C19" s="18">
        <v>9</v>
      </c>
      <c r="D19" s="2">
        <v>45</v>
      </c>
      <c r="E19" s="2">
        <f>C19*D19</f>
        <v>405</v>
      </c>
      <c r="F19" s="2">
        <v>1.7</v>
      </c>
      <c r="G19" s="2">
        <f>C19*F19</f>
        <v>15.299999999999999</v>
      </c>
      <c r="H19" s="12">
        <f>F19/D19</f>
        <v>3.7777777777777778E-2</v>
      </c>
      <c r="I19" s="13">
        <v>1</v>
      </c>
      <c r="J19" s="13">
        <v>1</v>
      </c>
      <c r="K19" s="13">
        <v>2</v>
      </c>
      <c r="L19" s="13">
        <v>3</v>
      </c>
      <c r="M19" s="13">
        <f>SUM(I19:L19)</f>
        <v>7</v>
      </c>
      <c r="N19" s="14">
        <f>M19/G19%</f>
        <v>45.751633986928105</v>
      </c>
      <c r="O19" s="13">
        <f>H19*N19%</f>
        <v>1.7283950617283949E-2</v>
      </c>
      <c r="P19" s="15">
        <f>H19+O19</f>
        <v>5.5061728395061724E-2</v>
      </c>
      <c r="Q19" s="17">
        <f>(P20+P19)/2</f>
        <v>7.2345679012345676E-2</v>
      </c>
    </row>
    <row r="20" spans="1:17" ht="14.7" hidden="1" thickTop="1" thickBot="1" x14ac:dyDescent="0.55000000000000004">
      <c r="A20" s="36" t="s">
        <v>37</v>
      </c>
      <c r="B20" s="37"/>
      <c r="C20" s="38">
        <v>3</v>
      </c>
      <c r="D20" s="39">
        <v>45</v>
      </c>
      <c r="E20" s="39">
        <f>C20*D20</f>
        <v>135</v>
      </c>
      <c r="F20" s="39">
        <v>1.7</v>
      </c>
      <c r="G20" s="39">
        <f>C20*F20</f>
        <v>5.0999999999999996</v>
      </c>
      <c r="H20" s="40">
        <f>F20/D20</f>
        <v>3.7777777777777778E-2</v>
      </c>
      <c r="I20" s="41">
        <v>1</v>
      </c>
      <c r="J20" s="41">
        <v>1</v>
      </c>
      <c r="K20" s="41">
        <v>2</v>
      </c>
      <c r="L20" s="41">
        <v>3</v>
      </c>
      <c r="M20" s="41">
        <f>SUM(I20:L20)</f>
        <v>7</v>
      </c>
      <c r="N20" s="42">
        <f>M20/G20%</f>
        <v>137.25490196078431</v>
      </c>
      <c r="O20" s="41">
        <f>H20*N20%</f>
        <v>5.185185185185185E-2</v>
      </c>
      <c r="P20" s="43">
        <f>H20+O20</f>
        <v>8.9629629629629629E-2</v>
      </c>
      <c r="Q20" s="44"/>
    </row>
    <row r="22" spans="1:17" x14ac:dyDescent="0.5">
      <c r="B22" s="8" t="s">
        <v>89</v>
      </c>
    </row>
    <row r="23" spans="1:17" x14ac:dyDescent="0.5">
      <c r="B23" s="104" t="s">
        <v>98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17" x14ac:dyDescent="0.5">
      <c r="B24" s="84" t="s">
        <v>99</v>
      </c>
    </row>
  </sheetData>
  <mergeCells count="17">
    <mergeCell ref="A3:A5"/>
    <mergeCell ref="B3:B5"/>
    <mergeCell ref="A1:Q1"/>
    <mergeCell ref="I3:O3"/>
    <mergeCell ref="P3:P5"/>
    <mergeCell ref="Q3:Q5"/>
    <mergeCell ref="N4:N5"/>
    <mergeCell ref="O4:O5"/>
    <mergeCell ref="F4:F5"/>
    <mergeCell ref="G4:G5"/>
    <mergeCell ref="H4:H5"/>
    <mergeCell ref="F3:H3"/>
    <mergeCell ref="C3:C5"/>
    <mergeCell ref="D3:D5"/>
    <mergeCell ref="E3:E5"/>
    <mergeCell ref="B23:O23"/>
    <mergeCell ref="I4:M4"/>
  </mergeCells>
  <pageMargins left="0.14000000000000001" right="0.11" top="0.16" bottom="7.0000000000000007E-2" header="0.12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Mầm non</vt:lpstr>
      <vt:lpstr>TH</vt:lpstr>
      <vt:lpstr>THCS</vt:lpstr>
      <vt:lpstr>THPT</vt:lpstr>
      <vt:lpstr>GDTX</vt:lpstr>
      <vt:lpstr>TH!Print_Titles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</dc:creator>
  <cp:lastModifiedBy>Admin</cp:lastModifiedBy>
  <cp:lastPrinted>2022-10-10T00:48:38Z</cp:lastPrinted>
  <dcterms:created xsi:type="dcterms:W3CDTF">2020-08-14T09:40:24Z</dcterms:created>
  <dcterms:modified xsi:type="dcterms:W3CDTF">2026-06-19T16:39:22Z</dcterms:modified>
</cp:coreProperties>
</file>